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695" tabRatio="838" firstSheet="56" activeTab="56"/>
  </bookViews>
  <sheets>
    <sheet name="各科目减值准备及风险损失汇总表" sheetId="123" state="hidden" r:id="rId1"/>
    <sheet name="资产基础法贴数用表" sheetId="119" state="hidden" r:id="rId2"/>
    <sheet name="资产基础法评估明表工作流程图" sheetId="2" state="hidden" r:id="rId3"/>
    <sheet name="索引目录" sheetId="121" state="hidden" r:id="rId4"/>
    <sheet name="企业基本情况表" sheetId="5" state="hidden" r:id="rId5"/>
    <sheet name="填表说明" sheetId="6" state="hidden" r:id="rId6"/>
    <sheet name="资产负债表" sheetId="7" state="hidden" r:id="rId7"/>
    <sheet name="2-分类汇总" sheetId="11" state="hidden" r:id="rId8"/>
    <sheet name="3-流动汇总" sheetId="12" state="hidden" r:id="rId9"/>
    <sheet name="表3-1货币汇总表" sheetId="13" state="hidden" r:id="rId10"/>
    <sheet name="3-1-1现金" sheetId="14" state="hidden" r:id="rId11"/>
    <sheet name="3-1-2银行存款" sheetId="15" state="hidden" r:id="rId12"/>
    <sheet name="3-1-3其他货币资金" sheetId="16" state="hidden" r:id="rId13"/>
    <sheet name="3-2交易性金融资产汇总" sheetId="17" state="hidden" r:id="rId14"/>
    <sheet name="3-2-1交易性-股票" sheetId="18" state="hidden" r:id="rId15"/>
    <sheet name="3-2-2交易性-债券" sheetId="19" state="hidden" r:id="rId16"/>
    <sheet name="3-2-3交易性-基金" sheetId="20" state="hidden" r:id="rId17"/>
    <sheet name="3-2-4交易性-其他" sheetId="118" state="hidden" r:id="rId18"/>
    <sheet name="3-3衍生金融资产" sheetId="105" state="hidden" r:id="rId19"/>
    <sheet name="3-4应收票据" sheetId="21" state="hidden" r:id="rId20"/>
    <sheet name="3-5应收账款" sheetId="22" state="hidden" r:id="rId21"/>
    <sheet name="3-6应收账款融资" sheetId="24" state="hidden" r:id="rId22"/>
    <sheet name="3-7预付款项" sheetId="23" state="hidden" r:id="rId23"/>
    <sheet name="3-8其他应收款" sheetId="26" state="hidden" r:id="rId24"/>
    <sheet name="3-9存货汇总" sheetId="27" state="hidden" r:id="rId25"/>
    <sheet name="3-9-1材料采购（在途物资）" sheetId="28" state="hidden" r:id="rId26"/>
    <sheet name="3-9-2原材料" sheetId="29" state="hidden" r:id="rId27"/>
    <sheet name="3-9-3在库周转材料" sheetId="30" state="hidden" r:id="rId28"/>
    <sheet name="3-9-4委托加工物资" sheetId="31" state="hidden" r:id="rId29"/>
    <sheet name="3-9-5产成品（库存商品）" sheetId="32" state="hidden" r:id="rId30"/>
    <sheet name="3-9-6在产品（自制半成品）" sheetId="33" state="hidden" r:id="rId31"/>
    <sheet name="3-9-7发出商品" sheetId="34" state="hidden" r:id="rId32"/>
    <sheet name="3-9-8在用周转材料" sheetId="35" state="hidden" r:id="rId33"/>
    <sheet name="3-9-9开发产品" sheetId="36" state="hidden" r:id="rId34"/>
    <sheet name="3-9-10开发成本" sheetId="37" state="hidden" r:id="rId35"/>
    <sheet name="3-9-11消耗性生物资产" sheetId="38" state="hidden" r:id="rId36"/>
    <sheet name="3-9-12工程施工" sheetId="39" state="hidden" r:id="rId37"/>
    <sheet name="3-10合同资产" sheetId="42" state="hidden" r:id="rId38"/>
    <sheet name="3-11持有待售资产" sheetId="107" state="hidden" r:id="rId39"/>
    <sheet name="3-12一年到期非流动资产" sheetId="40" state="hidden" r:id="rId40"/>
    <sheet name="3-13其他流动资产" sheetId="41" state="hidden" r:id="rId41"/>
    <sheet name="4-非流动资产汇总" sheetId="43" state="hidden" r:id="rId42"/>
    <sheet name="4-1债权投资" sheetId="46" state="hidden" r:id="rId43"/>
    <sheet name="4-2其他债权投资" sheetId="108" state="hidden" r:id="rId44"/>
    <sheet name="4-3长期应收" sheetId="49" state="hidden" r:id="rId45"/>
    <sheet name="4-4长期股权投资" sheetId="50" state="hidden" r:id="rId46"/>
    <sheet name="4-5其他权益工具投资" sheetId="47" state="hidden" r:id="rId47"/>
    <sheet name="4-6其他非流动金融资产" sheetId="45" state="hidden" r:id="rId48"/>
    <sheet name="4-7投资性房地产汇总" sheetId="51" state="hidden" r:id="rId49"/>
    <sheet name="4-7-1投资性房地产（成本计量）" sheetId="52" state="hidden" r:id="rId50"/>
    <sheet name="4-7-2投资性房地产（公允计量）" sheetId="53" state="hidden" r:id="rId51"/>
    <sheet name="4-7-3投资性地产（成本计量）" sheetId="54" state="hidden" r:id="rId52"/>
    <sheet name="4-7-4投资性地产（公允计量）" sheetId="55" state="hidden" r:id="rId53"/>
    <sheet name="4-8-1房屋建筑物" sheetId="57" state="hidden" r:id="rId54"/>
    <sheet name="4-8-3管道沟槽" sheetId="59" state="hidden" r:id="rId55"/>
    <sheet name="4-8-4井巷工程" sheetId="60" state="hidden" r:id="rId56"/>
    <sheet name="4-8-5机器设备" sheetId="61" r:id="rId57"/>
    <sheet name="Sheet3" sheetId="126" state="hidden" r:id="rId58"/>
    <sheet name="4-8-5机器设备 (2)" sheetId="125" state="hidden" r:id="rId59"/>
    <sheet name="4-8-6车辆" sheetId="62" state="hidden" r:id="rId60"/>
    <sheet name="4-8-7电子设备" sheetId="63" state="hidden" r:id="rId61"/>
    <sheet name="4-8-8土地" sheetId="64" state="hidden" r:id="rId62"/>
    <sheet name="4-8-9船舶" sheetId="65" state="hidden" r:id="rId63"/>
    <sheet name="4-9在建工程汇总" sheetId="66" state="hidden" r:id="rId64"/>
    <sheet name="4-9-1在建（土建）" sheetId="67" state="hidden" r:id="rId65"/>
    <sheet name="4-9-2在建（设备）" sheetId="68" state="hidden" r:id="rId66"/>
    <sheet name="4-9-3在建（待摊投资）" sheetId="69" state="hidden" r:id="rId67"/>
    <sheet name="4-9-4在建（工程物资）" sheetId="70" state="hidden" r:id="rId68"/>
    <sheet name="4-10生产性生物资产" sheetId="72" state="hidden" r:id="rId69"/>
    <sheet name="4-11油气资产" sheetId="73" state="hidden" r:id="rId70"/>
    <sheet name="4-12使用权资产" sheetId="71" state="hidden" r:id="rId71"/>
    <sheet name="4-13无形资产汇总" sheetId="74" state="hidden" r:id="rId72"/>
    <sheet name="4-13-1无形-土地" sheetId="75" state="hidden" r:id="rId73"/>
    <sheet name="4-13-2无形-矿业权" sheetId="76" state="hidden" r:id="rId74"/>
    <sheet name="4-13-3无形-其他" sheetId="77" state="hidden" r:id="rId75"/>
    <sheet name="4-14开发支出" sheetId="78" state="hidden" r:id="rId76"/>
    <sheet name="4-15商誉" sheetId="79" state="hidden" r:id="rId77"/>
    <sheet name="4-16长期待摊费用" sheetId="80" state="hidden" r:id="rId78"/>
    <sheet name="4-17递延所得税资产" sheetId="81" state="hidden" r:id="rId79"/>
    <sheet name="4-18其他非流动资产" sheetId="82" state="hidden" r:id="rId80"/>
    <sheet name="5-流动负债汇总" sheetId="83" state="hidden" r:id="rId81"/>
    <sheet name="5-1短期借款" sheetId="84" state="hidden" r:id="rId82"/>
    <sheet name="5-2交易性金融负债" sheetId="85" state="hidden" r:id="rId83"/>
    <sheet name="5-3衍生金融负债" sheetId="91" state="hidden" r:id="rId84"/>
    <sheet name="5-4应付票据" sheetId="86" state="hidden" r:id="rId85"/>
    <sheet name="5-5应付账款" sheetId="87" state="hidden" r:id="rId86"/>
    <sheet name="5-6预收款项" sheetId="88" state="hidden" r:id="rId87"/>
    <sheet name="5-7合同负债" sheetId="96" state="hidden" r:id="rId88"/>
    <sheet name="5-8应付职工薪酬" sheetId="89" state="hidden" r:id="rId89"/>
    <sheet name="5-9应交税费" sheetId="90" state="hidden" r:id="rId90"/>
    <sheet name="5-10其他应付款" sheetId="93" state="hidden" r:id="rId91"/>
    <sheet name="5-11持有待售负债" sheetId="92" state="hidden" r:id="rId92"/>
    <sheet name="5-12一年内到期非流动负债" sheetId="94" state="hidden" r:id="rId93"/>
    <sheet name="5-13其他流动负债" sheetId="95" state="hidden" r:id="rId94"/>
    <sheet name="6-非流动负债汇总" sheetId="97" state="hidden" r:id="rId95"/>
    <sheet name="6-1长期借款" sheetId="98" state="hidden" r:id="rId96"/>
    <sheet name="6-2应付债券" sheetId="99" state="hidden" r:id="rId97"/>
    <sheet name="6-3租赁负债" sheetId="117" state="hidden" r:id="rId98"/>
    <sheet name="6-4长期应付款" sheetId="100" state="hidden" r:id="rId99"/>
    <sheet name="6-5预计负债" sheetId="102" state="hidden" r:id="rId100"/>
    <sheet name="6-6递延收益" sheetId="101" state="hidden" r:id="rId101"/>
    <sheet name="6-7递延所得税负债" sheetId="103" state="hidden" r:id="rId102"/>
    <sheet name="6-8其他非流动负债" sheetId="104" state="hidden" r:id="rId103"/>
  </sheets>
  <definedNames>
    <definedName name="_xlnm._FilterDatabase" localSheetId="56" hidden="1">'4-8-5机器设备'!$A$3:$K$1106</definedName>
    <definedName name="_xlnm._FilterDatabase" localSheetId="58" hidden="1">'4-8-5机器设备 (2)'!$A$7:$AZ$1147</definedName>
    <definedName name="_xlnm.Print_Area" localSheetId="7">'2-分类汇总'!$A$2:$F$76</definedName>
    <definedName name="_xlnm.Print_Area" localSheetId="37">'3-10合同资产'!$A$2:$M$29</definedName>
    <definedName name="_xlnm.Print_Area" localSheetId="38">'3-11持有待售资产'!$A$2:$M$29</definedName>
    <definedName name="_xlnm.Print_Area" localSheetId="10">'3-1-1现金'!$A$2:$I$24</definedName>
    <definedName name="_xlnm.Print_Area" localSheetId="39">'3-12一年到期非流动资产'!$A$2:$H$29</definedName>
    <definedName name="_xlnm.Print_Area" localSheetId="11">'3-1-2银行存款'!$A$2:$J$29</definedName>
    <definedName name="_xlnm.Print_Area" localSheetId="12">'3-1-3其他货币资金'!$A$2:$J$29</definedName>
    <definedName name="_xlnm.Print_Area" localSheetId="40">'3-13其他流动资产'!$A$2:$I$30</definedName>
    <definedName name="_xlnm.Print_Area" localSheetId="14">'3-2-1交易性-股票'!$A$2:$L$29</definedName>
    <definedName name="_xlnm.Print_Area" localSheetId="15">'3-2-2交易性-债券'!$A$2:$L$27</definedName>
    <definedName name="_xlnm.Print_Area" localSheetId="16">'3-2-3交易性-基金'!$A$2:$L$29</definedName>
    <definedName name="_xlnm.Print_Area" localSheetId="17">'3-2-4交易性-其他'!$A$2:$L$29</definedName>
    <definedName name="_xlnm.Print_Area" localSheetId="13">'3-2交易性金融资产汇总'!$A$2:$F$28</definedName>
    <definedName name="_xlnm.Print_Area" localSheetId="18">'3-3衍生金融资产'!$A$2:$L$29</definedName>
    <definedName name="_xlnm.Print_Area" localSheetId="19">'3-4应收票据'!$A$2:$J$30</definedName>
    <definedName name="_xlnm.Print_Area" localSheetId="20">'3-5应收账款'!$A$2:$L$30</definedName>
    <definedName name="_xlnm.Print_Area" localSheetId="21">'3-6应收账款融资'!$A$2:$M$31</definedName>
    <definedName name="_xlnm.Print_Area" localSheetId="22">'3-7预付款项'!$A$2:$M$31</definedName>
    <definedName name="_xlnm.Print_Area" localSheetId="23">'3-8其他应收款'!$A$2:$L$30</definedName>
    <definedName name="_xlnm.Print_Area" localSheetId="34">'3-9-10开发成本'!$A$2:$Z$29</definedName>
    <definedName name="_xlnm.Print_Area" localSheetId="35">'3-9-11消耗性生物资产'!$A$2:$O$30</definedName>
    <definedName name="_xlnm.Print_Area" localSheetId="36">'3-9-12工程施工'!$A$2:$AD$27</definedName>
    <definedName name="_xlnm.Print_Area" localSheetId="25">'3-9-1材料采购（在途物资）'!$A$2:$L$30</definedName>
    <definedName name="_xlnm.Print_Area" localSheetId="26">'3-9-2原材料'!$A$2:$O$29</definedName>
    <definedName name="_xlnm.Print_Area" localSheetId="27">'3-9-3在库周转材料'!$A$2:$O$30</definedName>
    <definedName name="_xlnm.Print_Area" localSheetId="28">'3-9-4委托加工物资'!$A$2:$M$30</definedName>
    <definedName name="_xlnm.Print_Area" localSheetId="29">'3-9-5产成品（库存商品）'!$A$2:$O$30</definedName>
    <definedName name="_xlnm.Print_Area" localSheetId="30">'3-9-6在产品（自制半成品）'!$A$2:$M$30</definedName>
    <definedName name="_xlnm.Print_Area" localSheetId="31">'3-9-7发出商品'!$A$2:$M$30</definedName>
    <definedName name="_xlnm.Print_Area" localSheetId="32">'3-9-8在用周转材料'!$A$2:$N$30</definedName>
    <definedName name="_xlnm.Print_Area" localSheetId="33">'3-9-9开发产品'!$A$2:$Y$30</definedName>
    <definedName name="_xlnm.Print_Area" localSheetId="24">'3-9存货汇总'!$A$2:$G$28</definedName>
    <definedName name="_xlnm.Print_Area" localSheetId="8">'3-流动汇总'!$A$2:$F$24</definedName>
    <definedName name="_xlnm.Print_Area" localSheetId="68">'4-10生产性生物资产'!$A$2:$N$29</definedName>
    <definedName name="_xlnm.Print_Area" localSheetId="69">'4-11油气资产'!$A$2:$P$29</definedName>
    <definedName name="_xlnm.Print_Area" localSheetId="70">'4-12使用权资产'!$A$2:$K$29</definedName>
    <definedName name="_xlnm.Print_Area" localSheetId="72">'4-13-1无形-土地'!$A$2:$T$34</definedName>
    <definedName name="_xlnm.Print_Area" localSheetId="73">'4-13-2无形-矿业权'!$A$2:$Q$32</definedName>
    <definedName name="_xlnm.Print_Area" localSheetId="74">'4-13-3无形-其他'!$A$2:$O$29</definedName>
    <definedName name="_xlnm.Print_Area" localSheetId="71">'4-13无形资产汇总'!$A$2:$G$28</definedName>
    <definedName name="_xlnm.Print_Area" localSheetId="75">'4-14开发支出'!$A$2:$M$29</definedName>
    <definedName name="_xlnm.Print_Area" localSheetId="76">'4-15商誉'!$A$2:$H$29</definedName>
    <definedName name="_xlnm.Print_Area" localSheetId="77">'4-16长期待摊费用'!$A$2:$K$29</definedName>
    <definedName name="_xlnm.Print_Area" localSheetId="78">'4-17递延所得税资产'!$A$2:$H$29</definedName>
    <definedName name="_xlnm.Print_Area" localSheetId="79">'4-18其他非流动资产'!$A$2:$H$29</definedName>
    <definedName name="_xlnm.Print_Area" localSheetId="42">'4-1债权投资'!$A$2:$J$29</definedName>
    <definedName name="_xlnm.Print_Area" localSheetId="43">'4-2其他债权投资'!$A$2:$I$29</definedName>
    <definedName name="_xlnm.Print_Area" localSheetId="44">'4-3长期应收'!$A$2:$I$29</definedName>
    <definedName name="_xlnm.Print_Area" localSheetId="45">'4-4长期股权投资'!$A$2:$M$29</definedName>
    <definedName name="_xlnm.Print_Area" localSheetId="46">'4-5其他权益工具投资'!$A$2:$N$29</definedName>
    <definedName name="_xlnm.Print_Area" localSheetId="47">'4-6其他非流动金融资产'!$A$2:$N$29</definedName>
    <definedName name="_xlnm.Print_Area" localSheetId="49">'4-7-1投资性房地产（成本计量）'!$A$2:$Z$29</definedName>
    <definedName name="_xlnm.Print_Area" localSheetId="50">'4-7-2投资性房地产（公允计量）'!$A$2:$V$29</definedName>
    <definedName name="_xlnm.Print_Area" localSheetId="51">'4-7-3投资性地产（成本计量）'!$A$2:$R$35</definedName>
    <definedName name="_xlnm.Print_Area" localSheetId="52">'4-7-4投资性地产（公允计量）'!$A$2:$Q$29</definedName>
    <definedName name="_xlnm.Print_Area" localSheetId="48">'4-7投资性房地产汇总'!$A$2:$G$28</definedName>
    <definedName name="_xlnm.Print_Area" localSheetId="53">'4-8-1房屋建筑物'!$A$2:$AC$29</definedName>
    <definedName name="_xlnm.Print_Area" localSheetId="54">'4-8-3管道沟槽'!$A$2:$T$29</definedName>
    <definedName name="_xlnm.Print_Area" localSheetId="55">'4-8-4井巷工程'!$A$2:$Z$29</definedName>
    <definedName name="_xlnm.Print_Area" localSheetId="58">'4-8-5机器设备 (2)'!$A$2:$X$1156</definedName>
    <definedName name="_xlnm.Print_Area" localSheetId="59">'4-8-6车辆'!$A$2:$W$29</definedName>
    <definedName name="_xlnm.Print_Area" localSheetId="60">'4-8-7电子设备'!$A$2:$T$29</definedName>
    <definedName name="_xlnm.Print_Area" localSheetId="61">'4-8-8土地'!$A$2:$R$29</definedName>
    <definedName name="_xlnm.Print_Area" localSheetId="62">'4-8-9船舶'!$A$2:$AS$29</definedName>
    <definedName name="_xlnm.Print_Area" localSheetId="64">'4-9-1在建（土建）'!$A$2:$R$29</definedName>
    <definedName name="_xlnm.Print_Area" localSheetId="65">'4-9-2在建（设备）'!$A$2:$V$29</definedName>
    <definedName name="_xlnm.Print_Area" localSheetId="66">'4-9-3在建（待摊投资）'!$A$2:$H$29</definedName>
    <definedName name="_xlnm.Print_Area" localSheetId="67">'4-9-4在建（工程物资）'!$A$2:$M$29</definedName>
    <definedName name="_xlnm.Print_Area" localSheetId="63">'4-9在建工程汇总'!$A$2:$F$28</definedName>
    <definedName name="_xlnm.Print_Area" localSheetId="41">'4-非流动资产汇总'!$A$2:$F$40</definedName>
    <definedName name="_xlnm.Print_Area" localSheetId="90">'5-10其他应付款'!$A$2:$I$29</definedName>
    <definedName name="_xlnm.Print_Area" localSheetId="91">'5-11持有待售负债'!$A$2:$G$29</definedName>
    <definedName name="_xlnm.Print_Area" localSheetId="92">'5-12一年内到期非流动负债'!$A$2:$H$29</definedName>
    <definedName name="_xlnm.Print_Area" localSheetId="93">'5-13其他流动负债'!$A$2:$G$29</definedName>
    <definedName name="_xlnm.Print_Area" localSheetId="81">'5-1短期借款'!$A$2:$L$29</definedName>
    <definedName name="_xlnm.Print_Area" localSheetId="82">'5-2交易性金融负债'!$A$2:$I$29</definedName>
    <definedName name="_xlnm.Print_Area" localSheetId="83">'5-3衍生金融负债'!$A$2:$AE$30</definedName>
    <definedName name="_xlnm.Print_Area" localSheetId="84">'5-4应付票据'!$A$2:$H$29</definedName>
    <definedName name="_xlnm.Print_Area" localSheetId="85">'5-5应付账款'!$A$2:$I$29</definedName>
    <definedName name="_xlnm.Print_Area" localSheetId="86">'5-6预收款项'!$A$2:$I$29</definedName>
    <definedName name="_xlnm.Print_Area" localSheetId="87">'5-7合同负债'!$A$2:$J$29</definedName>
    <definedName name="_xlnm.Print_Area" localSheetId="88">'5-8应付职工薪酬'!$A$2:$F$29</definedName>
    <definedName name="_xlnm.Print_Area" localSheetId="89">'5-9应交税费'!$A$2:$G$29</definedName>
    <definedName name="_xlnm.Print_Area" localSheetId="80">'5-流动负债汇总'!$A$2:$F$30</definedName>
    <definedName name="_xlnm.Print_Area" localSheetId="95">'6-1长期借款'!$A$2:$L$29</definedName>
    <definedName name="_xlnm.Print_Area" localSheetId="96">'6-2应付债券'!$A$2:$I$29</definedName>
    <definedName name="_xlnm.Print_Area" localSheetId="97">'6-3租赁负债'!$A$2:$G$29</definedName>
    <definedName name="_xlnm.Print_Area" localSheetId="98">'6-4长期应付款'!$A$2:$G$29</definedName>
    <definedName name="_xlnm.Print_Area" localSheetId="99">'6-5预计负债'!$A$2:$G$29</definedName>
    <definedName name="_xlnm.Print_Area" localSheetId="100">'6-6递延收益'!$A$2:$I$29</definedName>
    <definedName name="_xlnm.Print_Area" localSheetId="101">'6-7递延所得税负债'!$A$2:$F$29</definedName>
    <definedName name="_xlnm.Print_Area" localSheetId="102">'6-8其他非流动负债'!$A$2:$G$29</definedName>
    <definedName name="_xlnm.Print_Area" localSheetId="94">'6-非流动负债汇总'!$A$2:$F$28</definedName>
    <definedName name="_xlnm.Print_Area" localSheetId="9">'表3-1货币汇总表'!$A$2:$G$28</definedName>
    <definedName name="_xlnm.Print_Area" localSheetId="0">各科目减值准备及风险损失汇总表!$A$2:$J$203</definedName>
    <definedName name="_xlnm.Print_Area" localSheetId="5">填表说明!$B$1:$B$196</definedName>
    <definedName name="_xlnm.Print_Area" localSheetId="6">资产负债表!$A$2:$L$44</definedName>
    <definedName name="_xlnm.Print_Area" localSheetId="1">资产基础法贴数用表!$A$2:$Q$27</definedName>
    <definedName name="_xlnm.Print_Titles" localSheetId="7">'2-分类汇总'!$2:$6</definedName>
    <definedName name="_xlnm.Print_Titles" localSheetId="37">'3-10合同资产'!$2:$7</definedName>
    <definedName name="_xlnm.Print_Titles" localSheetId="38">'3-11持有待售资产'!$2:$6</definedName>
    <definedName name="_xlnm.Print_Titles" localSheetId="10">'3-1-1现金'!$2:$6</definedName>
    <definedName name="_xlnm.Print_Titles" localSheetId="39">'3-12一年到期非流动资产'!$2:$6</definedName>
    <definedName name="_xlnm.Print_Titles" localSheetId="11">'3-1-2银行存款'!$2:$6</definedName>
    <definedName name="_xlnm.Print_Titles" localSheetId="12">'3-1-3其他货币资金'!$2:$6</definedName>
    <definedName name="_xlnm.Print_Titles" localSheetId="40">'3-13其他流动资产'!$2:$6</definedName>
    <definedName name="_xlnm.Print_Titles" localSheetId="14">'3-2-1交易性-股票'!$2:$6</definedName>
    <definedName name="_xlnm.Print_Titles" localSheetId="15">'3-2-2交易性-债券'!$2:$6</definedName>
    <definedName name="_xlnm.Print_Titles" localSheetId="16">'3-2-3交易性-基金'!$2:$6</definedName>
    <definedName name="_xlnm.Print_Titles" localSheetId="18">'3-3衍生金融资产'!$2:$7</definedName>
    <definedName name="_xlnm.Print_Titles" localSheetId="19">'3-4应收票据'!$2:$7</definedName>
    <definedName name="_xlnm.Print_Titles" localSheetId="20">'3-5应收账款'!$2:$6</definedName>
    <definedName name="_xlnm.Print_Titles" localSheetId="21">'3-6应收账款融资'!$2:$6</definedName>
    <definedName name="_xlnm.Print_Titles" localSheetId="22">'3-7预付款项'!$2:$7</definedName>
    <definedName name="_xlnm.Print_Titles" localSheetId="23">'3-8其他应收款'!$2:$7</definedName>
    <definedName name="_xlnm.Print_Titles" localSheetId="34">'3-9-10开发成本'!$2:$7</definedName>
    <definedName name="_xlnm.Print_Titles" localSheetId="35">'3-9-11消耗性生物资产'!$2:$7</definedName>
    <definedName name="_xlnm.Print_Titles" localSheetId="36">'3-9-12工程施工'!$2:$7</definedName>
    <definedName name="_xlnm.Print_Titles" localSheetId="25">'3-9-1材料采购（在途物资）'!$2:$7</definedName>
    <definedName name="_xlnm.Print_Titles" localSheetId="26">'3-9-2原材料'!$2:$7</definedName>
    <definedName name="_xlnm.Print_Titles" localSheetId="27">'3-9-3在库周转材料'!$2:$7</definedName>
    <definedName name="_xlnm.Print_Titles" localSheetId="28">'3-9-4委托加工物资'!$2:$7</definedName>
    <definedName name="_xlnm.Print_Titles" localSheetId="29">'3-9-5产成品（库存商品）'!$2:$7</definedName>
    <definedName name="_xlnm.Print_Titles" localSheetId="30">'3-9-6在产品（自制半成品）'!$2:$7</definedName>
    <definedName name="_xlnm.Print_Titles" localSheetId="31">'3-9-7发出商品'!$2:$7</definedName>
    <definedName name="_xlnm.Print_Titles" localSheetId="32">'3-9-8在用周转材料'!$2:$7</definedName>
    <definedName name="_xlnm.Print_Titles" localSheetId="33">'3-9-9开发产品'!$2:$7</definedName>
    <definedName name="_xlnm.Print_Titles" localSheetId="24">'3-9存货汇总'!$2:$6</definedName>
    <definedName name="_xlnm.Print_Titles" localSheetId="68">'4-10生产性生物资产'!$2:$7</definedName>
    <definedName name="_xlnm.Print_Titles" localSheetId="69">'4-11油气资产'!$2:$7</definedName>
    <definedName name="_xlnm.Print_Titles" localSheetId="70">'4-12使用权资产'!$2:$6</definedName>
    <definedName name="_xlnm.Print_Titles" localSheetId="72">'4-13-1无形-土地'!$2:$6</definedName>
    <definedName name="_xlnm.Print_Titles" localSheetId="73">'4-13-2无形-矿业权'!$2:$6</definedName>
    <definedName name="_xlnm.Print_Titles" localSheetId="74">'4-13-3无形-其他'!$2:$6</definedName>
    <definedName name="_xlnm.Print_Titles" localSheetId="71">'4-13无形资产汇总'!$2:$6</definedName>
    <definedName name="_xlnm.Print_Titles" localSheetId="75">'4-14开发支出'!$2:$6</definedName>
    <definedName name="_xlnm.Print_Titles" localSheetId="76">'4-15商誉'!$2:$6</definedName>
    <definedName name="_xlnm.Print_Titles" localSheetId="77">'4-16长期待摊费用'!$2:$6</definedName>
    <definedName name="_xlnm.Print_Titles" localSheetId="78">'4-17递延所得税资产'!$2:$6</definedName>
    <definedName name="_xlnm.Print_Titles" localSheetId="79">'4-18其他非流动资产'!$2:$6</definedName>
    <definedName name="_xlnm.Print_Titles" localSheetId="42">'4-1债权投资'!$2:$7</definedName>
    <definedName name="_xlnm.Print_Titles" localSheetId="43">'4-2其他债权投资'!$2:$6</definedName>
    <definedName name="_xlnm.Print_Titles" localSheetId="44">'4-3长期应收'!$2:$7</definedName>
    <definedName name="_xlnm.Print_Titles" localSheetId="45">'4-4长期股权投资'!$2:$7</definedName>
    <definedName name="_xlnm.Print_Titles" localSheetId="46">'4-5其他权益工具投资'!$2:$7</definedName>
    <definedName name="_xlnm.Print_Titles" localSheetId="47">'4-6其他非流动金融资产'!$2:$7</definedName>
    <definedName name="_xlnm.Print_Titles" localSheetId="49">'4-7-1投资性房地产（成本计量）'!$2:$7</definedName>
    <definedName name="_xlnm.Print_Titles" localSheetId="50">'4-7-2投资性房地产（公允计量）'!$2:$7</definedName>
    <definedName name="_xlnm.Print_Titles" localSheetId="51">'4-7-3投资性地产（成本计量）'!$2:$7</definedName>
    <definedName name="_xlnm.Print_Titles" localSheetId="52">'4-7-4投资性地产（公允计量）'!$2:$6</definedName>
    <definedName name="_xlnm.Print_Titles" localSheetId="48">'4-7投资性房地产汇总'!$2:$6</definedName>
    <definedName name="_xlnm.Print_Titles" localSheetId="53">'4-8-1房屋建筑物'!$2:$7</definedName>
    <definedName name="_xlnm.Print_Titles" localSheetId="54">'4-8-3管道沟槽'!$2:$7</definedName>
    <definedName name="_xlnm.Print_Titles" localSheetId="55">'4-8-4井巷工程'!$2:$7</definedName>
    <definedName name="_xlnm.Print_Titles" localSheetId="58">'4-8-5机器设备 (2)'!$2:$7</definedName>
    <definedName name="_xlnm.Print_Titles" localSheetId="59">'4-8-6车辆'!$2:$7</definedName>
    <definedName name="_xlnm.Print_Titles" localSheetId="60">'4-8-7电子设备'!$2:$7</definedName>
    <definedName name="_xlnm.Print_Titles" localSheetId="61">'4-8-8土地'!$2:$7</definedName>
    <definedName name="_xlnm.Print_Titles" localSheetId="62">'4-8-9船舶'!$2:$7</definedName>
    <definedName name="_xlnm.Print_Titles" localSheetId="64">'4-9-1在建（土建）'!$2:$7</definedName>
    <definedName name="_xlnm.Print_Titles" localSheetId="65">'4-9-2在建（设备）'!$2:$7</definedName>
    <definedName name="_xlnm.Print_Titles" localSheetId="66">'4-9-3在建（待摊投资）'!$2:$6</definedName>
    <definedName name="_xlnm.Print_Titles" localSheetId="67">'4-9-4在建（工程物资）'!$2:$7</definedName>
    <definedName name="_xlnm.Print_Titles" localSheetId="63">'4-9在建工程汇总'!$2:$6</definedName>
    <definedName name="_xlnm.Print_Titles" localSheetId="41">'4-非流动资产汇总'!$2:$6</definedName>
    <definedName name="_xlnm.Print_Titles" localSheetId="90">'5-10其他应付款'!$2:$6</definedName>
    <definedName name="_xlnm.Print_Titles" localSheetId="91">'5-11持有待售负债'!$2:$6</definedName>
    <definedName name="_xlnm.Print_Titles" localSheetId="92">'5-12一年内到期非流动负债'!$2:$6</definedName>
    <definedName name="_xlnm.Print_Titles" localSheetId="93">'5-13其他流动负债'!$2:$6</definedName>
    <definedName name="_xlnm.Print_Titles" localSheetId="81">'5-1短期借款'!$2:$6</definedName>
    <definedName name="_xlnm.Print_Titles" localSheetId="82">'5-2交易性金融负债'!$2:$6</definedName>
    <definedName name="_xlnm.Print_Titles" localSheetId="83">'5-3衍生金融负债'!$2:$7</definedName>
    <definedName name="_xlnm.Print_Titles" localSheetId="84">'5-4应付票据'!$2:$6</definedName>
    <definedName name="_xlnm.Print_Titles" localSheetId="85">'5-5应付账款'!$2:$6</definedName>
    <definedName name="_xlnm.Print_Titles" localSheetId="86">'5-6预收款项'!$2:$6</definedName>
    <definedName name="_xlnm.Print_Titles" localSheetId="87">'5-7合同负债'!$2:$6</definedName>
    <definedName name="_xlnm.Print_Titles" localSheetId="88">'5-8应付职工薪酬'!$2:$6</definedName>
    <definedName name="_xlnm.Print_Titles" localSheetId="89">'5-9应交税费'!$2:$6</definedName>
    <definedName name="_xlnm.Print_Titles" localSheetId="80">'5-流动负债汇总'!$2:$6</definedName>
    <definedName name="_xlnm.Print_Titles" localSheetId="95">'6-1长期借款'!$2:$6</definedName>
    <definedName name="_xlnm.Print_Titles" localSheetId="96">'6-2应付债券'!$2:$6</definedName>
    <definedName name="_xlnm.Print_Titles" localSheetId="97">'6-3租赁负债'!$2:$6</definedName>
    <definedName name="_xlnm.Print_Titles" localSheetId="98">'6-4长期应付款'!$2:$6</definedName>
    <definedName name="_xlnm.Print_Titles" localSheetId="99">'6-5预计负债'!$2:$6</definedName>
    <definedName name="_xlnm.Print_Titles" localSheetId="100">'6-6递延收益'!$2:$6</definedName>
    <definedName name="_xlnm.Print_Titles" localSheetId="101">'6-7递延所得税负债'!$2:$6</definedName>
    <definedName name="_xlnm.Print_Titles" localSheetId="102">'6-8其他非流动负债'!$2:$6</definedName>
    <definedName name="_xlnm.Print_Titles" localSheetId="94">'6-非流动负债汇总'!$2:$6</definedName>
    <definedName name="_xlnm.Print_Titles" localSheetId="0">各科目减值准备及风险损失汇总表!$2:$7</definedName>
    <definedName name="sheet100_1" localSheetId="96">'6-2应付债券'!$G$27</definedName>
    <definedName name="sheet100_10" localSheetId="96">'6-2应付债券'!$H$28</definedName>
    <definedName name="sheet100_11" localSheetId="96">'6-2应付债券'!$A$29</definedName>
    <definedName name="sheet100_13" localSheetId="96">'6-2应付债券'!$F$27</definedName>
    <definedName name="sheet100_2" localSheetId="96">'6-2应付债券'!$H$27</definedName>
    <definedName name="sheet100_3" localSheetId="96">'6-2应付债券'!$A$3</definedName>
    <definedName name="sheet100_4" localSheetId="96">'6-2应付债券'!$A$5</definedName>
    <definedName name="sheet100_7" localSheetId="96">'6-2应付债券'!$G$26</definedName>
    <definedName name="sheet100_8" localSheetId="96">'6-2应付债券'!$H$26</definedName>
    <definedName name="sheet100_9" localSheetId="96">'6-2应付债券'!$A$28</definedName>
    <definedName name="sheet101_1" localSheetId="97">'6-3租赁负债'!$E$27</definedName>
    <definedName name="sheet101_10" localSheetId="97">'6-3租赁负债'!$F$28</definedName>
    <definedName name="sheet101_11" localSheetId="97">'6-3租赁负债'!$A$29</definedName>
    <definedName name="sheet101_2" localSheetId="97">'6-3租赁负债'!$F$27</definedName>
    <definedName name="sheet101_3" localSheetId="97">'6-3租赁负债'!$A$3</definedName>
    <definedName name="sheet101_4" localSheetId="97">'6-3租赁负债'!$A$5</definedName>
    <definedName name="sheet101_7" localSheetId="97">'6-3租赁负债'!$E$26</definedName>
    <definedName name="sheet101_8" localSheetId="97">'6-3租赁负债'!$F$26</definedName>
    <definedName name="sheet101_9" localSheetId="97">'6-3租赁负债'!$A$28</definedName>
    <definedName name="sheet102_1" localSheetId="98">'6-4长期应付款'!$E$27</definedName>
    <definedName name="sheet102_10" localSheetId="98">'6-4长期应付款'!$F$28</definedName>
    <definedName name="sheet102_11" localSheetId="98">'6-4长期应付款'!$A$29</definedName>
    <definedName name="sheet102_2" localSheetId="98">'6-4长期应付款'!$F$27</definedName>
    <definedName name="sheet102_3" localSheetId="98">'6-4长期应付款'!$A$3</definedName>
    <definedName name="sheet102_4" localSheetId="98">'6-4长期应付款'!$A$5</definedName>
    <definedName name="sheet102_7" localSheetId="98">'6-4长期应付款'!$E$26</definedName>
    <definedName name="sheet102_8" localSheetId="98">'6-4长期应付款'!$F$26</definedName>
    <definedName name="sheet102_9" localSheetId="98">'6-4长期应付款'!$A$28</definedName>
    <definedName name="sheet103_1" localSheetId="99">'6-5预计负债'!$E$27</definedName>
    <definedName name="sheet103_10" localSheetId="99">'6-5预计负债'!$F$28</definedName>
    <definedName name="sheet103_11" localSheetId="99">'6-5预计负债'!$A$29</definedName>
    <definedName name="sheet103_2" localSheetId="99">'6-5预计负债'!$F$27</definedName>
    <definedName name="sheet103_3" localSheetId="99">'6-5预计负债'!$A$3</definedName>
    <definedName name="sheet103_4" localSheetId="99">'6-5预计负债'!$A$5</definedName>
    <definedName name="sheet103_7" localSheetId="99">'6-5预计负债'!$E$26</definedName>
    <definedName name="sheet103_8" localSheetId="99">'6-5预计负债'!$F$26</definedName>
    <definedName name="sheet103_9" localSheetId="99">'6-5预计负债'!$A$28</definedName>
    <definedName name="sheet104_1" localSheetId="100">'6-6递延收益'!$G$27</definedName>
    <definedName name="sheet104_10" localSheetId="100">'6-6递延收益'!$H$28</definedName>
    <definedName name="sheet104_11" localSheetId="100">'6-6递延收益'!$A$29</definedName>
    <definedName name="sheet104_2" localSheetId="100">'6-6递延收益'!$H$27</definedName>
    <definedName name="sheet104_3" localSheetId="100">'6-6递延收益'!$A$3</definedName>
    <definedName name="sheet104_4" localSheetId="100">'6-6递延收益'!$A$5</definedName>
    <definedName name="sheet104_7" localSheetId="100">'6-6递延收益'!$G$26</definedName>
    <definedName name="sheet104_8" localSheetId="100">'6-6递延收益'!$H$26</definedName>
    <definedName name="sheet104_9" localSheetId="100">'6-6递延收益'!$A$28</definedName>
    <definedName name="sheet105_1" localSheetId="101">'6-7递延所得税负债'!$D$27</definedName>
    <definedName name="sheet105_10" localSheetId="101">'6-7递延所得税负债'!$E$28</definedName>
    <definedName name="sheet105_11" localSheetId="101">'6-7递延所得税负债'!$A$29</definedName>
    <definedName name="sheet105_2" localSheetId="101">'6-7递延所得税负债'!$E$27</definedName>
    <definedName name="sheet105_3" localSheetId="101">'6-7递延所得税负债'!$A$3</definedName>
    <definedName name="sheet105_4" localSheetId="101">'6-7递延所得税负债'!$A$5</definedName>
    <definedName name="sheet105_7" localSheetId="101">'6-7递延所得税负债'!$D$26</definedName>
    <definedName name="sheet105_8" localSheetId="101">'6-7递延所得税负债'!$E$26</definedName>
    <definedName name="sheet105_9" localSheetId="101">'6-7递延所得税负债'!$A$28</definedName>
    <definedName name="sheet106_1" localSheetId="102">'6-8其他非流动负债'!$E$27</definedName>
    <definedName name="sheet106_10" localSheetId="102">'6-8其他非流动负债'!$F$28</definedName>
    <definedName name="sheet106_11" localSheetId="102">'6-8其他非流动负债'!$A$29</definedName>
    <definedName name="sheet106_2" localSheetId="102">'6-8其他非流动负债'!$F$27</definedName>
    <definedName name="sheet106_3" localSheetId="102">'6-8其他非流动负债'!$A$3</definedName>
    <definedName name="sheet106_4" localSheetId="102">'6-8其他非流动负债'!$A$5</definedName>
    <definedName name="sheet106_7" localSheetId="102">'6-8其他非流动负债'!$E$26</definedName>
    <definedName name="sheet106_8" localSheetId="102">'6-8其他非流动负债'!$F$26</definedName>
    <definedName name="sheet106_9" localSheetId="102">'6-8其他非流动负债'!$A$28</definedName>
    <definedName name="sheet11_1" localSheetId="7">'2-分类汇总'!$C$7</definedName>
    <definedName name="sheet11_10" localSheetId="7">'2-分类汇总'!$D$40</definedName>
    <definedName name="sheet11_100" localSheetId="7">'2-分类汇总'!$F$19</definedName>
    <definedName name="sheet11_101" localSheetId="7">'2-分类汇总'!$G$19</definedName>
    <definedName name="sheet11_102" localSheetId="7">'2-分类汇总'!$C$20</definedName>
    <definedName name="sheet11_103" localSheetId="7">'2-分类汇总'!$D$20</definedName>
    <definedName name="sheet11_104" localSheetId="7">'2-分类汇总'!$E$20</definedName>
    <definedName name="sheet11_105" localSheetId="7">'2-分类汇总'!$F$20</definedName>
    <definedName name="sheet11_106" localSheetId="7">'2-分类汇总'!$G$20</definedName>
    <definedName name="sheet11_107" localSheetId="7">'2-分类汇总'!$C$21</definedName>
    <definedName name="sheet11_108" localSheetId="7">'2-分类汇总'!$D$21</definedName>
    <definedName name="sheet11_109" localSheetId="7">'2-分类汇总'!$E$21</definedName>
    <definedName name="sheet11_11" localSheetId="7">'2-分类汇总'!$C$42</definedName>
    <definedName name="sheet11_110" localSheetId="7">'2-分类汇总'!$F$21</definedName>
    <definedName name="sheet11_111" localSheetId="7">'2-分类汇总'!$G$21</definedName>
    <definedName name="sheet11_112" localSheetId="7">'2-分类汇总'!$E$22</definedName>
    <definedName name="sheet11_113" localSheetId="7">'2-分类汇总'!$F$22</definedName>
    <definedName name="sheet11_114" localSheetId="7">'2-分类汇总'!$G$22</definedName>
    <definedName name="sheet11_115" localSheetId="7">'2-分类汇总'!$C$23</definedName>
    <definedName name="sheet11_116" localSheetId="7">'2-分类汇总'!$D$23</definedName>
    <definedName name="sheet11_117" localSheetId="7">'2-分类汇总'!$E$23</definedName>
    <definedName name="sheet11_118" localSheetId="7">'2-分类汇总'!$F$23</definedName>
    <definedName name="sheet11_119" localSheetId="7">'2-分类汇总'!$G$23</definedName>
    <definedName name="sheet11_12" localSheetId="7">'2-分类汇总'!$D$42</definedName>
    <definedName name="sheet11_120" localSheetId="7">'2-分类汇总'!$E$24</definedName>
    <definedName name="sheet11_121" localSheetId="7">'2-分类汇总'!$F$24</definedName>
    <definedName name="sheet11_122" localSheetId="7">'2-分类汇总'!$G$24</definedName>
    <definedName name="sheet11_123" localSheetId="7">'2-分类汇总'!$E$25</definedName>
    <definedName name="sheet11_124" localSheetId="7">'2-分类汇总'!$F$25</definedName>
    <definedName name="sheet11_125" localSheetId="7">'2-分类汇总'!$G$25</definedName>
    <definedName name="sheet11_126" localSheetId="7">'2-分类汇总'!$E$26</definedName>
    <definedName name="sheet11_127" localSheetId="7">'2-分类汇总'!$F$26</definedName>
    <definedName name="sheet11_128" localSheetId="7">'2-分类汇总'!$G$26</definedName>
    <definedName name="sheet11_129" localSheetId="7">'2-分类汇总'!$E$27</definedName>
    <definedName name="sheet11_13" localSheetId="7">'2-分类汇总'!$C$44</definedName>
    <definedName name="sheet11_130" localSheetId="7">'2-分类汇总'!$F$27</definedName>
    <definedName name="sheet11_131" localSheetId="7">'2-分类汇总'!$G$27</definedName>
    <definedName name="sheet11_132" localSheetId="7">'2-分类汇总'!$E$28</definedName>
    <definedName name="sheet11_133" localSheetId="7">'2-分类汇总'!$F$28</definedName>
    <definedName name="sheet11_134" localSheetId="7">'2-分类汇总'!$G$28</definedName>
    <definedName name="sheet11_135" localSheetId="7">'2-分类汇总'!$C$29</definedName>
    <definedName name="sheet11_136" localSheetId="7">'2-分类汇总'!$D$29</definedName>
    <definedName name="sheet11_137" localSheetId="7">'2-分类汇总'!$E$29</definedName>
    <definedName name="sheet11_138" localSheetId="7">'2-分类汇总'!$F$29</definedName>
    <definedName name="sheet11_139" localSheetId="7">'2-分类汇总'!$C$30</definedName>
    <definedName name="sheet11_14" localSheetId="7">'2-分类汇总'!$D$44</definedName>
    <definedName name="sheet11_140" localSheetId="7">'2-分类汇总'!$D$30</definedName>
    <definedName name="sheet11_141" localSheetId="7">'2-分类汇总'!$E$30</definedName>
    <definedName name="sheet11_142" localSheetId="7">'2-分类汇总'!$F$30</definedName>
    <definedName name="sheet11_143" localSheetId="7">'2-分类汇总'!$C$31</definedName>
    <definedName name="sheet11_144" localSheetId="7">'2-分类汇总'!$D$31</definedName>
    <definedName name="sheet11_145" localSheetId="7">'2-分类汇总'!$E$31</definedName>
    <definedName name="sheet11_146" localSheetId="7">'2-分类汇总'!$F$31</definedName>
    <definedName name="sheet11_147" localSheetId="7">'2-分类汇总'!$C$32</definedName>
    <definedName name="sheet11_148" localSheetId="7">'2-分类汇总'!$D$32</definedName>
    <definedName name="sheet11_149" localSheetId="7">'2-分类汇总'!$E$32</definedName>
    <definedName name="sheet11_15" localSheetId="7">'2-分类汇总'!$C$45</definedName>
    <definedName name="sheet11_150" localSheetId="7">'2-分类汇总'!$F$32</definedName>
    <definedName name="sheet11_151" localSheetId="7">'2-分类汇总'!$C$33</definedName>
    <definedName name="sheet11_152" localSheetId="7">'2-分类汇总'!$D$33</definedName>
    <definedName name="sheet11_153" localSheetId="7">'2-分类汇总'!$E$33</definedName>
    <definedName name="sheet11_154" localSheetId="7">'2-分类汇总'!$F$33</definedName>
    <definedName name="sheet11_155" localSheetId="7">'2-分类汇总'!$C$34</definedName>
    <definedName name="sheet11_156" localSheetId="7">'2-分类汇总'!$D$34</definedName>
    <definedName name="sheet11_157" localSheetId="7">'2-分类汇总'!$E$34</definedName>
    <definedName name="sheet11_158" localSheetId="7">'2-分类汇总'!$F$34</definedName>
    <definedName name="sheet11_159" localSheetId="7">'2-分类汇总'!$C$35</definedName>
    <definedName name="sheet11_16" localSheetId="7">'2-分类汇总'!$D$45</definedName>
    <definedName name="sheet11_160" localSheetId="7">'2-分类汇总'!$D$35</definedName>
    <definedName name="sheet11_161" localSheetId="7">'2-分类汇总'!$E$35</definedName>
    <definedName name="sheet11_162" localSheetId="7">'2-分类汇总'!$F$35</definedName>
    <definedName name="sheet11_163" localSheetId="7">'2-分类汇总'!$C$36</definedName>
    <definedName name="sheet11_164" localSheetId="7">'2-分类汇总'!$D$36</definedName>
    <definedName name="sheet11_165" localSheetId="7">'2-分类汇总'!$E$36</definedName>
    <definedName name="sheet11_166" localSheetId="7">'2-分类汇总'!$F$36</definedName>
    <definedName name="sheet11_167" localSheetId="7">'2-分类汇总'!$C$37</definedName>
    <definedName name="sheet11_168" localSheetId="7">'2-分类汇总'!$D$37</definedName>
    <definedName name="sheet11_169" localSheetId="7">'2-分类汇总'!$E$37</definedName>
    <definedName name="sheet11_17" localSheetId="7">'2-分类汇总'!$C$46</definedName>
    <definedName name="sheet11_170" localSheetId="7">'2-分类汇总'!$F$37</definedName>
    <definedName name="sheet11_171" localSheetId="7">'2-分类汇总'!$C$38</definedName>
    <definedName name="sheet11_172" localSheetId="7">'2-分类汇总'!$D$38</definedName>
    <definedName name="sheet11_173" localSheetId="7">'2-分类汇总'!$E$38</definedName>
    <definedName name="sheet11_174" localSheetId="7">'2-分类汇总'!$F$38</definedName>
    <definedName name="sheet11_175" localSheetId="7">'2-分类汇总'!$E$39</definedName>
    <definedName name="sheet11_176" localSheetId="7">'2-分类汇总'!$F$39</definedName>
    <definedName name="sheet11_177" localSheetId="7">'2-分类汇总'!$G$39</definedName>
    <definedName name="sheet11_178" localSheetId="7">'2-分类汇总'!$E$40</definedName>
    <definedName name="sheet11_179" localSheetId="7">'2-分类汇总'!$F$40</definedName>
    <definedName name="sheet11_18" localSheetId="7">'2-分类汇总'!$C$50</definedName>
    <definedName name="sheet11_180" localSheetId="7">'2-分类汇总'!$G$40</definedName>
    <definedName name="sheet11_181" localSheetId="7">'2-分类汇总'!$E$41</definedName>
    <definedName name="sheet11_182" localSheetId="7">'2-分类汇总'!$F$41</definedName>
    <definedName name="sheet11_183" localSheetId="7">'2-分类汇总'!$G$41</definedName>
    <definedName name="sheet11_184" localSheetId="7">'2-分类汇总'!$E$42</definedName>
    <definedName name="sheet11_185" localSheetId="7">'2-分类汇总'!$F$42</definedName>
    <definedName name="sheet11_186" localSheetId="7">'2-分类汇总'!$G$42</definedName>
    <definedName name="sheet11_187" localSheetId="7">'2-分类汇总'!$E$43</definedName>
    <definedName name="sheet11_188" localSheetId="7">'2-分类汇总'!$F$43</definedName>
    <definedName name="sheet11_189" localSheetId="7">'2-分类汇总'!$G$43</definedName>
    <definedName name="sheet11_19" localSheetId="7">'2-分类汇总'!$C$22</definedName>
    <definedName name="sheet11_190" localSheetId="7">'2-分类汇总'!$E$44</definedName>
    <definedName name="sheet11_191" localSheetId="7">'2-分类汇总'!$F$44</definedName>
    <definedName name="sheet11_192" localSheetId="7">'2-分类汇总'!$G$44</definedName>
    <definedName name="sheet11_193" localSheetId="7">'2-分类汇总'!$E$45</definedName>
    <definedName name="sheet11_194" localSheetId="7">'2-分类汇总'!$F$45</definedName>
    <definedName name="sheet11_195" localSheetId="7">'2-分类汇总'!$E$46</definedName>
    <definedName name="sheet11_196" localSheetId="7">'2-分类汇总'!$F$46</definedName>
    <definedName name="sheet11_197" localSheetId="7">'2-分类汇总'!$G$46</definedName>
    <definedName name="sheet11_198" localSheetId="7">'2-分类汇总'!$C$47</definedName>
    <definedName name="sheet11_199" localSheetId="7">'2-分类汇总'!$D$47</definedName>
    <definedName name="sheet11_2" localSheetId="7">'2-分类汇总'!$D$7</definedName>
    <definedName name="sheet11_20" localSheetId="7">'2-分类汇总'!$C$24</definedName>
    <definedName name="sheet11_200" localSheetId="7">'2-分类汇总'!$E$47</definedName>
    <definedName name="sheet11_201" localSheetId="7">'2-分类汇总'!$F$47</definedName>
    <definedName name="sheet11_202" localSheetId="7">'2-分类汇总'!$G$47</definedName>
    <definedName name="sheet11_203" localSheetId="7">'2-分类汇总'!$C$48</definedName>
    <definedName name="sheet11_204" localSheetId="7">'2-分类汇总'!$D$48</definedName>
    <definedName name="sheet11_205" localSheetId="7">'2-分类汇总'!$E$48</definedName>
    <definedName name="sheet11_206" localSheetId="7">'2-分类汇总'!$F$48</definedName>
    <definedName name="sheet11_207" localSheetId="7">'2-分类汇总'!$G$48</definedName>
    <definedName name="sheet11_208" localSheetId="7">'2-分类汇总'!$C$49</definedName>
    <definedName name="sheet11_209" localSheetId="7">'2-分类汇总'!$D$49</definedName>
    <definedName name="sheet11_21" localSheetId="7">'2-分类汇总'!$C$26</definedName>
    <definedName name="sheet11_210" localSheetId="7">'2-分类汇总'!$E$49</definedName>
    <definedName name="sheet11_211" localSheetId="7">'2-分类汇总'!$F$49</definedName>
    <definedName name="sheet11_212" localSheetId="7">'2-分类汇总'!$G$49</definedName>
    <definedName name="sheet11_213" localSheetId="7">'2-分类汇总'!$E$50</definedName>
    <definedName name="sheet11_214" localSheetId="7">'2-分类汇总'!$F$50</definedName>
    <definedName name="sheet11_215" localSheetId="7">'2-分类汇总'!$G$50</definedName>
    <definedName name="sheet11_216" localSheetId="7">'2-分类汇总'!$C$51</definedName>
    <definedName name="sheet11_217" localSheetId="7">'2-分类汇总'!$D$51</definedName>
    <definedName name="sheet11_218" localSheetId="7">'2-分类汇总'!$E$51</definedName>
    <definedName name="sheet11_219" localSheetId="7">'2-分类汇总'!$F$51</definedName>
    <definedName name="sheet11_22" localSheetId="7">'2-分类汇总'!$C$27</definedName>
    <definedName name="sheet11_220" localSheetId="7">'2-分类汇总'!$G$51</definedName>
    <definedName name="sheet11_221" localSheetId="7">'2-分类汇总'!$E$52</definedName>
    <definedName name="sheet11_222" localSheetId="7">'2-分类汇总'!$F$52</definedName>
    <definedName name="sheet11_223" localSheetId="7">'2-分类汇总'!$G$52</definedName>
    <definedName name="sheet11_224" localSheetId="7">'2-分类汇总'!$C$53</definedName>
    <definedName name="sheet11_225" localSheetId="7">'2-分类汇总'!$D$53</definedName>
    <definedName name="sheet11_226" localSheetId="7">'2-分类汇总'!$E$53</definedName>
    <definedName name="sheet11_227" localSheetId="7">'2-分类汇总'!$F$53</definedName>
    <definedName name="sheet11_228" localSheetId="7">'2-分类汇总'!$G$53</definedName>
    <definedName name="sheet11_229" localSheetId="7">'2-分类汇总'!$C$54</definedName>
    <definedName name="sheet11_23" localSheetId="7">'2-分类汇总'!$C$41</definedName>
    <definedName name="sheet11_230" localSheetId="7">'2-分类汇总'!$D$54</definedName>
    <definedName name="sheet11_231" localSheetId="7">'2-分类汇总'!$E$54</definedName>
    <definedName name="sheet11_232" localSheetId="7">'2-分类汇总'!$F$54</definedName>
    <definedName name="sheet11_233" localSheetId="7">'2-分类汇总'!$G$54</definedName>
    <definedName name="sheet11_234" localSheetId="7">'2-分类汇总'!$C$55</definedName>
    <definedName name="sheet11_235" localSheetId="7">'2-分类汇总'!$D$55</definedName>
    <definedName name="sheet11_236" localSheetId="7">'2-分类汇总'!$E$55</definedName>
    <definedName name="sheet11_237" localSheetId="7">'2-分类汇总'!$F$55</definedName>
    <definedName name="sheet11_238" localSheetId="7">'2-分类汇总'!$G$55</definedName>
    <definedName name="sheet11_239" localSheetId="7">'2-分类汇总'!$C$56</definedName>
    <definedName name="sheet11_24" localSheetId="7">'2-分类汇总'!$C$43</definedName>
    <definedName name="sheet11_240" localSheetId="7">'2-分类汇总'!$D$56</definedName>
    <definedName name="sheet11_241" localSheetId="7">'2-分类汇总'!$E$56</definedName>
    <definedName name="sheet11_242" localSheetId="7">'2-分类汇总'!$F$56</definedName>
    <definedName name="sheet11_243" localSheetId="7">'2-分类汇总'!$G$56</definedName>
    <definedName name="sheet11_244" localSheetId="7">'2-分类汇总'!$C$57</definedName>
    <definedName name="sheet11_245" localSheetId="7">'2-分类汇总'!$D$57</definedName>
    <definedName name="sheet11_246" localSheetId="7">'2-分类汇总'!$E$57</definedName>
    <definedName name="sheet11_247" localSheetId="7">'2-分类汇总'!$F$57</definedName>
    <definedName name="sheet11_248" localSheetId="7">'2-分类汇总'!$G$57</definedName>
    <definedName name="sheet11_249" localSheetId="7">'2-分类汇总'!$C$58</definedName>
    <definedName name="sheet11_25" localSheetId="7">'2-分类汇总'!$D$46</definedName>
    <definedName name="sheet11_250" localSheetId="7">'2-分类汇总'!$D$58</definedName>
    <definedName name="sheet11_251" localSheetId="7">'2-分类汇总'!$E$58</definedName>
    <definedName name="sheet11_252" localSheetId="7">'2-分类汇总'!$F$58</definedName>
    <definedName name="sheet11_253" localSheetId="7">'2-分类汇总'!$G$58</definedName>
    <definedName name="sheet11_254" localSheetId="7">'2-分类汇总'!$C$59</definedName>
    <definedName name="sheet11_255" localSheetId="7">'2-分类汇总'!$D$59</definedName>
    <definedName name="sheet11_256" localSheetId="7">'2-分类汇总'!$E$59</definedName>
    <definedName name="sheet11_257" localSheetId="7">'2-分类汇总'!$F$59</definedName>
    <definedName name="sheet11_258" localSheetId="7">'2-分类汇总'!$G$59</definedName>
    <definedName name="sheet11_259" localSheetId="7">'2-分类汇总'!$C$60</definedName>
    <definedName name="sheet11_26" localSheetId="7">'2-分类汇总'!$D$50</definedName>
    <definedName name="sheet11_260" localSheetId="7">'2-分类汇总'!$D$60</definedName>
    <definedName name="sheet11_261" localSheetId="7">'2-分类汇总'!$E$60</definedName>
    <definedName name="sheet11_262" localSheetId="7">'2-分类汇总'!$F$60</definedName>
    <definedName name="sheet11_263" localSheetId="7">'2-分类汇总'!$G$60</definedName>
    <definedName name="sheet11_264" localSheetId="7">'2-分类汇总'!$C$61</definedName>
    <definedName name="sheet11_265" localSheetId="7">'2-分类汇总'!$D$61</definedName>
    <definedName name="sheet11_266" localSheetId="7">'2-分类汇总'!$E$61</definedName>
    <definedName name="sheet11_267" localSheetId="7">'2-分类汇总'!$F$61</definedName>
    <definedName name="sheet11_268" localSheetId="7">'2-分类汇总'!$G$61</definedName>
    <definedName name="sheet11_269" localSheetId="7">'2-分类汇总'!$C$62</definedName>
    <definedName name="sheet11_27" localSheetId="7">'2-分类汇总'!$D$22</definedName>
    <definedName name="sheet11_270" localSheetId="7">'2-分类汇总'!$D$62</definedName>
    <definedName name="sheet11_271" localSheetId="7">'2-分类汇总'!$E$62</definedName>
    <definedName name="sheet11_272" localSheetId="7">'2-分类汇总'!$F$62</definedName>
    <definedName name="sheet11_273" localSheetId="7">'2-分类汇总'!$G$62</definedName>
    <definedName name="sheet11_274" localSheetId="7">'2-分类汇总'!$C$63</definedName>
    <definedName name="sheet11_275" localSheetId="7">'2-分类汇总'!$D$63</definedName>
    <definedName name="sheet11_276" localSheetId="7">'2-分类汇总'!$E$63</definedName>
    <definedName name="sheet11_277" localSheetId="7">'2-分类汇总'!$F$63</definedName>
    <definedName name="sheet11_278" localSheetId="7">'2-分类汇总'!$G$63</definedName>
    <definedName name="sheet11_279" localSheetId="7">'2-分类汇总'!$C$64</definedName>
    <definedName name="sheet11_28" localSheetId="7">'2-分类汇总'!$D$24</definedName>
    <definedName name="sheet11_280" localSheetId="7">'2-分类汇总'!$D$64</definedName>
    <definedName name="sheet11_281" localSheetId="7">'2-分类汇总'!$E$64</definedName>
    <definedName name="sheet11_282" localSheetId="7">'2-分类汇总'!$F$64</definedName>
    <definedName name="sheet11_283" localSheetId="7">'2-分类汇总'!$G$64</definedName>
    <definedName name="sheet11_284" localSheetId="7">'2-分类汇总'!$C$65</definedName>
    <definedName name="sheet11_285" localSheetId="7">'2-分类汇总'!$D$65</definedName>
    <definedName name="sheet11_286" localSheetId="7">'2-分类汇总'!$E$65</definedName>
    <definedName name="sheet11_287" localSheetId="7">'2-分类汇总'!$F$65</definedName>
    <definedName name="sheet11_288" localSheetId="7">'2-分类汇总'!$G$65</definedName>
    <definedName name="sheet11_289" localSheetId="7">'2-分类汇总'!$E$66</definedName>
    <definedName name="sheet11_29" localSheetId="7">'2-分类汇总'!$D$26</definedName>
    <definedName name="sheet11_290" localSheetId="7">'2-分类汇总'!$F$66</definedName>
    <definedName name="sheet11_291" localSheetId="7">'2-分类汇总'!$G$66</definedName>
    <definedName name="sheet11_292" localSheetId="7">'2-分类汇总'!$C$67</definedName>
    <definedName name="sheet11_293" localSheetId="7">'2-分类汇总'!$D$67</definedName>
    <definedName name="sheet11_294" localSheetId="7">'2-分类汇总'!$E$67</definedName>
    <definedName name="sheet11_295" localSheetId="7">'2-分类汇总'!$F$67</definedName>
    <definedName name="sheet11_296" localSheetId="7">'2-分类汇总'!$G$67</definedName>
    <definedName name="sheet11_297" localSheetId="7">'2-分类汇总'!$C$68</definedName>
    <definedName name="sheet11_298" localSheetId="7">'2-分类汇总'!$D$68</definedName>
    <definedName name="sheet11_299" localSheetId="7">'2-分类汇总'!$E$68</definedName>
    <definedName name="sheet11_3" localSheetId="7">'2-分类汇总'!$C$25</definedName>
    <definedName name="sheet11_30" localSheetId="7">'2-分类汇总'!$D$27</definedName>
    <definedName name="sheet11_300" localSheetId="7">'2-分类汇总'!$F$68</definedName>
    <definedName name="sheet11_301" localSheetId="7">'2-分类汇总'!$G$68</definedName>
    <definedName name="sheet11_302" localSheetId="7">'2-分类汇总'!$C$69</definedName>
    <definedName name="sheet11_303" localSheetId="7">'2-分类汇总'!$D$69</definedName>
    <definedName name="sheet11_304" localSheetId="7">'2-分类汇总'!$E$69</definedName>
    <definedName name="sheet11_305" localSheetId="7">'2-分类汇总'!$F$69</definedName>
    <definedName name="sheet11_306" localSheetId="7">'2-分类汇总'!$G$69</definedName>
    <definedName name="sheet11_307" localSheetId="7">'2-分类汇总'!$C$70</definedName>
    <definedName name="sheet11_308" localSheetId="7">'2-分类汇总'!$D$70</definedName>
    <definedName name="sheet11_309" localSheetId="7">'2-分类汇总'!$E$70</definedName>
    <definedName name="sheet11_31" localSheetId="7">'2-分类汇总'!$D$41</definedName>
    <definedName name="sheet11_310" localSheetId="7">'2-分类汇总'!$F$70</definedName>
    <definedName name="sheet11_311" localSheetId="7">'2-分类汇总'!$G$70</definedName>
    <definedName name="sheet11_312" localSheetId="7">'2-分类汇总'!$C$71</definedName>
    <definedName name="sheet11_313" localSheetId="7">'2-分类汇总'!$D$71</definedName>
    <definedName name="sheet11_314" localSheetId="7">'2-分类汇总'!$E$71</definedName>
    <definedName name="sheet11_315" localSheetId="7">'2-分类汇总'!$F$71</definedName>
    <definedName name="sheet11_316" localSheetId="7">'2-分类汇总'!$G$71</definedName>
    <definedName name="sheet11_317" localSheetId="7">'2-分类汇总'!$C$72</definedName>
    <definedName name="sheet11_318" localSheetId="7">'2-分类汇总'!$D$72</definedName>
    <definedName name="sheet11_319" localSheetId="7">'2-分类汇总'!$E$72</definedName>
    <definedName name="sheet11_32" localSheetId="7">'2-分类汇总'!$D$43</definedName>
    <definedName name="sheet11_320" localSheetId="7">'2-分类汇总'!$F$72</definedName>
    <definedName name="sheet11_321" localSheetId="7">'2-分类汇总'!$G$72</definedName>
    <definedName name="sheet11_322" localSheetId="7">'2-分类汇总'!$C$73</definedName>
    <definedName name="sheet11_323" localSheetId="7">'2-分类汇总'!$D$73</definedName>
    <definedName name="sheet11_324" localSheetId="7">'2-分类汇总'!$E$73</definedName>
    <definedName name="sheet11_325" localSheetId="7">'2-分类汇总'!$F$73</definedName>
    <definedName name="sheet11_326" localSheetId="7">'2-分类汇总'!$G$73</definedName>
    <definedName name="sheet11_327" localSheetId="7">'2-分类汇总'!$C$74</definedName>
    <definedName name="sheet11_328" localSheetId="7">'2-分类汇总'!$D$74</definedName>
    <definedName name="sheet11_329" localSheetId="7">'2-分类汇总'!$E$74</definedName>
    <definedName name="sheet11_33" localSheetId="7">'2-分类汇总'!$C$52</definedName>
    <definedName name="sheet11_330" localSheetId="7">'2-分类汇总'!$F$74</definedName>
    <definedName name="sheet11_331" localSheetId="7">'2-分类汇总'!$G$74</definedName>
    <definedName name="sheet11_332" localSheetId="7">'2-分类汇总'!$C$75</definedName>
    <definedName name="sheet11_333" localSheetId="7">'2-分类汇总'!$D$75</definedName>
    <definedName name="sheet11_334" localSheetId="7">'2-分类汇总'!$E$75</definedName>
    <definedName name="sheet11_335" localSheetId="7">'2-分类汇总'!$F$75</definedName>
    <definedName name="sheet11_336" localSheetId="7">'2-分类汇总'!$G$75</definedName>
    <definedName name="sheet11_337" localSheetId="7">'2-分类汇总'!$C$76</definedName>
    <definedName name="sheet11_338" localSheetId="7">'2-分类汇总'!$D$76</definedName>
    <definedName name="sheet11_339" localSheetId="7">'2-分类汇总'!$E$76</definedName>
    <definedName name="sheet11_34" localSheetId="7">'2-分类汇总'!$D$52</definedName>
    <definedName name="sheet11_340" localSheetId="7">'2-分类汇总'!$F$76</definedName>
    <definedName name="sheet11_341" localSheetId="7">'2-分类汇总'!$G$76</definedName>
    <definedName name="sheet11_342" localSheetId="7">'2-分类汇总'!$C$77</definedName>
    <definedName name="sheet11_343" localSheetId="7">'2-分类汇总'!$D$77</definedName>
    <definedName name="sheet11_344" localSheetId="7">'2-分类汇总'!$E$77</definedName>
    <definedName name="sheet11_345" localSheetId="7">'2-分类汇总'!$F$77</definedName>
    <definedName name="sheet11_346" localSheetId="7">'2-分类汇总'!$C$78</definedName>
    <definedName name="sheet11_347" localSheetId="7">'2-分类汇总'!$D$78</definedName>
    <definedName name="sheet11_348" localSheetId="7">'2-分类汇总'!$E$78</definedName>
    <definedName name="sheet11_349" localSheetId="7">'2-分类汇总'!$F$78</definedName>
    <definedName name="sheet11_35" localSheetId="7">'2-分类汇总'!$C$66</definedName>
    <definedName name="sheet11_350" localSheetId="7">'2-分类汇总'!$C$79</definedName>
    <definedName name="sheet11_351" localSheetId="7">'2-分类汇总'!$D$79</definedName>
    <definedName name="sheet11_352" localSheetId="7">'2-分类汇总'!$E$79</definedName>
    <definedName name="sheet11_353" localSheetId="7">'2-分类汇总'!$F$79</definedName>
    <definedName name="sheet11_36" localSheetId="7">'2-分类汇总'!$D$66</definedName>
    <definedName name="sheet11_37" localSheetId="7">'2-分类汇总'!$A$3</definedName>
    <definedName name="sheet11_38" localSheetId="7">'2-分类汇总'!$A$5</definedName>
    <definedName name="sheet11_39" localSheetId="7">'2-分类汇总'!$E$7</definedName>
    <definedName name="sheet11_4" localSheetId="7">'2-分类汇总'!$D$25</definedName>
    <definedName name="sheet11_40" localSheetId="7">'2-分类汇总'!$F$7</definedName>
    <definedName name="sheet11_41" localSheetId="7">'2-分类汇总'!$G$7</definedName>
    <definedName name="sheet11_42" localSheetId="7">'2-分类汇总'!$C$8</definedName>
    <definedName name="sheet11_43" localSheetId="7">'2-分类汇总'!$D$8</definedName>
    <definedName name="sheet11_44" localSheetId="7">'2-分类汇总'!$E$8</definedName>
    <definedName name="sheet11_45" localSheetId="7">'2-分类汇总'!$F$8</definedName>
    <definedName name="sheet11_46" localSheetId="7">'2-分类汇总'!$G$8</definedName>
    <definedName name="sheet11_47" localSheetId="7">'2-分类汇总'!$C$9</definedName>
    <definedName name="sheet11_48" localSheetId="7">'2-分类汇总'!$D$9</definedName>
    <definedName name="sheet11_49" localSheetId="7">'2-分类汇总'!$E$9</definedName>
    <definedName name="sheet11_5" localSheetId="7">'2-分类汇总'!$C$28</definedName>
    <definedName name="sheet11_50" localSheetId="7">'2-分类汇总'!$F$9</definedName>
    <definedName name="sheet11_51" localSheetId="7">'2-分类汇总'!$G$9</definedName>
    <definedName name="sheet11_52" localSheetId="7">'2-分类汇总'!$C$10</definedName>
    <definedName name="sheet11_53" localSheetId="7">'2-分类汇总'!$D$10</definedName>
    <definedName name="sheet11_54" localSheetId="7">'2-分类汇总'!$E$10</definedName>
    <definedName name="sheet11_55" localSheetId="7">'2-分类汇总'!$F$10</definedName>
    <definedName name="sheet11_56" localSheetId="7">'2-分类汇总'!$G$10</definedName>
    <definedName name="sheet11_57" localSheetId="7">'2-分类汇总'!$C$11</definedName>
    <definedName name="sheet11_58" localSheetId="7">'2-分类汇总'!$D$11</definedName>
    <definedName name="sheet11_59" localSheetId="7">'2-分类汇总'!$E$11</definedName>
    <definedName name="sheet11_6" localSheetId="7">'2-分类汇总'!$D$28</definedName>
    <definedName name="sheet11_60" localSheetId="7">'2-分类汇总'!$F$11</definedName>
    <definedName name="sheet11_61" localSheetId="7">'2-分类汇总'!$G$11</definedName>
    <definedName name="sheet11_62" localSheetId="7">'2-分类汇总'!$C$12</definedName>
    <definedName name="sheet11_63" localSheetId="7">'2-分类汇总'!$D$12</definedName>
    <definedName name="sheet11_64" localSheetId="7">'2-分类汇总'!$E$12</definedName>
    <definedName name="sheet11_65" localSheetId="7">'2-分类汇总'!$F$12</definedName>
    <definedName name="sheet11_66" localSheetId="7">'2-分类汇总'!$G$12</definedName>
    <definedName name="sheet11_67" localSheetId="7">'2-分类汇总'!$C$13</definedName>
    <definedName name="sheet11_68" localSheetId="7">'2-分类汇总'!$D$13</definedName>
    <definedName name="sheet11_69" localSheetId="7">'2-分类汇总'!$E$13</definedName>
    <definedName name="sheet11_7" localSheetId="7">'2-分类汇总'!$C$39</definedName>
    <definedName name="sheet11_70" localSheetId="7">'2-分类汇总'!$F$13</definedName>
    <definedName name="sheet11_71" localSheetId="7">'2-分类汇总'!$G$13</definedName>
    <definedName name="sheet11_72" localSheetId="7">'2-分类汇总'!$C$14</definedName>
    <definedName name="sheet11_73" localSheetId="7">'2-分类汇总'!$D$14</definedName>
    <definedName name="sheet11_74" localSheetId="7">'2-分类汇总'!$E$14</definedName>
    <definedName name="sheet11_75" localSheetId="7">'2-分类汇总'!$F$14</definedName>
    <definedName name="sheet11_76" localSheetId="7">'2-分类汇总'!$G$14</definedName>
    <definedName name="sheet11_77" localSheetId="7">'2-分类汇总'!$C$15</definedName>
    <definedName name="sheet11_78" localSheetId="7">'2-分类汇总'!$D$15</definedName>
    <definedName name="sheet11_79" localSheetId="7">'2-分类汇总'!$E$15</definedName>
    <definedName name="sheet11_8" localSheetId="7">'2-分类汇总'!$D$39</definedName>
    <definedName name="sheet11_80" localSheetId="7">'2-分类汇总'!$F$15</definedName>
    <definedName name="sheet11_81" localSheetId="7">'2-分类汇总'!$G$15</definedName>
    <definedName name="sheet11_82" localSheetId="7">'2-分类汇总'!$C$16</definedName>
    <definedName name="sheet11_83" localSheetId="7">'2-分类汇总'!$D$16</definedName>
    <definedName name="sheet11_84" localSheetId="7">'2-分类汇总'!$E$16</definedName>
    <definedName name="sheet11_85" localSheetId="7">'2-分类汇总'!$F$16</definedName>
    <definedName name="sheet11_86" localSheetId="7">'2-分类汇总'!$G$16</definedName>
    <definedName name="sheet11_87" localSheetId="7">'2-分类汇总'!$C$17</definedName>
    <definedName name="sheet11_88" localSheetId="7">'2-分类汇总'!$D$17</definedName>
    <definedName name="sheet11_89" localSheetId="7">'2-分类汇总'!$E$17</definedName>
    <definedName name="sheet11_9" localSheetId="7">'2-分类汇总'!$C$40</definedName>
    <definedName name="sheet11_90" localSheetId="7">'2-分类汇总'!$F$17</definedName>
    <definedName name="sheet11_91" localSheetId="7">'2-分类汇总'!$G$17</definedName>
    <definedName name="sheet11_92" localSheetId="7">'2-分类汇总'!$C$18</definedName>
    <definedName name="sheet11_93" localSheetId="7">'2-分类汇总'!$D$18</definedName>
    <definedName name="sheet11_94" localSheetId="7">'2-分类汇总'!$E$18</definedName>
    <definedName name="sheet11_95" localSheetId="7">'2-分类汇总'!$F$18</definedName>
    <definedName name="sheet11_96" localSheetId="7">'2-分类汇总'!$G$18</definedName>
    <definedName name="sheet11_97" localSheetId="7">'2-分类汇总'!$C$19</definedName>
    <definedName name="sheet11_98" localSheetId="7">'2-分类汇总'!$D$19</definedName>
    <definedName name="sheet11_99" localSheetId="7">'2-分类汇总'!$E$19</definedName>
    <definedName name="sheet12_1" localSheetId="8">'3-流动汇总'!$C$23</definedName>
    <definedName name="sheet12_10" localSheetId="8">'3-流动汇总'!$D$10</definedName>
    <definedName name="sheet12_11" localSheetId="8">'3-流动汇总'!$C$11</definedName>
    <definedName name="sheet12_12" localSheetId="8">'3-流动汇总'!$D$11</definedName>
    <definedName name="sheet12_13" localSheetId="8">'3-流动汇总'!$C$12</definedName>
    <definedName name="sheet12_14" localSheetId="8">'3-流动汇总'!$D$12</definedName>
    <definedName name="sheet12_15" localSheetId="8">'3-流动汇总'!$C$13</definedName>
    <definedName name="sheet12_16" localSheetId="8">'3-流动汇总'!$D$13</definedName>
    <definedName name="sheet12_17" localSheetId="8">'3-流动汇总'!$C$14</definedName>
    <definedName name="sheet12_18" localSheetId="8">'3-流动汇总'!$D$14</definedName>
    <definedName name="sheet12_19" localSheetId="8">'3-流动汇总'!$C$15</definedName>
    <definedName name="sheet12_2" localSheetId="8">'3-流动汇总'!$D$23</definedName>
    <definedName name="sheet12_20" localSheetId="8">'3-流动汇总'!$D$15</definedName>
    <definedName name="sheet12_21" localSheetId="8">'3-流动汇总'!$C$16</definedName>
    <definedName name="sheet12_22" localSheetId="8">'3-流动汇总'!$D$16</definedName>
    <definedName name="sheet12_23" localSheetId="8">'3-流动汇总'!$C$17</definedName>
    <definedName name="sheet12_24" localSheetId="8">'3-流动汇总'!$D$17</definedName>
    <definedName name="sheet12_25" localSheetId="8">'3-流动汇总'!$C$18</definedName>
    <definedName name="sheet12_26" localSheetId="8">'3-流动汇总'!$D$18</definedName>
    <definedName name="sheet12_27" localSheetId="8">'3-流动汇总'!$C$19</definedName>
    <definedName name="sheet12_28" localSheetId="8">'3-流动汇总'!$D$19</definedName>
    <definedName name="sheet12_29" localSheetId="8">'3-流动汇总'!$A$3</definedName>
    <definedName name="sheet12_3" localSheetId="8">'3-流动汇总'!$C$7</definedName>
    <definedName name="sheet12_30" localSheetId="8">'3-流动汇总'!$A$5</definedName>
    <definedName name="sheet12_31" localSheetId="8">'3-流动汇总'!$E$7</definedName>
    <definedName name="sheet12_32" localSheetId="8">'3-流动汇总'!$F$7</definedName>
    <definedName name="sheet12_33" localSheetId="8">'3-流动汇总'!$E$8</definedName>
    <definedName name="sheet12_34" localSheetId="8">'3-流动汇总'!$F$8</definedName>
    <definedName name="sheet12_35" localSheetId="8">'3-流动汇总'!$E$9</definedName>
    <definedName name="sheet12_36" localSheetId="8">'3-流动汇总'!$F$9</definedName>
    <definedName name="sheet12_37" localSheetId="8">'3-流动汇总'!$E$10</definedName>
    <definedName name="sheet12_38" localSheetId="8">'3-流动汇总'!$F$10</definedName>
    <definedName name="sheet12_39" localSheetId="8">'3-流动汇总'!$E$11</definedName>
    <definedName name="sheet12_4" localSheetId="8">'3-流动汇总'!$D$7</definedName>
    <definedName name="sheet12_40" localSheetId="8">'3-流动汇总'!$F$11</definedName>
    <definedName name="sheet12_41" localSheetId="8">'3-流动汇总'!$E$12</definedName>
    <definedName name="sheet12_42" localSheetId="8">'3-流动汇总'!$F$12</definedName>
    <definedName name="sheet12_43" localSheetId="8">'3-流动汇总'!$E$13</definedName>
    <definedName name="sheet12_44" localSheetId="8">'3-流动汇总'!$F$13</definedName>
    <definedName name="sheet12_45" localSheetId="8">'3-流动汇总'!$E$14</definedName>
    <definedName name="sheet12_46" localSheetId="8">'3-流动汇总'!$F$14</definedName>
    <definedName name="sheet12_47" localSheetId="8">'3-流动汇总'!$E$15</definedName>
    <definedName name="sheet12_48" localSheetId="8">'3-流动汇总'!$F$15</definedName>
    <definedName name="sheet12_49" localSheetId="8">'3-流动汇总'!$E$16</definedName>
    <definedName name="sheet12_5" localSheetId="8">'3-流动汇总'!$C$8</definedName>
    <definedName name="sheet12_50" localSheetId="8">'3-流动汇总'!$F$16</definedName>
    <definedName name="sheet12_51" localSheetId="8">'3-流动汇总'!$E$17</definedName>
    <definedName name="sheet12_52" localSheetId="8">'3-流动汇总'!$F$17</definedName>
    <definedName name="sheet12_53" localSheetId="8">'3-流动汇总'!$E$18</definedName>
    <definedName name="sheet12_54" localSheetId="8">'3-流动汇总'!$F$18</definedName>
    <definedName name="sheet12_55" localSheetId="8">'3-流动汇总'!$E$19</definedName>
    <definedName name="sheet12_56" localSheetId="8">'3-流动汇总'!$F$19</definedName>
    <definedName name="sheet12_57" localSheetId="8">'3-流动汇总'!$C$22</definedName>
    <definedName name="sheet12_58" localSheetId="8">'3-流动汇总'!$D$22</definedName>
    <definedName name="sheet12_59" localSheetId="8">'3-流动汇总'!$E$23</definedName>
    <definedName name="sheet12_6" localSheetId="8">'3-流动汇总'!$D$8</definedName>
    <definedName name="sheet12_60" localSheetId="8">'3-流动汇总'!$F$23</definedName>
    <definedName name="sheet12_61" localSheetId="8">'3-流动汇总'!$E$24</definedName>
    <definedName name="sheet12_7" localSheetId="8">'3-流动汇总'!$C$9</definedName>
    <definedName name="sheet12_8" localSheetId="8">'3-流动汇总'!$D$9</definedName>
    <definedName name="sheet12_9" localSheetId="8">'3-流动汇总'!$C$10</definedName>
    <definedName name="sheet13_1" localSheetId="9">'表3-1货币汇总表'!$C$27</definedName>
    <definedName name="sheet13_10" localSheetId="9">'表3-1货币汇总表'!$D$8</definedName>
    <definedName name="sheet13_11" localSheetId="9">'表3-1货币汇总表'!$E$8</definedName>
    <definedName name="sheet13_12" localSheetId="9">'表3-1货币汇总表'!$F$8</definedName>
    <definedName name="sheet13_13" localSheetId="9">'表3-1货币汇总表'!$C$9</definedName>
    <definedName name="sheet13_14" localSheetId="9">'表3-1货币汇总表'!$D$9</definedName>
    <definedName name="sheet13_15" localSheetId="9">'表3-1货币汇总表'!$E$9</definedName>
    <definedName name="sheet13_16" localSheetId="9">'表3-1货币汇总表'!$F$9</definedName>
    <definedName name="sheet13_17" localSheetId="9">'表3-1货币汇总表'!$C$26</definedName>
    <definedName name="sheet13_18" localSheetId="9">'表3-1货币汇总表'!$D$26</definedName>
    <definedName name="sheet13_19" localSheetId="9">'表3-1货币汇总表'!$E$27</definedName>
    <definedName name="sheet13_2" localSheetId="9">'表3-1货币汇总表'!$D$27</definedName>
    <definedName name="sheet13_20" localSheetId="9">'表3-1货币汇总表'!$F$27</definedName>
    <definedName name="sheet13_21" localSheetId="9">'表3-1货币汇总表'!$E$28</definedName>
    <definedName name="sheet13_3" localSheetId="9">'表3-1货币汇总表'!$A$3</definedName>
    <definedName name="sheet13_4" localSheetId="9">'表3-1货币汇总表'!$A$5</definedName>
    <definedName name="sheet13_5" localSheetId="9">'表3-1货币汇总表'!$C$7</definedName>
    <definedName name="sheet13_6" localSheetId="9">'表3-1货币汇总表'!$D$7</definedName>
    <definedName name="sheet13_7" localSheetId="9">'表3-1货币汇总表'!$E$7</definedName>
    <definedName name="sheet13_8" localSheetId="9">'表3-1货币汇总表'!$F$7</definedName>
    <definedName name="sheet13_9" localSheetId="9">'表3-1货币汇总表'!$C$8</definedName>
    <definedName name="sheet14_1" localSheetId="10">'3-1-1现金'!$F$22</definedName>
    <definedName name="sheet14_10" localSheetId="10">'3-1-1现金'!$G$23</definedName>
    <definedName name="sheet14_11" localSheetId="10">'3-1-1现金'!$A$24</definedName>
    <definedName name="sheet14_13" localSheetId="10">'3-1-1现金'!$D$22</definedName>
    <definedName name="sheet14_15" localSheetId="10">'3-1-1现金'!$H$22</definedName>
    <definedName name="sheet14_2" localSheetId="10">'3-1-1现金'!$G$22</definedName>
    <definedName name="sheet14_3" localSheetId="10">'3-1-1现金'!$A$3</definedName>
    <definedName name="sheet14_4" localSheetId="10">'3-1-1现金'!$A$5</definedName>
    <definedName name="sheet14_7" localSheetId="10">'3-1-1现金'!$F$21</definedName>
    <definedName name="sheet14_8" localSheetId="10">'3-1-1现金'!$G$21</definedName>
    <definedName name="sheet14_9" localSheetId="10">'3-1-1现金'!$A$23</definedName>
    <definedName name="sheet15_1" localSheetId="11">'3-1-2银行存款'!$G$27</definedName>
    <definedName name="sheet15_10" localSheetId="11">'3-1-2银行存款'!$H$28</definedName>
    <definedName name="sheet15_11" localSheetId="11">'3-1-2银行存款'!$A$29</definedName>
    <definedName name="sheet15_13" localSheetId="11">'3-1-2银行存款'!$E$27</definedName>
    <definedName name="sheet15_15" localSheetId="11">'3-1-2银行存款'!$I$27</definedName>
    <definedName name="sheet15_2" localSheetId="11">'3-1-2银行存款'!$H$27</definedName>
    <definedName name="sheet15_3" localSheetId="11">'3-1-2银行存款'!$A$3</definedName>
    <definedName name="sheet15_4" localSheetId="11">'3-1-2银行存款'!$A$5</definedName>
    <definedName name="sheet15_7" localSheetId="11">'3-1-2银行存款'!$G$26</definedName>
    <definedName name="sheet15_8" localSheetId="11">'3-1-2银行存款'!$H$26</definedName>
    <definedName name="sheet15_9" localSheetId="11">'3-1-2银行存款'!$A$28</definedName>
    <definedName name="sheet16_1" localSheetId="12">'3-1-3其他货币资金'!$G$27</definedName>
    <definedName name="sheet16_10" localSheetId="12">'3-1-3其他货币资金'!$H$28</definedName>
    <definedName name="sheet16_11" localSheetId="12">'3-1-3其他货币资金'!$A$29</definedName>
    <definedName name="sheet16_13" localSheetId="12">'3-1-3其他货币资金'!$E$27</definedName>
    <definedName name="sheet16_15" localSheetId="12">'3-1-3其他货币资金'!$I$27</definedName>
    <definedName name="sheet16_2" localSheetId="12">'3-1-3其他货币资金'!$H$27</definedName>
    <definedName name="sheet16_3" localSheetId="12">'3-1-3其他货币资金'!$A$3</definedName>
    <definedName name="sheet16_4" localSheetId="12">'3-1-3其他货币资金'!$A$5</definedName>
    <definedName name="sheet16_7" localSheetId="12">'3-1-3其他货币资金'!$G$26</definedName>
    <definedName name="sheet16_8" localSheetId="12">'3-1-3其他货币资金'!$H$26</definedName>
    <definedName name="sheet16_9" localSheetId="12">'3-1-3其他货币资金'!$A$28</definedName>
    <definedName name="sheet17_1" localSheetId="13">'3-2交易性金融资产汇总'!$C$27</definedName>
    <definedName name="sheet17_10" localSheetId="13">'3-2交易性金融资产汇总'!$D$8</definedName>
    <definedName name="sheet17_11" localSheetId="13">'3-2交易性金融资产汇总'!$E$8</definedName>
    <definedName name="sheet17_12" localSheetId="13">'3-2交易性金融资产汇总'!$F$8</definedName>
    <definedName name="sheet17_13" localSheetId="13">'3-2交易性金融资产汇总'!$C$9</definedName>
    <definedName name="sheet17_14" localSheetId="13">'3-2交易性金融资产汇总'!$D$9</definedName>
    <definedName name="sheet17_15" localSheetId="13">'3-2交易性金融资产汇总'!$E$9</definedName>
    <definedName name="sheet17_16" localSheetId="13">'3-2交易性金融资产汇总'!$F$9</definedName>
    <definedName name="sheet17_17" localSheetId="13">'3-2交易性金融资产汇总'!$C$10</definedName>
    <definedName name="sheet17_18" localSheetId="13">'3-2交易性金融资产汇总'!$D$10</definedName>
    <definedName name="sheet17_19" localSheetId="13">'3-2交易性金融资产汇总'!$E$10</definedName>
    <definedName name="sheet17_2" localSheetId="13">'3-2交易性金融资产汇总'!$D$27</definedName>
    <definedName name="sheet17_20" localSheetId="13">'3-2交易性金融资产汇总'!$F$10</definedName>
    <definedName name="sheet17_21" localSheetId="13">'3-2交易性金融资产汇总'!$C$11</definedName>
    <definedName name="sheet17_22" localSheetId="13">'3-2交易性金融资产汇总'!$E$11</definedName>
    <definedName name="sheet17_23" localSheetId="13">'3-2交易性金融资产汇总'!$F$11</definedName>
    <definedName name="sheet17_24" localSheetId="13">'3-2交易性金融资产汇总'!$C$26</definedName>
    <definedName name="sheet17_25" localSheetId="13">'3-2交易性金融资产汇总'!$D$26</definedName>
    <definedName name="sheet17_26" localSheetId="13">'3-2交易性金融资产汇总'!$E$27</definedName>
    <definedName name="sheet17_27" localSheetId="13">'3-2交易性金融资产汇总'!$F$27</definedName>
    <definedName name="sheet17_28" localSheetId="13">'3-2交易性金融资产汇总'!$D$28</definedName>
    <definedName name="sheet17_3" localSheetId="13">'3-2交易性金融资产汇总'!$A$3</definedName>
    <definedName name="sheet17_4" localSheetId="13">'3-2交易性金融资产汇总'!$A$5</definedName>
    <definedName name="sheet17_5" localSheetId="13">'3-2交易性金融资产汇总'!$C$7</definedName>
    <definedName name="sheet17_6" localSheetId="13">'3-2交易性金融资产汇总'!$D$7</definedName>
    <definedName name="sheet17_7" localSheetId="13">'3-2交易性金融资产汇总'!$E$7</definedName>
    <definedName name="sheet17_8" localSheetId="13">'3-2交易性金融资产汇总'!$F$7</definedName>
    <definedName name="sheet17_9" localSheetId="13">'3-2交易性金融资产汇总'!$C$8</definedName>
    <definedName name="sheet18_1" localSheetId="14">'3-2-1交易性-股票'!$I$27</definedName>
    <definedName name="sheet18_11" localSheetId="14">'3-2-1交易性-股票'!$I$26</definedName>
    <definedName name="sheet18_12" localSheetId="14">'3-2-1交易性-股票'!$J$26</definedName>
    <definedName name="sheet18_13" localSheetId="14">'3-2-1交易性-股票'!$A$28</definedName>
    <definedName name="sheet18_14" localSheetId="14">'3-2-1交易性-股票'!$J$28</definedName>
    <definedName name="sheet18_15" localSheetId="14">'3-2-1交易性-股票'!$A$29</definedName>
    <definedName name="sheet18_17" localSheetId="14">'3-2-1交易性-股票'!$F$27</definedName>
    <definedName name="sheet18_19" localSheetId="14">'3-2-1交易性-股票'!$G$27</definedName>
    <definedName name="sheet18_2" localSheetId="14">'3-2-1交易性-股票'!$J$27</definedName>
    <definedName name="sheet18_21" localSheetId="14">'3-2-1交易性-股票'!$H$27</definedName>
    <definedName name="sheet18_23" localSheetId="14">'3-2-1交易性-股票'!$K$27</definedName>
    <definedName name="sheet18_3" localSheetId="14">'3-2-1交易性-股票'!$A$3</definedName>
    <definedName name="sheet18_4" localSheetId="14">'3-2-1交易性-股票'!$A$5</definedName>
    <definedName name="sheet19_1" localSheetId="15">'3-2-2交易性-债券'!$I$27</definedName>
    <definedName name="sheet19_11" localSheetId="15">'3-2-2交易性-债券'!$G$27</definedName>
    <definedName name="sheet19_13" localSheetId="15">'3-2-2交易性-债券'!$H$27</definedName>
    <definedName name="sheet19_15" localSheetId="15">'3-2-2交易性-债券'!$K$27</definedName>
    <definedName name="sheet19_2" localSheetId="15">'3-2-2交易性-债券'!$J$27</definedName>
    <definedName name="sheet19_3" localSheetId="15">'3-2-2交易性-债券'!$A$3</definedName>
    <definedName name="sheet19_4" localSheetId="15">'3-2-2交易性-债券'!$A$5</definedName>
    <definedName name="sheet19_7" localSheetId="15">'3-2-2交易性-债券'!$I$26</definedName>
    <definedName name="sheet19_8" localSheetId="15">'3-2-2交易性-债券'!$J$26</definedName>
    <definedName name="sheet19_9" localSheetId="15">'3-2-2交易性-债券'!$J$28</definedName>
    <definedName name="sheet2_1" localSheetId="1">资产基础法贴数用表!$A$3</definedName>
    <definedName name="sheet2_10" localSheetId="1">资产基础法贴数用表!$A$11</definedName>
    <definedName name="sheet2_11" localSheetId="1">资产基础法贴数用表!$B$12</definedName>
    <definedName name="sheet2_12" localSheetId="1">资产基础法贴数用表!$A$12</definedName>
    <definedName name="sheet2_13" localSheetId="1">资产基础法贴数用表!$B$13</definedName>
    <definedName name="sheet2_14" localSheetId="1">资产基础法贴数用表!$A$13</definedName>
    <definedName name="sheet2_15" localSheetId="1">资产基础法贴数用表!$B$14</definedName>
    <definedName name="sheet2_16" localSheetId="1">资产基础法贴数用表!$A$14</definedName>
    <definedName name="sheet2_17" localSheetId="1">资产基础法贴数用表!$B$15</definedName>
    <definedName name="sheet2_18" localSheetId="1">资产基础法贴数用表!$A$15</definedName>
    <definedName name="sheet2_19" localSheetId="1">资产基础法贴数用表!$B$16</definedName>
    <definedName name="sheet2_2" localSheetId="1">资产基础法贴数用表!$A$6</definedName>
    <definedName name="sheet2_20" localSheetId="1">资产基础法贴数用表!$A$16</definedName>
    <definedName name="sheet2_21" localSheetId="1">资产基础法贴数用表!$B$17</definedName>
    <definedName name="sheet2_22" localSheetId="1">资产基础法贴数用表!$A$17</definedName>
    <definedName name="sheet2_23" localSheetId="1">资产基础法贴数用表!$B$18</definedName>
    <definedName name="sheet2_24" localSheetId="1">资产基础法贴数用表!$A$18</definedName>
    <definedName name="sheet2_25" localSheetId="1">资产基础法贴数用表!$B$19</definedName>
    <definedName name="sheet2_26" localSheetId="1">资产基础法贴数用表!$A$19</definedName>
    <definedName name="sheet2_27" localSheetId="1">资产基础法贴数用表!$B$20</definedName>
    <definedName name="sheet2_28" localSheetId="1">资产基础法贴数用表!$A$20</definedName>
    <definedName name="sheet2_29" localSheetId="1">资产基础法贴数用表!$B$21</definedName>
    <definedName name="sheet2_3" localSheetId="1">资产基础法贴数用表!$B$8</definedName>
    <definedName name="sheet2_30" localSheetId="1">资产基础法贴数用表!$A$21</definedName>
    <definedName name="sheet2_31" localSheetId="1">资产基础法贴数用表!$B$22</definedName>
    <definedName name="sheet2_32" localSheetId="1">资产基础法贴数用表!$A$22</definedName>
    <definedName name="sheet2_33" localSheetId="1">资产基础法贴数用表!$B$23</definedName>
    <definedName name="sheet2_34" localSheetId="1">资产基础法贴数用表!$A$23</definedName>
    <definedName name="sheet2_35" localSheetId="1">资产基础法贴数用表!$B$24</definedName>
    <definedName name="sheet2_36" localSheetId="1">资产基础法贴数用表!$A$24</definedName>
    <definedName name="sheet2_37" localSheetId="1">资产基础法贴数用表!$B$25</definedName>
    <definedName name="sheet2_38" localSheetId="1">资产基础法贴数用表!$A$25</definedName>
    <definedName name="sheet2_39" localSheetId="1">资产基础法贴数用表!$B$26</definedName>
    <definedName name="sheet2_4" localSheetId="1">资产基础法贴数用表!$A$8</definedName>
    <definedName name="sheet2_40" localSheetId="1">资产基础法贴数用表!$A$26</definedName>
    <definedName name="sheet2_41" localSheetId="1">资产基础法贴数用表!$B$27</definedName>
    <definedName name="sheet2_42" localSheetId="1">资产基础法贴数用表!$A$27</definedName>
    <definedName name="sheet2_5" localSheetId="1">资产基础法贴数用表!$B$9</definedName>
    <definedName name="sheet2_6" localSheetId="1">资产基础法贴数用表!$A$9</definedName>
    <definedName name="sheet2_7" localSheetId="1">资产基础法贴数用表!$B$10</definedName>
    <definedName name="sheet2_8" localSheetId="1">资产基础法贴数用表!$A$10</definedName>
    <definedName name="sheet2_9" localSheetId="1">资产基础法贴数用表!$B$11</definedName>
    <definedName name="sheet20_1" localSheetId="16">'3-2-3交易性-基金'!$I$27</definedName>
    <definedName name="sheet20_10" localSheetId="16">'3-2-3交易性-基金'!$J$28</definedName>
    <definedName name="sheet20_11" localSheetId="16">'3-2-3交易性-基金'!$A$29</definedName>
    <definedName name="sheet20_13" localSheetId="16">'3-2-3交易性-基金'!$G$27</definedName>
    <definedName name="sheet20_15" localSheetId="16">'3-2-3交易性-基金'!$H$27</definedName>
    <definedName name="sheet20_17" localSheetId="16">'3-2-3交易性-基金'!$K$27</definedName>
    <definedName name="sheet20_2" localSheetId="16">'3-2-3交易性-基金'!$J$27</definedName>
    <definedName name="sheet20_3" localSheetId="16">'3-2-3交易性-基金'!$A$3</definedName>
    <definedName name="sheet20_4" localSheetId="16">'3-2-3交易性-基金'!$A$5</definedName>
    <definedName name="sheet20_7" localSheetId="16">'3-2-3交易性-基金'!$I$26</definedName>
    <definedName name="sheet20_8" localSheetId="16">'3-2-3交易性-基金'!$J$26</definedName>
    <definedName name="sheet20_9" localSheetId="16">'3-2-3交易性-基金'!$A$28</definedName>
    <definedName name="sheet21_1" localSheetId="17">'3-2-4交易性-其他'!$I$27</definedName>
    <definedName name="sheet21_10" localSheetId="17">'3-2-4交易性-其他'!$J$28</definedName>
    <definedName name="sheet21_11" localSheetId="17">'3-2-4交易性-其他'!$A$29</definedName>
    <definedName name="sheet21_13" localSheetId="17">'3-2-4交易性-其他'!$G$27</definedName>
    <definedName name="sheet21_15" localSheetId="17">'3-2-4交易性-其他'!$H$27</definedName>
    <definedName name="sheet21_17" localSheetId="17">'3-2-4交易性-其他'!$K$27</definedName>
    <definedName name="sheet21_2" localSheetId="17">'3-2-4交易性-其他'!$J$27</definedName>
    <definedName name="sheet21_3" localSheetId="17">'3-2-4交易性-其他'!$A$3</definedName>
    <definedName name="sheet21_4" localSheetId="17">'3-2-4交易性-其他'!$A$5</definedName>
    <definedName name="sheet21_7" localSheetId="17">'3-2-4交易性-其他'!$I$26</definedName>
    <definedName name="sheet21_8" localSheetId="17">'3-2-4交易性-其他'!$J$26</definedName>
    <definedName name="sheet21_9" localSheetId="17">'3-2-4交易性-其他'!$A$28</definedName>
    <definedName name="sheet22_1" localSheetId="18">'3-3衍生金融资产'!$I$27</definedName>
    <definedName name="sheet22_10" localSheetId="18">'3-3衍生金融资产'!$J$28</definedName>
    <definedName name="sheet22_11" localSheetId="18">'3-3衍生金融资产'!$A$29</definedName>
    <definedName name="sheet22_13" localSheetId="18">'3-3衍生金融资产'!$G$27</definedName>
    <definedName name="sheet22_15" localSheetId="18">'3-3衍生金融资产'!$H$27</definedName>
    <definedName name="sheet22_17" localSheetId="18">'3-3衍生金融资产'!$K$27</definedName>
    <definedName name="sheet22_2" localSheetId="18">'3-3衍生金融资产'!$J$27</definedName>
    <definedName name="sheet22_3" localSheetId="18">'3-3衍生金融资产'!$A$3</definedName>
    <definedName name="sheet22_4" localSheetId="18">'3-3衍生金融资产'!$A$5</definedName>
    <definedName name="sheet22_7" localSheetId="18">'3-3衍生金融资产'!$I$26</definedName>
    <definedName name="sheet22_8" localSheetId="18">'3-3衍生金融资产'!$J$26</definedName>
    <definedName name="sheet22_9" localSheetId="18">'3-3衍生金融资产'!$A$28</definedName>
    <definedName name="sheet23_1" localSheetId="19">'3-4应收票据'!$A$2</definedName>
    <definedName name="sheet23_10" localSheetId="19">'3-4应收票据'!$A$5</definedName>
    <definedName name="sheet23_12" localSheetId="19">'3-4应收票据'!$F$25</definedName>
    <definedName name="sheet23_14" localSheetId="19">'3-4应收票据'!$G$25</definedName>
    <definedName name="sheet23_15" localSheetId="19">'3-4应收票据'!$G$26</definedName>
    <definedName name="sheet23_17" localSheetId="19">'3-4应收票据'!$H$25</definedName>
    <definedName name="sheet23_18" localSheetId="19">'3-4应收票据'!$A$29</definedName>
    <definedName name="sheet23_19" localSheetId="19">'3-4应收票据'!$H$29</definedName>
    <definedName name="sheet23_2" localSheetId="19">'3-4应收票据'!$J$2</definedName>
    <definedName name="sheet23_20" localSheetId="19">'3-4应收票据'!$A$30</definedName>
    <definedName name="sheet23_22" localSheetId="19">'3-4应收票据'!$E$28</definedName>
    <definedName name="sheet23_23" localSheetId="19">'3-4应收票据'!$G$28</definedName>
    <definedName name="sheet23_25" localSheetId="19">'3-4应收票据'!$I$28</definedName>
    <definedName name="sheet23_3" localSheetId="19">'3-4应收票据'!$F$26</definedName>
    <definedName name="sheet23_4" localSheetId="19">'3-4应收票据'!$H$26</definedName>
    <definedName name="sheet23_5" localSheetId="19">'3-4应收票据'!$F$27</definedName>
    <definedName name="sheet23_6" localSheetId="19">'3-4应收票据'!$H$27</definedName>
    <definedName name="sheet23_7" localSheetId="19">'3-4应收票据'!$F$28</definedName>
    <definedName name="sheet23_8" localSheetId="19">'3-4应收票据'!$H$28</definedName>
    <definedName name="sheet23_9" localSheetId="19">'3-4应收票据'!$A$3</definedName>
    <definedName name="sheet24_1" localSheetId="20">'3-5应收账款'!$A$2</definedName>
    <definedName name="sheet24_10" localSheetId="20">'3-5应收账款'!$J$28</definedName>
    <definedName name="sheet24_11" localSheetId="20">'3-5应收账款'!$A$3</definedName>
    <definedName name="sheet24_12" localSheetId="20">'3-5应收账款'!$A$5</definedName>
    <definedName name="sheet24_14" localSheetId="20">'3-5应收账款'!$H$24</definedName>
    <definedName name="sheet24_16" localSheetId="20">'3-5应收账款'!$I$24</definedName>
    <definedName name="sheet24_17" localSheetId="20">'3-5应收账款'!$I$25</definedName>
    <definedName name="sheet24_19" localSheetId="20">'3-5应收账款'!$J$24</definedName>
    <definedName name="sheet24_2" localSheetId="20">'3-5应收账款'!$L$2</definedName>
    <definedName name="sheet24_20" localSheetId="20">'3-5应收账款'!$A$29</definedName>
    <definedName name="sheet24_21" localSheetId="20">'3-5应收账款'!$J$29</definedName>
    <definedName name="sheet24_22" localSheetId="20">'3-5应收账款'!$A$30</definedName>
    <definedName name="sheet24_24" localSheetId="20">'3-5应收账款'!$E$28</definedName>
    <definedName name="sheet24_26" localSheetId="20">'3-5应收账款'!$G$28</definedName>
    <definedName name="sheet24_27" localSheetId="20">'3-5应收账款'!$I$28</definedName>
    <definedName name="sheet24_29" localSheetId="20">'3-5应收账款'!$K$28</definedName>
    <definedName name="sheet24_3" localSheetId="20">'3-5应收账款'!$H$25</definedName>
    <definedName name="sheet24_4" localSheetId="20">'3-5应收账款'!$J$25</definedName>
    <definedName name="sheet24_5" localSheetId="20">'3-5应收账款'!$H$26</definedName>
    <definedName name="sheet24_6" localSheetId="20">'3-5应收账款'!$J$26</definedName>
    <definedName name="sheet24_7" localSheetId="20">'3-5应收账款'!$H$27</definedName>
    <definedName name="sheet24_8" localSheetId="20">'3-5应收账款'!$J$27</definedName>
    <definedName name="sheet24_9" localSheetId="20">'3-5应收账款'!$H$28</definedName>
    <definedName name="sheet25_1" localSheetId="21">'3-6应收账款融资'!$A$2</definedName>
    <definedName name="sheet25_10" localSheetId="21">'3-6应收账款融资'!$I$29</definedName>
    <definedName name="sheet25_11" localSheetId="21">'3-6应收账款融资'!$K$29</definedName>
    <definedName name="sheet25_12" localSheetId="21">'3-6应收账款融资'!$A$3</definedName>
    <definedName name="sheet25_13" localSheetId="21">'3-6应收账款融资'!$A$5</definedName>
    <definedName name="sheet25_15" localSheetId="21">'3-6应收账款融资'!$I$26</definedName>
    <definedName name="sheet25_17" localSheetId="21">'3-6应收账款融资'!$J$26</definedName>
    <definedName name="sheet25_18" localSheetId="21">'3-6应收账款融资'!$J$27</definedName>
    <definedName name="sheet25_2" localSheetId="21">'3-6应收账款融资'!$M$2</definedName>
    <definedName name="sheet25_20" localSheetId="21">'3-6应收账款融资'!$K$26</definedName>
    <definedName name="sheet25_21" localSheetId="21">'3-6应收账款融资'!$J$28</definedName>
    <definedName name="sheet25_22" localSheetId="21">'3-6应收账款融资'!$J$29</definedName>
    <definedName name="sheet25_23" localSheetId="21">'3-6应收账款融资'!$A$30</definedName>
    <definedName name="sheet25_24" localSheetId="21">'3-6应收账款融资'!$K$30</definedName>
    <definedName name="sheet25_25" localSheetId="21">'3-6应收账款融资'!$A$31</definedName>
    <definedName name="sheet25_27" localSheetId="21">'3-6应收账款融资'!$G$29</definedName>
    <definedName name="sheet25_29" localSheetId="21">'3-6应收账款融资'!$H$29</definedName>
    <definedName name="sheet25_3" localSheetId="21">'3-6应收账款融资'!$A$27</definedName>
    <definedName name="sheet25_31" localSheetId="21">'3-6应收账款融资'!$L$29</definedName>
    <definedName name="sheet25_4" localSheetId="21">'3-6应收账款融资'!$I$27</definedName>
    <definedName name="sheet25_5" localSheetId="21">'3-6应收账款融资'!$K$27</definedName>
    <definedName name="sheet25_6" localSheetId="21">'3-6应收账款融资'!$A$28</definedName>
    <definedName name="sheet25_7" localSheetId="21">'3-6应收账款融资'!$I$28</definedName>
    <definedName name="sheet25_8" localSheetId="21">'3-6应收账款融资'!$K$28</definedName>
    <definedName name="sheet25_9" localSheetId="21">'3-6应收账款融资'!$A$29</definedName>
    <definedName name="sheet26_1" localSheetId="22">'3-7预付款项'!$A$2</definedName>
    <definedName name="sheet26_10" localSheetId="22">'3-7预付款项'!$A$5</definedName>
    <definedName name="sheet26_12" localSheetId="22">'3-7预付款项'!$I$26</definedName>
    <definedName name="sheet26_14" localSheetId="22">'3-7预付款项'!$J$26</definedName>
    <definedName name="sheet26_15" localSheetId="22">'3-7预付款项'!$J$27</definedName>
    <definedName name="sheet26_17" localSheetId="22">'3-7预付款项'!$K$26</definedName>
    <definedName name="sheet26_18" localSheetId="22">'3-7预付款项'!$A$30</definedName>
    <definedName name="sheet26_19" localSheetId="22">'3-7预付款项'!$K$30</definedName>
    <definedName name="sheet26_2" localSheetId="22">'3-7预付款项'!$M$2</definedName>
    <definedName name="sheet26_20" localSheetId="22">'3-7预付款项'!$A$31</definedName>
    <definedName name="sheet26_22" localSheetId="22">'3-7预付款项'!$E$29</definedName>
    <definedName name="sheet26_24" localSheetId="22">'3-7预付款项'!$G$29</definedName>
    <definedName name="sheet26_25" localSheetId="22">'3-7预付款项'!$J$29</definedName>
    <definedName name="sheet26_27" localSheetId="22">'3-7预付款项'!$L$29</definedName>
    <definedName name="sheet26_3" localSheetId="22">'3-7预付款项'!$I$27</definedName>
    <definedName name="sheet26_4" localSheetId="22">'3-7预付款项'!$K$27</definedName>
    <definedName name="sheet26_5" localSheetId="22">'3-7预付款项'!$I$28</definedName>
    <definedName name="sheet26_6" localSheetId="22">'3-7预付款项'!$K$28</definedName>
    <definedName name="sheet26_7" localSheetId="22">'3-7预付款项'!$I$29</definedName>
    <definedName name="sheet26_8" localSheetId="22">'3-7预付款项'!$K$29</definedName>
    <definedName name="sheet26_9" localSheetId="22">'3-7预付款项'!$A$3</definedName>
    <definedName name="sheet27_1" localSheetId="23">'3-8其他应收款'!$A$2</definedName>
    <definedName name="sheet27_10" localSheetId="23">'3-8其他应收款'!$J$28</definedName>
    <definedName name="sheet27_11" localSheetId="23">'3-8其他应收款'!$A$3</definedName>
    <definedName name="sheet27_12" localSheetId="23">'3-8其他应收款'!$A$5</definedName>
    <definedName name="sheet27_14" localSheetId="23">'3-8其他应收款'!$H$24</definedName>
    <definedName name="sheet27_16" localSheetId="23">'3-8其他应收款'!$I$24</definedName>
    <definedName name="sheet27_17" localSheetId="23">'3-8其他应收款'!$I$25</definedName>
    <definedName name="sheet27_19" localSheetId="23">'3-8其他应收款'!$J$24</definedName>
    <definedName name="sheet27_2" localSheetId="23">'3-8其他应收款'!$L$2</definedName>
    <definedName name="sheet27_20" localSheetId="23">'3-8其他应收款'!$A$29</definedName>
    <definedName name="sheet27_21" localSheetId="23">'3-8其他应收款'!$J$29</definedName>
    <definedName name="sheet27_22" localSheetId="23">'3-8其他应收款'!$A$30</definedName>
    <definedName name="sheet27_24" localSheetId="23">'3-8其他应收款'!$E$28</definedName>
    <definedName name="sheet27_26" localSheetId="23">'3-8其他应收款'!$G$28</definedName>
    <definedName name="sheet27_27" localSheetId="23">'3-8其他应收款'!$I$28</definedName>
    <definedName name="sheet27_29" localSheetId="23">'3-8其他应收款'!$K$28</definedName>
    <definedName name="sheet27_3" localSheetId="23">'3-8其他应收款'!$H$25</definedName>
    <definedName name="sheet27_4" localSheetId="23">'3-8其他应收款'!$J$25</definedName>
    <definedName name="sheet27_5" localSheetId="23">'3-8其他应收款'!$H$26</definedName>
    <definedName name="sheet27_6" localSheetId="23">'3-8其他应收款'!$J$26</definedName>
    <definedName name="sheet27_7" localSheetId="23">'3-8其他应收款'!$H$27</definedName>
    <definedName name="sheet27_8" localSheetId="23">'3-8其他应收款'!$J$27</definedName>
    <definedName name="sheet27_9" localSheetId="23">'3-8其他应收款'!$H$28</definedName>
    <definedName name="sheet28_1" localSheetId="24">'3-9存货汇总'!$C$27</definedName>
    <definedName name="sheet28_10" localSheetId="24">'3-9存货汇总'!$C$8</definedName>
    <definedName name="sheet28_11" localSheetId="24">'3-9存货汇总'!$D$8</definedName>
    <definedName name="sheet28_12" localSheetId="24">'3-9存货汇总'!$E$8</definedName>
    <definedName name="sheet28_13" localSheetId="24">'3-9存货汇总'!$F$8</definedName>
    <definedName name="sheet28_14" localSheetId="24">'3-9存货汇总'!$G$8</definedName>
    <definedName name="sheet28_15" localSheetId="24">'3-9存货汇总'!$C$9</definedName>
    <definedName name="sheet28_16" localSheetId="24">'3-9存货汇总'!$D$9</definedName>
    <definedName name="sheet28_17" localSheetId="24">'3-9存货汇总'!$E$9</definedName>
    <definedName name="sheet28_18" localSheetId="24">'3-9存货汇总'!$F$9</definedName>
    <definedName name="sheet28_19" localSheetId="24">'3-9存货汇总'!$G$9</definedName>
    <definedName name="sheet28_2" localSheetId="24">'3-9存货汇总'!$E$27</definedName>
    <definedName name="sheet28_20" localSheetId="24">'3-9存货汇总'!$C$10</definedName>
    <definedName name="sheet28_21" localSheetId="24">'3-9存货汇总'!$D$10</definedName>
    <definedName name="sheet28_22" localSheetId="24">'3-9存货汇总'!$E$10</definedName>
    <definedName name="sheet28_23" localSheetId="24">'3-9存货汇总'!$F$10</definedName>
    <definedName name="sheet28_24" localSheetId="24">'3-9存货汇总'!$G$10</definedName>
    <definedName name="sheet28_25" localSheetId="24">'3-9存货汇总'!$C$11</definedName>
    <definedName name="sheet28_26" localSheetId="24">'3-9存货汇总'!$D$11</definedName>
    <definedName name="sheet28_27" localSheetId="24">'3-9存货汇总'!$E$11</definedName>
    <definedName name="sheet28_28" localSheetId="24">'3-9存货汇总'!$F$11</definedName>
    <definedName name="sheet28_29" localSheetId="24">'3-9存货汇总'!$G$11</definedName>
    <definedName name="sheet28_3" localSheetId="24">'3-9存货汇总'!$A$3</definedName>
    <definedName name="sheet28_30" localSheetId="24">'3-9存货汇总'!$C$12</definedName>
    <definedName name="sheet28_31" localSheetId="24">'3-9存货汇总'!$D$12</definedName>
    <definedName name="sheet28_32" localSheetId="24">'3-9存货汇总'!$E$12</definedName>
    <definedName name="sheet28_33" localSheetId="24">'3-9存货汇总'!$F$12</definedName>
    <definedName name="sheet28_34" localSheetId="24">'3-9存货汇总'!$G$12</definedName>
    <definedName name="sheet28_35" localSheetId="24">'3-9存货汇总'!$C$13</definedName>
    <definedName name="sheet28_36" localSheetId="24">'3-9存货汇总'!$D$13</definedName>
    <definedName name="sheet28_37" localSheetId="24">'3-9存货汇总'!$E$13</definedName>
    <definedName name="sheet28_38" localSheetId="24">'3-9存货汇总'!$F$13</definedName>
    <definedName name="sheet28_39" localSheetId="24">'3-9存货汇总'!$G$13</definedName>
    <definedName name="sheet28_4" localSheetId="24">'3-9存货汇总'!$A$5</definedName>
    <definedName name="sheet28_40" localSheetId="24">'3-9存货汇总'!$C$14</definedName>
    <definedName name="sheet28_41" localSheetId="24">'3-9存货汇总'!$D$14</definedName>
    <definedName name="sheet28_42" localSheetId="24">'3-9存货汇总'!$E$14</definedName>
    <definedName name="sheet28_43" localSheetId="24">'3-9存货汇总'!$F$14</definedName>
    <definedName name="sheet28_44" localSheetId="24">'3-9存货汇总'!$G$14</definedName>
    <definedName name="sheet28_45" localSheetId="24">'3-9存货汇总'!$C$15</definedName>
    <definedName name="sheet28_46" localSheetId="24">'3-9存货汇总'!$D$15</definedName>
    <definedName name="sheet28_47" localSheetId="24">'3-9存货汇总'!$E$15</definedName>
    <definedName name="sheet28_48" localSheetId="24">'3-9存货汇总'!$F$15</definedName>
    <definedName name="sheet28_49" localSheetId="24">'3-9存货汇总'!$G$15</definedName>
    <definedName name="sheet28_5" localSheetId="24">'3-9存货汇总'!$C$7</definedName>
    <definedName name="sheet28_50" localSheetId="24">'3-9存货汇总'!$C$16</definedName>
    <definedName name="sheet28_51" localSheetId="24">'3-9存货汇总'!$D$16</definedName>
    <definedName name="sheet28_52" localSheetId="24">'3-9存货汇总'!$E$16</definedName>
    <definedName name="sheet28_53" localSheetId="24">'3-9存货汇总'!$F$16</definedName>
    <definedName name="sheet28_54" localSheetId="24">'3-9存货汇总'!$G$16</definedName>
    <definedName name="sheet28_55" localSheetId="24">'3-9存货汇总'!$C$17</definedName>
    <definedName name="sheet28_56" localSheetId="24">'3-9存货汇总'!$D$17</definedName>
    <definedName name="sheet28_57" localSheetId="24">'3-9存货汇总'!$E$17</definedName>
    <definedName name="sheet28_58" localSheetId="24">'3-9存货汇总'!$F$17</definedName>
    <definedName name="sheet28_59" localSheetId="24">'3-9存货汇总'!$G$17</definedName>
    <definedName name="sheet28_6" localSheetId="24">'3-9存货汇总'!$D$7</definedName>
    <definedName name="sheet28_60" localSheetId="24">'3-9存货汇总'!$C$18</definedName>
    <definedName name="sheet28_61" localSheetId="24">'3-9存货汇总'!$E$18</definedName>
    <definedName name="sheet28_62" localSheetId="24">'3-9存货汇总'!$D$18</definedName>
    <definedName name="sheet28_63" localSheetId="24">'3-9存货汇总'!$F$18</definedName>
    <definedName name="sheet28_64" localSheetId="24">'3-9存货汇总'!$G$18</definedName>
    <definedName name="sheet28_65" localSheetId="24">'3-9存货汇总'!$C$24</definedName>
    <definedName name="sheet28_66" localSheetId="24">'3-9存货汇总'!$C$25</definedName>
    <definedName name="sheet28_67" localSheetId="24">'3-9存货汇总'!$D$24</definedName>
    <definedName name="sheet28_68" localSheetId="24">'3-9存货汇总'!$D$25</definedName>
    <definedName name="sheet28_69" localSheetId="24">'3-9存货汇总'!$E$24</definedName>
    <definedName name="sheet28_7" localSheetId="24">'3-9存货汇总'!$E$7</definedName>
    <definedName name="sheet28_70" localSheetId="24">'3-9存货汇总'!$E$25</definedName>
    <definedName name="sheet28_71" localSheetId="24">'3-9存货汇总'!$F$25</definedName>
    <definedName name="sheet28_72" localSheetId="24">'3-9存货汇总'!$G$25</definedName>
    <definedName name="sheet28_73" localSheetId="24">'3-9存货汇总'!$C$26</definedName>
    <definedName name="sheet28_74" localSheetId="24">'3-9存货汇总'!$F$27</definedName>
    <definedName name="sheet28_75" localSheetId="24">'3-9存货汇总'!$D$27</definedName>
    <definedName name="sheet28_76" localSheetId="24">'3-9存货汇总'!$G$27</definedName>
    <definedName name="sheet28_77" localSheetId="24">'3-9存货汇总'!$E$28</definedName>
    <definedName name="sheet28_8" localSheetId="24">'3-9存货汇总'!$F$7</definedName>
    <definedName name="sheet28_9" localSheetId="24">'3-9存货汇总'!$G$7</definedName>
    <definedName name="sheet29_1" localSheetId="25">'3-9-1材料采购（在途物资）'!$A$2</definedName>
    <definedName name="sheet29_10" localSheetId="25">'3-9-1材料采购（在途物资）'!$A$3</definedName>
    <definedName name="sheet29_11" localSheetId="25">'3-9-1材料采购（在途物资）'!$A$5</definedName>
    <definedName name="sheet29_18" localSheetId="25">'3-9-1材料采购（在途物资）'!$E$25</definedName>
    <definedName name="sheet29_19" localSheetId="25">'3-9-1材料采购（在途物资）'!$D$25</definedName>
    <definedName name="sheet29_2" localSheetId="25">'3-9-1材料采购（在途物资）'!$L$2</definedName>
    <definedName name="sheet29_20" localSheetId="25">'3-9-1材料采购（在途物资）'!$F$25</definedName>
    <definedName name="sheet29_21" localSheetId="25">'3-9-1材料采购（在途物资）'!$I$25</definedName>
    <definedName name="sheet29_22" localSheetId="25">'3-9-1材料采购（在途物资）'!$H$25</definedName>
    <definedName name="sheet29_23" localSheetId="25">'3-9-1材料采购（在途物资）'!$J$25</definedName>
    <definedName name="sheet29_25" localSheetId="25">'3-9-1材料采购（在途物资）'!$G$25</definedName>
    <definedName name="sheet29_26" localSheetId="25">'3-9-1材料采购（在途物资）'!$A$29</definedName>
    <definedName name="sheet29_27" localSheetId="25">'3-9-1材料采购（在途物资）'!$J$29</definedName>
    <definedName name="sheet29_28" localSheetId="25">'3-9-1材料采购（在途物资）'!$A$30</definedName>
    <definedName name="sheet29_29" localSheetId="25">'3-9-1材料采购（在途物资）'!$D$28</definedName>
    <definedName name="sheet29_3" localSheetId="25">'3-9-1材料采购（在途物资）'!$F$26</definedName>
    <definedName name="sheet29_30" localSheetId="25">'3-9-1材料采购（在途物资）'!$E$28</definedName>
    <definedName name="sheet29_31" localSheetId="25">'3-9-1材料采购（在途物资）'!$G$28</definedName>
    <definedName name="sheet29_32" localSheetId="25">'3-9-1材料采购（在途物资）'!$H$28</definedName>
    <definedName name="sheet29_33" localSheetId="25">'3-9-1材料采购（在途物资）'!$I$28</definedName>
    <definedName name="sheet29_35" localSheetId="25">'3-9-1材料采购（在途物资）'!$K$28</definedName>
    <definedName name="sheet29_4" localSheetId="25">'3-9-1材料采购（在途物资）'!$J$26</definedName>
    <definedName name="sheet29_5" localSheetId="25">'3-9-1材料采购（在途物资）'!$F$27</definedName>
    <definedName name="sheet29_6" localSheetId="25">'3-9-1材料采购（在途物资）'!$J$27</definedName>
    <definedName name="sheet29_7" localSheetId="25">'3-9-1材料采购（在途物资）'!$F$28</definedName>
    <definedName name="sheet29_8" localSheetId="25">'3-9-1材料采购（在途物资）'!$J$28</definedName>
    <definedName name="sheet29_9" localSheetId="25">'3-9-1材料采购（在途物资）'!$G$26</definedName>
    <definedName name="sheet30_1" localSheetId="26">'3-9-2原材料'!$A$2</definedName>
    <definedName name="sheet30_10" localSheetId="26">'3-9-2原材料'!$A$3</definedName>
    <definedName name="sheet30_11" localSheetId="26">'3-9-2原材料'!$A$5</definedName>
    <definedName name="sheet30_18" localSheetId="26">'3-9-2原材料'!$F$24</definedName>
    <definedName name="sheet30_19" localSheetId="26">'3-9-2原材料'!$E$24</definedName>
    <definedName name="sheet30_2" localSheetId="26">'3-9-2原材料'!$O$2</definedName>
    <definedName name="sheet30_20" localSheetId="26">'3-9-2原材料'!$G$24</definedName>
    <definedName name="sheet30_21" localSheetId="26">'3-9-2原材料'!$L$24</definedName>
    <definedName name="sheet30_22" localSheetId="26">'3-9-2原材料'!$K$24</definedName>
    <definedName name="sheet30_23" localSheetId="26">'3-9-2原材料'!$M$24</definedName>
    <definedName name="sheet30_25" localSheetId="26">'3-9-2原材料'!$H$24</definedName>
    <definedName name="sheet30_26" localSheetId="26">'3-9-2原材料'!$A$28</definedName>
    <definedName name="sheet30_27" localSheetId="26">'3-9-2原材料'!$M$28</definedName>
    <definedName name="sheet30_28" localSheetId="26">'3-9-2原材料'!$A$29</definedName>
    <definedName name="sheet30_29" localSheetId="26">'3-9-2原材料'!$E$27</definedName>
    <definedName name="sheet30_3" localSheetId="26">'3-9-2原材料'!$G$25</definedName>
    <definedName name="sheet30_30" localSheetId="26">'3-9-2原材料'!$F$27</definedName>
    <definedName name="sheet30_31" localSheetId="26">'3-9-2原材料'!$H$27</definedName>
    <definedName name="sheet30_33" localSheetId="26">'3-9-2原材料'!$J$27</definedName>
    <definedName name="sheet30_34" localSheetId="26">'3-9-2原材料'!$K$27</definedName>
    <definedName name="sheet30_35" localSheetId="26">'3-9-2原材料'!$L$27</definedName>
    <definedName name="sheet30_37" localSheetId="26">'3-9-2原材料'!$N$27</definedName>
    <definedName name="sheet30_4" localSheetId="26">'3-9-2原材料'!$M$25</definedName>
    <definedName name="sheet30_5" localSheetId="26">'3-9-2原材料'!$G$26</definedName>
    <definedName name="sheet30_6" localSheetId="26">'3-9-2原材料'!$M$26</definedName>
    <definedName name="sheet30_7" localSheetId="26">'3-9-2原材料'!$G$27</definedName>
    <definedName name="sheet30_8" localSheetId="26">'3-9-2原材料'!$M$27</definedName>
    <definedName name="sheet30_9" localSheetId="26">'3-9-2原材料'!$H$25</definedName>
    <definedName name="sheet31_1" localSheetId="27">'3-9-3在库周转材料'!$A$2</definedName>
    <definedName name="sheet31_10" localSheetId="27">'3-9-3在库周转材料'!$A$3</definedName>
    <definedName name="sheet31_11" localSheetId="27">'3-9-3在库周转材料'!$A$5</definedName>
    <definedName name="sheet31_18" localSheetId="27">'3-9-3在库周转材料'!$F$25</definedName>
    <definedName name="sheet31_19" localSheetId="27">'3-9-3在库周转材料'!$E$25</definedName>
    <definedName name="sheet31_2" localSheetId="27">'3-9-3在库周转材料'!$O$2</definedName>
    <definedName name="sheet31_20" localSheetId="27">'3-9-3在库周转材料'!$G$25</definedName>
    <definedName name="sheet31_21" localSheetId="27">'3-9-3在库周转材料'!$L$25</definedName>
    <definedName name="sheet31_22" localSheetId="27">'3-9-3在库周转材料'!$K$25</definedName>
    <definedName name="sheet31_23" localSheetId="27">'3-9-3在库周转材料'!$M$25</definedName>
    <definedName name="sheet31_25" localSheetId="27">'3-9-3在库周转材料'!$H$25</definedName>
    <definedName name="sheet31_26" localSheetId="27">'3-9-3在库周转材料'!$A$29</definedName>
    <definedName name="sheet31_27" localSheetId="27">'3-9-3在库周转材料'!$M$29</definedName>
    <definedName name="sheet31_28" localSheetId="27">'3-9-3在库周转材料'!$A$30</definedName>
    <definedName name="sheet31_29" localSheetId="27">'3-9-3在库周转材料'!$E$28</definedName>
    <definedName name="sheet31_3" localSheetId="27">'3-9-3在库周转材料'!$G$26</definedName>
    <definedName name="sheet31_30" localSheetId="27">'3-9-3在库周转材料'!$F$28</definedName>
    <definedName name="sheet31_31" localSheetId="27">'3-9-3在库周转材料'!$H$28</definedName>
    <definedName name="sheet31_33" localSheetId="27">'3-9-3在库周转材料'!$J$28</definedName>
    <definedName name="sheet31_34" localSheetId="27">'3-9-3在库周转材料'!$K$28</definedName>
    <definedName name="sheet31_35" localSheetId="27">'3-9-3在库周转材料'!$L$28</definedName>
    <definedName name="sheet31_37" localSheetId="27">'3-9-3在库周转材料'!$N$28</definedName>
    <definedName name="sheet31_4" localSheetId="27">'3-9-3在库周转材料'!$M$26</definedName>
    <definedName name="sheet31_5" localSheetId="27">'3-9-3在库周转材料'!$G$27</definedName>
    <definedName name="sheet31_6" localSheetId="27">'3-9-3在库周转材料'!$M$27</definedName>
    <definedName name="sheet31_7" localSheetId="27">'3-9-3在库周转材料'!$G$28</definedName>
    <definedName name="sheet31_8" localSheetId="27">'3-9-3在库周转材料'!$M$28</definedName>
    <definedName name="sheet31_9" localSheetId="27">'3-9-3在库周转材料'!$H$26</definedName>
    <definedName name="sheet32_1" localSheetId="28">'3-9-4委托加工物资'!$A$2</definedName>
    <definedName name="sheet32_10" localSheetId="28">'3-9-4委托加工物资'!$A$3</definedName>
    <definedName name="sheet32_11" localSheetId="28">'3-9-4委托加工物资'!$A$5</definedName>
    <definedName name="sheet32_18" localSheetId="28">'3-9-4委托加工物资'!$F$25</definedName>
    <definedName name="sheet32_19" localSheetId="28">'3-9-4委托加工物资'!$E$25</definedName>
    <definedName name="sheet32_2" localSheetId="28">'3-9-4委托加工物资'!$M$2</definedName>
    <definedName name="sheet32_20" localSheetId="28">'3-9-4委托加工物资'!$G$25</definedName>
    <definedName name="sheet32_21" localSheetId="28">'3-9-4委托加工物资'!$J$25</definedName>
    <definedName name="sheet32_22" localSheetId="28">'3-9-4委托加工物资'!$I$25</definedName>
    <definedName name="sheet32_23" localSheetId="28">'3-9-4委托加工物资'!$K$25</definedName>
    <definedName name="sheet32_25" localSheetId="28">'3-9-4委托加工物资'!$H$25</definedName>
    <definedName name="sheet32_26" localSheetId="28">'3-9-4委托加工物资'!$A$29</definedName>
    <definedName name="sheet32_27" localSheetId="28">'3-9-4委托加工物资'!$K$29</definedName>
    <definedName name="sheet32_28" localSheetId="28">'3-9-4委托加工物资'!$A$30</definedName>
    <definedName name="sheet32_29" localSheetId="28">'3-9-4委托加工物资'!$E$28</definedName>
    <definedName name="sheet32_3" localSheetId="28">'3-9-4委托加工物资'!$G$26</definedName>
    <definedName name="sheet32_30" localSheetId="28">'3-9-4委托加工物资'!$F$28</definedName>
    <definedName name="sheet32_31" localSheetId="28">'3-9-4委托加工物资'!$H$28</definedName>
    <definedName name="sheet32_32" localSheetId="28">'3-9-4委托加工物资'!$I$28</definedName>
    <definedName name="sheet32_33" localSheetId="28">'3-9-4委托加工物资'!$J$28</definedName>
    <definedName name="sheet32_35" localSheetId="28">'3-9-4委托加工物资'!$L$28</definedName>
    <definedName name="sheet32_4" localSheetId="28">'3-9-4委托加工物资'!$K$26</definedName>
    <definedName name="sheet32_5" localSheetId="28">'3-9-4委托加工物资'!$G$27</definedName>
    <definedName name="sheet32_6" localSheetId="28">'3-9-4委托加工物资'!$K$27</definedName>
    <definedName name="sheet32_7" localSheetId="28">'3-9-4委托加工物资'!$G$28</definedName>
    <definedName name="sheet32_8" localSheetId="28">'3-9-4委托加工物资'!$K$28</definedName>
    <definedName name="sheet32_9" localSheetId="28">'3-9-4委托加工物资'!$H$26</definedName>
    <definedName name="sheet33_1" localSheetId="29">'3-9-5产成品（库存商品）'!$A$2</definedName>
    <definedName name="sheet33_10" localSheetId="29">'3-9-5产成品（库存商品）'!$A$3</definedName>
    <definedName name="sheet33_11" localSheetId="29">'3-9-5产成品（库存商品）'!$A$5</definedName>
    <definedName name="sheet33_18" localSheetId="29">'3-9-5产成品（库存商品）'!$H$25</definedName>
    <definedName name="sheet33_19" localSheetId="29">'3-9-5产成品（库存商品）'!$G$25</definedName>
    <definedName name="sheet33_2" localSheetId="29">'3-9-5产成品（库存商品）'!$O$2</definedName>
    <definedName name="sheet33_20" localSheetId="29">'3-9-5产成品（库存商品）'!$I$25</definedName>
    <definedName name="sheet33_21" localSheetId="29">'3-9-5产成品（库存商品）'!$L$25</definedName>
    <definedName name="sheet33_22" localSheetId="29">'3-9-5产成品（库存商品）'!$K$25</definedName>
    <definedName name="sheet33_23" localSheetId="29">'3-9-5产成品（库存商品）'!$M$25</definedName>
    <definedName name="sheet33_25" localSheetId="29">'3-9-5产成品（库存商品）'!$J$25</definedName>
    <definedName name="sheet33_26" localSheetId="29">'3-9-5产成品（库存商品）'!$A$29</definedName>
    <definedName name="sheet33_27" localSheetId="29">'3-9-5产成品（库存商品）'!$M$29</definedName>
    <definedName name="sheet33_28" localSheetId="29">'3-9-5产成品（库存商品）'!$A$30</definedName>
    <definedName name="sheet33_29" localSheetId="29">'3-9-5产成品（库存商品）'!$G$28</definedName>
    <definedName name="sheet33_3" localSheetId="29">'3-9-5产成品（库存商品）'!$I$26</definedName>
    <definedName name="sheet33_30" localSheetId="29">'3-9-5产成品（库存商品）'!$H$28</definedName>
    <definedName name="sheet33_31" localSheetId="29">'3-9-5产成品（库存商品）'!$J$28</definedName>
    <definedName name="sheet33_32" localSheetId="29">'3-9-5产成品（库存商品）'!$K$28</definedName>
    <definedName name="sheet33_33" localSheetId="29">'3-9-5产成品（库存商品）'!$L$28</definedName>
    <definedName name="sheet33_35" localSheetId="29">'3-9-5产成品（库存商品）'!$N$28</definedName>
    <definedName name="sheet33_4" localSheetId="29">'3-9-5产成品（库存商品）'!$M$26</definedName>
    <definedName name="sheet33_5" localSheetId="29">'3-9-5产成品（库存商品）'!$I$27</definedName>
    <definedName name="sheet33_6" localSheetId="29">'3-9-5产成品（库存商品）'!$M$27</definedName>
    <definedName name="sheet33_7" localSheetId="29">'3-9-5产成品（库存商品）'!$I$28</definedName>
    <definedName name="sheet33_8" localSheetId="29">'3-9-5产成品（库存商品）'!$M$28</definedName>
    <definedName name="sheet33_9" localSheetId="29">'3-9-5产成品（库存商品）'!$J$26</definedName>
    <definedName name="sheet34_1" localSheetId="30">'3-9-6在产品（自制半成品）'!$A$2</definedName>
    <definedName name="sheet34_10" localSheetId="30">'3-9-6在产品（自制半成品）'!$A$3</definedName>
    <definedName name="sheet34_11" localSheetId="30">'3-9-6在产品（自制半成品）'!$A$5</definedName>
    <definedName name="sheet34_18" localSheetId="30">'3-9-6在产品（自制半成品）'!$E$25</definedName>
    <definedName name="sheet34_19" localSheetId="30">'3-9-6在产品（自制半成品）'!$D$25</definedName>
    <definedName name="sheet34_2" localSheetId="30">'3-9-6在产品（自制半成品）'!$M$2</definedName>
    <definedName name="sheet34_20" localSheetId="30">'3-9-6在产品（自制半成品）'!$F$25</definedName>
    <definedName name="sheet34_21" localSheetId="30">'3-9-6在产品（自制半成品）'!$J$25</definedName>
    <definedName name="sheet34_22" localSheetId="30">'3-9-6在产品（自制半成品）'!$I$25</definedName>
    <definedName name="sheet34_23" localSheetId="30">'3-9-6在产品（自制半成品）'!$K$25</definedName>
    <definedName name="sheet34_25" localSheetId="30">'3-9-6在产品（自制半成品）'!$G$25</definedName>
    <definedName name="sheet34_26" localSheetId="30">'3-9-6在产品（自制半成品）'!$A$29</definedName>
    <definedName name="sheet34_27" localSheetId="30">'3-9-6在产品（自制半成品）'!$K$29</definedName>
    <definedName name="sheet34_28" localSheetId="30">'3-9-6在产品（自制半成品）'!$A$30</definedName>
    <definedName name="sheet34_29" localSheetId="30">'3-9-6在产品（自制半成品）'!$D$28</definedName>
    <definedName name="sheet34_3" localSheetId="30">'3-9-6在产品（自制半成品）'!$F$26</definedName>
    <definedName name="sheet34_30" localSheetId="30">'3-9-6在产品（自制半成品）'!$E$28</definedName>
    <definedName name="sheet34_31" localSheetId="30">'3-9-6在产品（自制半成品）'!$G$28</definedName>
    <definedName name="sheet34_32" localSheetId="30">'3-9-6在产品（自制半成品）'!$I$28</definedName>
    <definedName name="sheet34_33" localSheetId="30">'3-9-6在产品（自制半成品）'!$J$28</definedName>
    <definedName name="sheet34_35" localSheetId="30">'3-9-6在产品（自制半成品）'!$L$28</definedName>
    <definedName name="sheet34_4" localSheetId="30">'3-9-6在产品（自制半成品）'!$K$26</definedName>
    <definedName name="sheet34_5" localSheetId="30">'3-9-6在产品（自制半成品）'!$F$27</definedName>
    <definedName name="sheet34_6" localSheetId="30">'3-9-6在产品（自制半成品）'!$K$27</definedName>
    <definedName name="sheet34_7" localSheetId="30">'3-9-6在产品（自制半成品）'!$F$28</definedName>
    <definedName name="sheet34_8" localSheetId="30">'3-9-6在产品（自制半成品）'!$K$28</definedName>
    <definedName name="sheet34_9" localSheetId="30">'3-9-6在产品（自制半成品）'!$G$26</definedName>
    <definedName name="sheet35_1" localSheetId="31">'3-9-7发出商品'!$A$2</definedName>
    <definedName name="sheet35_10" localSheetId="31">'3-9-7发出商品'!$A$3</definedName>
    <definedName name="sheet35_11" localSheetId="31">'3-9-7发出商品'!$A$5</definedName>
    <definedName name="sheet35_18" localSheetId="31">'3-9-7发出商品'!$F$25</definedName>
    <definedName name="sheet35_19" localSheetId="31">'3-9-7发出商品'!$E$25</definedName>
    <definedName name="sheet35_2" localSheetId="31">'3-9-7发出商品'!$M$2</definedName>
    <definedName name="sheet35_20" localSheetId="31">'3-9-7发出商品'!$G$25</definedName>
    <definedName name="sheet35_21" localSheetId="31">'3-9-7发出商品'!$J$25</definedName>
    <definedName name="sheet35_22" localSheetId="31">'3-9-7发出商品'!$I$25</definedName>
    <definedName name="sheet35_23" localSheetId="31">'3-9-7发出商品'!$K$25</definedName>
    <definedName name="sheet35_25" localSheetId="31">'3-9-7发出商品'!$H$25</definedName>
    <definedName name="sheet35_26" localSheetId="31">'3-9-7发出商品'!$A$29</definedName>
    <definedName name="sheet35_27" localSheetId="31">'3-9-7发出商品'!$K$29</definedName>
    <definedName name="sheet35_28" localSheetId="31">'3-9-7发出商品'!$A$30</definedName>
    <definedName name="sheet35_29" localSheetId="31">'3-9-7发出商品'!$E$28</definedName>
    <definedName name="sheet35_3" localSheetId="31">'3-9-7发出商品'!$G$26</definedName>
    <definedName name="sheet35_30" localSheetId="31">'3-9-7发出商品'!$F$28</definedName>
    <definedName name="sheet35_31" localSheetId="31">'3-9-7发出商品'!$H$28</definedName>
    <definedName name="sheet35_32" localSheetId="31">'3-9-7发出商品'!$I$28</definedName>
    <definedName name="sheet35_33" localSheetId="31">'3-9-7发出商品'!$J$28</definedName>
    <definedName name="sheet35_35" localSheetId="31">'3-9-7发出商品'!$L$28</definedName>
    <definedName name="sheet35_4" localSheetId="31">'3-9-7发出商品'!$K$26</definedName>
    <definedName name="sheet35_5" localSheetId="31">'3-9-7发出商品'!$G$27</definedName>
    <definedName name="sheet35_6" localSheetId="31">'3-9-7发出商品'!$K$27</definedName>
    <definedName name="sheet35_7" localSheetId="31">'3-9-7发出商品'!$G$28</definedName>
    <definedName name="sheet35_8" localSheetId="31">'3-9-7发出商品'!$K$28</definedName>
    <definedName name="sheet35_9" localSheetId="31">'3-9-7发出商品'!$H$26</definedName>
    <definedName name="sheet36_1" localSheetId="32">'3-9-8在用周转材料'!$A$2</definedName>
    <definedName name="sheet36_10" localSheetId="32">'3-9-8在用周转材料'!$A$3</definedName>
    <definedName name="sheet36_11" localSheetId="32">'3-9-8在用周转材料'!$A$5</definedName>
    <definedName name="sheet36_15" localSheetId="32">'3-9-8在用周转材料'!$J$25</definedName>
    <definedName name="sheet36_16" localSheetId="32">'3-9-8在用周转材料'!$K$25</definedName>
    <definedName name="sheet36_17" localSheetId="32">'3-9-8在用周转材料'!$L$25</definedName>
    <definedName name="sheet36_19" localSheetId="32">'3-9-8在用周转材料'!$G$25</definedName>
    <definedName name="sheet36_2" localSheetId="32">'3-9-8在用周转材料'!$N$2</definedName>
    <definedName name="sheet36_21" localSheetId="32">'3-9-8在用周转材料'!$H$25</definedName>
    <definedName name="sheet36_22" localSheetId="32">'3-9-8在用周转材料'!$A$29</definedName>
    <definedName name="sheet36_23" localSheetId="32">'3-9-8在用周转材料'!$L$29</definedName>
    <definedName name="sheet36_24" localSheetId="32">'3-9-8在用周转材料'!$A$30</definedName>
    <definedName name="sheet36_26" localSheetId="32">'3-9-8在用周转材料'!$E$28</definedName>
    <definedName name="sheet36_28" localSheetId="32">'3-9-8在用周转材料'!$F$28</definedName>
    <definedName name="sheet36_29" localSheetId="32">'3-9-8在用周转材料'!$H$28</definedName>
    <definedName name="sheet36_3" localSheetId="32">'3-9-8在用周转材料'!$G$26</definedName>
    <definedName name="sheet36_31" localSheetId="32">'3-9-8在用周转材料'!$I$28</definedName>
    <definedName name="sheet36_32" localSheetId="32">'3-9-8在用周转材料'!$J$28</definedName>
    <definedName name="sheet36_33" localSheetId="32">'3-9-8在用周转材料'!$K$28</definedName>
    <definedName name="sheet36_35" localSheetId="32">'3-9-8在用周转材料'!$M$28</definedName>
    <definedName name="sheet36_4" localSheetId="32">'3-9-8在用周转材料'!$L$26</definedName>
    <definedName name="sheet36_5" localSheetId="32">'3-9-8在用周转材料'!$G$27</definedName>
    <definedName name="sheet36_6" localSheetId="32">'3-9-8在用周转材料'!$L$27</definedName>
    <definedName name="sheet36_7" localSheetId="32">'3-9-8在用周转材料'!$G$28</definedName>
    <definedName name="sheet36_8" localSheetId="32">'3-9-8在用周转材料'!$L$28</definedName>
    <definedName name="sheet36_9" localSheetId="32">'3-9-8在用周转材料'!$H$26</definedName>
    <definedName name="sheet37_1" localSheetId="33">'3-9-9开发产品'!$A$2</definedName>
    <definedName name="sheet37_10" localSheetId="33">'3-9-9开发产品'!$V$28</definedName>
    <definedName name="sheet37_11" localSheetId="33">'3-9-9开发产品'!$A$3</definedName>
    <definedName name="sheet37_12" localSheetId="33">'3-9-9开发产品'!$A$5</definedName>
    <definedName name="sheet37_16" localSheetId="33">'3-9-9开发产品'!$U$25</definedName>
    <definedName name="sheet37_17" localSheetId="33">'3-9-9开发产品'!$T$25</definedName>
    <definedName name="sheet37_18" localSheetId="33">'3-9-9开发产品'!$V$25</definedName>
    <definedName name="sheet37_19" localSheetId="33">'3-9-9开发产品'!$V$26</definedName>
    <definedName name="sheet37_2" localSheetId="33">'3-9-9开发产品'!$Y$2</definedName>
    <definedName name="sheet37_21" localSheetId="33">'3-9-9开发产品'!$W$25</definedName>
    <definedName name="sheet37_22" localSheetId="33">'3-9-9开发产品'!$A$29</definedName>
    <definedName name="sheet37_23" localSheetId="33">'3-9-9开发产品'!$W$29</definedName>
    <definedName name="sheet37_24" localSheetId="33">'3-9-9开发产品'!$A$30</definedName>
    <definedName name="sheet37_26" localSheetId="33">'3-9-9开发产品'!$N$28</definedName>
    <definedName name="sheet37_28" localSheetId="33">'3-9-9开发产品'!$O$28</definedName>
    <definedName name="sheet37_3" localSheetId="33">'3-9-9开发产品'!$T$26</definedName>
    <definedName name="sheet37_30" localSheetId="33">'3-9-9开发产品'!$P$28</definedName>
    <definedName name="sheet37_32" localSheetId="33">'3-9-9开发产品'!$Q$28</definedName>
    <definedName name="sheet37_34" localSheetId="33">'3-9-9开发产品'!$R$28</definedName>
    <definedName name="sheet37_36" localSheetId="33">'3-9-9开发产品'!$S$28</definedName>
    <definedName name="sheet37_37" localSheetId="33">'3-9-9开发产品'!$U$28</definedName>
    <definedName name="sheet37_39" localSheetId="33">'3-9-9开发产品'!$X$28</definedName>
    <definedName name="sheet37_4" localSheetId="33">'3-9-9开发产品'!$W$26</definedName>
    <definedName name="sheet37_5" localSheetId="33">'3-9-9开发产品'!$T$27</definedName>
    <definedName name="sheet37_6" localSheetId="33">'3-9-9开发产品'!$W$27</definedName>
    <definedName name="sheet37_7" localSheetId="33">'3-9-9开发产品'!$T$28</definedName>
    <definedName name="sheet37_8" localSheetId="33">'3-9-9开发产品'!$W$28</definedName>
    <definedName name="sheet37_9" localSheetId="33">'3-9-9开发产品'!$U$26</definedName>
    <definedName name="sheet38_1" localSheetId="34">'3-9-10开发成本'!$A$2</definedName>
    <definedName name="sheet38_10" localSheetId="34">'3-9-10开发成本'!$W$27</definedName>
    <definedName name="sheet38_11" localSheetId="34">'3-9-10开发成本'!$A$3</definedName>
    <definedName name="sheet38_12" localSheetId="34">'3-9-10开发成本'!$A$5</definedName>
    <definedName name="sheet38_16" localSheetId="34">'3-9-10开发成本'!$V$24</definedName>
    <definedName name="sheet38_17" localSheetId="34">'3-9-10开发成本'!$U$24</definedName>
    <definedName name="sheet38_18" localSheetId="34">'3-9-10开发成本'!$W$24</definedName>
    <definedName name="sheet38_19" localSheetId="34">'3-9-10开发成本'!$W$25</definedName>
    <definedName name="sheet38_2" localSheetId="34">'3-9-10开发成本'!$Z$2</definedName>
    <definedName name="sheet38_21" localSheetId="34">'3-9-10开发成本'!$X$24</definedName>
    <definedName name="sheet38_22" localSheetId="34">'3-9-10开发成本'!$W$26</definedName>
    <definedName name="sheet38_23" localSheetId="34">'3-9-10开发成本'!$A$28</definedName>
    <definedName name="sheet38_24" localSheetId="34">'3-9-10开发成本'!$X$28</definedName>
    <definedName name="sheet38_25" localSheetId="34">'3-9-10开发成本'!$A$29</definedName>
    <definedName name="sheet38_27" localSheetId="34">'3-9-10开发成本'!$O$27</definedName>
    <definedName name="sheet38_29" localSheetId="34">'3-9-10开发成本'!$P$27</definedName>
    <definedName name="sheet38_3" localSheetId="34">'3-9-10开发成本'!$U$25</definedName>
    <definedName name="sheet38_31" localSheetId="34">'3-9-10开发成本'!$Q$27</definedName>
    <definedName name="sheet38_33" localSheetId="34">'3-9-10开发成本'!$R$27</definedName>
    <definedName name="sheet38_35" localSheetId="34">'3-9-10开发成本'!$S$27</definedName>
    <definedName name="sheet38_37" localSheetId="34">'3-9-10开发成本'!$T$27</definedName>
    <definedName name="sheet38_38" localSheetId="34">'3-9-10开发成本'!$V$27</definedName>
    <definedName name="sheet38_4" localSheetId="34">'3-9-10开发成本'!$X$25</definedName>
    <definedName name="sheet38_40" localSheetId="34">'3-9-10开发成本'!$Y$27</definedName>
    <definedName name="sheet38_5" localSheetId="34">'3-9-10开发成本'!$U$26</definedName>
    <definedName name="sheet38_6" localSheetId="34">'3-9-10开发成本'!$X$26</definedName>
    <definedName name="sheet38_7" localSheetId="34">'3-9-10开发成本'!$U$27</definedName>
    <definedName name="sheet38_8" localSheetId="34">'3-9-10开发成本'!$X$27</definedName>
    <definedName name="sheet38_9" localSheetId="34">'3-9-10开发成本'!$V$25</definedName>
    <definedName name="sheet39_1" localSheetId="35">'3-9-11消耗性生物资产'!$I$26</definedName>
    <definedName name="sheet39_13" localSheetId="35">'3-9-11消耗性生物资产'!$H$25</definedName>
    <definedName name="sheet39_14" localSheetId="35">'3-9-11消耗性生物资产'!$G$25</definedName>
    <definedName name="sheet39_15" localSheetId="35">'3-9-11消耗性生物资产'!$I$25</definedName>
    <definedName name="sheet39_16" localSheetId="35">'3-9-11消耗性生物资产'!$L$25</definedName>
    <definedName name="sheet39_17" localSheetId="35">'3-9-11消耗性生物资产'!$K$25</definedName>
    <definedName name="sheet39_18" localSheetId="35">'3-9-11消耗性生物资产'!$M$25</definedName>
    <definedName name="sheet39_2" localSheetId="35">'3-9-11消耗性生物资产'!$J$26</definedName>
    <definedName name="sheet39_20" localSheetId="35">'3-9-11消耗性生物资产'!$J$25</definedName>
    <definedName name="sheet39_21" localSheetId="35">'3-9-11消耗性生物资产'!$M$26</definedName>
    <definedName name="sheet39_22" localSheetId="35">'3-9-11消耗性生物资产'!$I$27</definedName>
    <definedName name="sheet39_23" localSheetId="35">'3-9-11消耗性生物资产'!$A$29</definedName>
    <definedName name="sheet39_24" localSheetId="35">'3-9-11消耗性生物资产'!$M$29</definedName>
    <definedName name="sheet39_25" localSheetId="35">'3-9-11消耗性生物资产'!$A$30</definedName>
    <definedName name="sheet39_27" localSheetId="35">'3-9-11消耗性生物资产'!$E$28</definedName>
    <definedName name="sheet39_28" localSheetId="35">'3-9-11消耗性生物资产'!$G$28</definedName>
    <definedName name="sheet39_29" localSheetId="35">'3-9-11消耗性生物资产'!$H$28</definedName>
    <definedName name="sheet39_3" localSheetId="35">'3-9-11消耗性生物资产'!$M$28</definedName>
    <definedName name="sheet39_30" localSheetId="35">'3-9-11消耗性生物资产'!$J$28</definedName>
    <definedName name="sheet39_31" localSheetId="35">'3-9-11消耗性生物资产'!$K$28</definedName>
    <definedName name="sheet39_32" localSheetId="35">'3-9-11消耗性生物资产'!$L$28</definedName>
    <definedName name="sheet39_34" localSheetId="35">'3-9-11消耗性生物资产'!$N$28</definedName>
    <definedName name="sheet39_4" localSheetId="35">'3-9-11消耗性生物资产'!$I$28</definedName>
    <definedName name="sheet39_5" localSheetId="35">'3-9-11消耗性生物资产'!$A$3</definedName>
    <definedName name="sheet39_6" localSheetId="35">'3-9-11消耗性生物资产'!$A$5</definedName>
    <definedName name="sheet40_1" localSheetId="36">'3-9-12工程施工'!$X$25</definedName>
    <definedName name="sheet40_11" localSheetId="36">'3-9-12工程施工'!$K$24</definedName>
    <definedName name="sheet40_12" localSheetId="36">'3-9-12工程施工'!$T$24</definedName>
    <definedName name="sheet40_13" localSheetId="36">'3-9-12工程施工'!$U$24</definedName>
    <definedName name="sheet40_14" localSheetId="36">'3-9-12工程施工'!$W$24</definedName>
    <definedName name="sheet40_15" localSheetId="36">'3-9-12工程施工'!$V$24</definedName>
    <definedName name="sheet40_16" localSheetId="36">'3-9-12工程施工'!$X$24</definedName>
    <definedName name="sheet40_18" localSheetId="36">'3-9-12工程施工'!$D$24</definedName>
    <definedName name="sheet40_19" localSheetId="36">'3-9-12工程施工'!$D$25</definedName>
    <definedName name="sheet40_2" localSheetId="36">'3-9-12工程施工'!$AA$25</definedName>
    <definedName name="sheet40_21" localSheetId="36">'3-9-12工程施工'!$H$24</definedName>
    <definedName name="sheet40_22" localSheetId="36">'3-9-12工程施工'!$H$25</definedName>
    <definedName name="sheet40_24" localSheetId="36">'3-9-12工程施工'!$I$24</definedName>
    <definedName name="sheet40_25" localSheetId="36">'3-9-12工程施工'!$I$25</definedName>
    <definedName name="sheet40_27" localSheetId="36">'3-9-12工程施工'!$J$24</definedName>
    <definedName name="sheet40_28" localSheetId="36">'3-9-12工程施工'!$J$25</definedName>
    <definedName name="sheet40_29" localSheetId="36">'3-9-12工程施工'!$K$25</definedName>
    <definedName name="sheet40_3" localSheetId="36">'3-9-12工程施工'!$A$3</definedName>
    <definedName name="sheet40_31" localSheetId="36">'3-9-12工程施工'!$L$24</definedName>
    <definedName name="sheet40_32" localSheetId="36">'3-9-12工程施工'!$L$25</definedName>
    <definedName name="sheet40_34" localSheetId="36">'3-9-12工程施工'!$M$24</definedName>
    <definedName name="sheet40_35" localSheetId="36">'3-9-12工程施工'!$M$25</definedName>
    <definedName name="sheet40_37" localSheetId="36">'3-9-12工程施工'!$N$24</definedName>
    <definedName name="sheet40_38" localSheetId="36">'3-9-12工程施工'!$N$25</definedName>
    <definedName name="sheet40_4" localSheetId="36">'3-9-12工程施工'!$A$5</definedName>
    <definedName name="sheet40_40" localSheetId="36">'3-9-12工程施工'!$O$24</definedName>
    <definedName name="sheet40_41" localSheetId="36">'3-9-12工程施工'!$O$25</definedName>
    <definedName name="sheet40_43" localSheetId="36">'3-9-12工程施工'!$P$24</definedName>
    <definedName name="sheet40_44" localSheetId="36">'3-9-12工程施工'!$P$25</definedName>
    <definedName name="sheet40_46" localSheetId="36">'3-9-12工程施工'!$Q$24</definedName>
    <definedName name="sheet40_47" localSheetId="36">'3-9-12工程施工'!$Q$25</definedName>
    <definedName name="sheet40_49" localSheetId="36">'3-9-12工程施工'!$R$24</definedName>
    <definedName name="sheet40_50" localSheetId="36">'3-9-12工程施工'!$R$25</definedName>
    <definedName name="sheet40_52" localSheetId="36">'3-9-12工程施工'!$S$24</definedName>
    <definedName name="sheet40_53" localSheetId="36">'3-9-12工程施工'!$S$25</definedName>
    <definedName name="sheet40_54" localSheetId="36">'3-9-12工程施工'!$T$25</definedName>
    <definedName name="sheet40_55" localSheetId="36">'3-9-12工程施工'!$U$25</definedName>
    <definedName name="sheet40_56" localSheetId="36">'3-9-12工程施工'!$V$25</definedName>
    <definedName name="sheet40_57" localSheetId="36">'3-9-12工程施工'!$W$25</definedName>
    <definedName name="sheet40_59" localSheetId="36">'3-9-12工程施工'!$Y$24</definedName>
    <definedName name="sheet40_60" localSheetId="36">'3-9-12工程施工'!$Y$25</definedName>
    <definedName name="sheet40_62" localSheetId="36">'3-9-12工程施工'!$Z$24</definedName>
    <definedName name="sheet40_63" localSheetId="36">'3-9-12工程施工'!$Z$25</definedName>
    <definedName name="sheet40_65" localSheetId="36">'3-9-12工程施工'!$AA$24</definedName>
    <definedName name="sheet40_66" localSheetId="36">'3-9-12工程施工'!$A$26</definedName>
    <definedName name="sheet40_67" localSheetId="36">'3-9-12工程施工'!$AA$26</definedName>
    <definedName name="sheet40_68" localSheetId="36">'3-9-12工程施工'!$A$27</definedName>
    <definedName name="sheet40_70" localSheetId="36">'3-9-12工程施工'!$G$25</definedName>
    <definedName name="sheet40_72" localSheetId="36">'3-9-12工程施工'!$AB$25</definedName>
    <definedName name="sheet40_74" localSheetId="36">'3-9-12工程施工'!$AC$25</definedName>
    <definedName name="sheet41_1" localSheetId="37">'3-10合同资产'!$I$27</definedName>
    <definedName name="sheet41_10" localSheetId="37">'3-10合同资产'!$J$24</definedName>
    <definedName name="sheet41_12" localSheetId="37">'3-10合同资产'!$K$23</definedName>
    <definedName name="sheet41_13" localSheetId="37">'3-10合同资产'!$K$24</definedName>
    <definedName name="sheet41_14" localSheetId="37">'3-10合同资产'!$I$25</definedName>
    <definedName name="sheet41_15" localSheetId="37">'3-10合同资产'!$K$26</definedName>
    <definedName name="sheet41_16" localSheetId="37">'3-10合同资产'!$A$28</definedName>
    <definedName name="sheet41_17" localSheetId="37">'3-10合同资产'!$K$28</definedName>
    <definedName name="sheet41_18" localSheetId="37">'3-10合同资产'!$A$29</definedName>
    <definedName name="sheet41_2" localSheetId="37">'3-10合同资产'!$K$27</definedName>
    <definedName name="sheet41_20" localSheetId="37">'3-10合同资产'!$F$27</definedName>
    <definedName name="sheet41_22" localSheetId="37">'3-10合同资产'!$H$27</definedName>
    <definedName name="sheet41_23" localSheetId="37">'3-10合同资产'!$J$27</definedName>
    <definedName name="sheet41_25" localSheetId="37">'3-10合同资产'!$L$27</definedName>
    <definedName name="sheet41_3" localSheetId="37">'3-10合同资产'!$A$3</definedName>
    <definedName name="sheet41_4" localSheetId="37">'3-10合同资产'!$A$5</definedName>
    <definedName name="sheet41_6" localSheetId="37">'3-10合同资产'!$I$23</definedName>
    <definedName name="sheet41_7" localSheetId="37">'3-10合同资产'!$I$24</definedName>
    <definedName name="sheet41_9" localSheetId="37">'3-10合同资产'!$J$23</definedName>
    <definedName name="sheet42_1" localSheetId="38">'3-11持有待售资产'!$F$27</definedName>
    <definedName name="sheet42_10" localSheetId="38">'3-11持有待售资产'!$K$28</definedName>
    <definedName name="sheet42_11" localSheetId="38">'3-11持有待售资产'!$A$29</definedName>
    <definedName name="sheet42_13" localSheetId="38">'3-11持有待售资产'!$G$27</definedName>
    <definedName name="sheet42_15" localSheetId="38">'3-11持有待售资产'!$H$27</definedName>
    <definedName name="sheet42_17" localSheetId="38">'3-11持有待售资产'!$L$27</definedName>
    <definedName name="sheet42_2" localSheetId="38">'3-11持有待售资产'!$K$27</definedName>
    <definedName name="sheet42_3" localSheetId="38">'3-11持有待售资产'!$A$3</definedName>
    <definedName name="sheet42_4" localSheetId="38">'3-11持有待售资产'!$A$5</definedName>
    <definedName name="sheet42_6" localSheetId="38">'3-11持有待售资产'!$F$26</definedName>
    <definedName name="sheet42_8" localSheetId="38">'3-11持有待售资产'!$K$26</definedName>
    <definedName name="sheet42_9" localSheetId="38">'3-11持有待售资产'!$A$28</definedName>
    <definedName name="sheet43_1" localSheetId="39">'3-12一年到期非流动资产'!$E$27</definedName>
    <definedName name="sheet43_10" localSheetId="39">'3-12一年到期非流动资产'!$F$28</definedName>
    <definedName name="sheet43_11" localSheetId="39">'3-12一年到期非流动资产'!$A$29</definedName>
    <definedName name="sheet43_13" localSheetId="39">'3-12一年到期非流动资产'!$G$27</definedName>
    <definedName name="sheet43_2" localSheetId="39">'3-12一年到期非流动资产'!$F$27</definedName>
    <definedName name="sheet43_3" localSheetId="39">'3-12一年到期非流动资产'!$A$3</definedName>
    <definedName name="sheet43_4" localSheetId="39">'3-12一年到期非流动资产'!$A$5</definedName>
    <definedName name="sheet43_7" localSheetId="39">'3-12一年到期非流动资产'!$E$26</definedName>
    <definedName name="sheet43_8" localSheetId="39">'3-12一年到期非流动资产'!$F$26</definedName>
    <definedName name="sheet43_9" localSheetId="39">'3-12一年到期非流动资产'!$A$28</definedName>
    <definedName name="sheet44_1" localSheetId="40">'3-13其他流动资产'!$F$28</definedName>
    <definedName name="sheet44_10" localSheetId="40">'3-13其他流动资产'!$E$27</definedName>
    <definedName name="sheet44_11" localSheetId="40">'3-13其他流动资产'!$E$28</definedName>
    <definedName name="sheet44_12" localSheetId="40">'3-13其他流动资产'!$A$29</definedName>
    <definedName name="sheet44_13" localSheetId="40">'3-13其他流动资产'!$G$29</definedName>
    <definedName name="sheet44_14" localSheetId="40">'3-13其他流动资产'!$A$30</definedName>
    <definedName name="sheet44_16" localSheetId="40">'3-13其他流动资产'!$H$28</definedName>
    <definedName name="sheet44_2" localSheetId="40">'3-13其他流动资产'!$G$28</definedName>
    <definedName name="sheet44_3" localSheetId="40">'3-13其他流动资产'!$A$3</definedName>
    <definedName name="sheet44_4" localSheetId="40">'3-13其他流动资产'!$A$5</definedName>
    <definedName name="sheet44_7" localSheetId="40">'3-13其他流动资产'!$F$27</definedName>
    <definedName name="sheet44_8" localSheetId="40">'3-13其他流动资产'!$G$27</definedName>
    <definedName name="sheet45_1" localSheetId="41">'4-非流动资产汇总'!$C$39</definedName>
    <definedName name="sheet45_10" localSheetId="41">'4-非流动资产汇总'!$D$10</definedName>
    <definedName name="sheet45_100" localSheetId="41">'4-非流动资产汇总'!$F$25</definedName>
    <definedName name="sheet45_101" localSheetId="41">'4-非流动资产汇总'!$E$26</definedName>
    <definedName name="sheet45_102" localSheetId="41">'4-非流动资产汇总'!$F$26</definedName>
    <definedName name="sheet45_103" localSheetId="41">'4-非流动资产汇总'!$E$27</definedName>
    <definedName name="sheet45_104" localSheetId="41">'4-非流动资产汇总'!$F$27</definedName>
    <definedName name="sheet45_105" localSheetId="41">'4-非流动资产汇总'!$E$28</definedName>
    <definedName name="sheet45_106" localSheetId="41">'4-非流动资产汇总'!$F$28</definedName>
    <definedName name="sheet45_107" localSheetId="41">'4-非流动资产汇总'!$E$29</definedName>
    <definedName name="sheet45_108" localSheetId="41">'4-非流动资产汇总'!$F$29</definedName>
    <definedName name="sheet45_109" localSheetId="41">'4-非流动资产汇总'!$E$30</definedName>
    <definedName name="sheet45_11" localSheetId="41">'4-非流动资产汇总'!$C$11</definedName>
    <definedName name="sheet45_110" localSheetId="41">'4-非流动资产汇总'!$F$30</definedName>
    <definedName name="sheet45_111" localSheetId="41">'4-非流动资产汇总'!$E$31</definedName>
    <definedName name="sheet45_112" localSheetId="41">'4-非流动资产汇总'!$F$31</definedName>
    <definedName name="sheet45_113" localSheetId="41">'4-非流动资产汇总'!$E$32</definedName>
    <definedName name="sheet45_114" localSheetId="41">'4-非流动资产汇总'!$F$32</definedName>
    <definedName name="sheet45_115" localSheetId="41">'4-非流动资产汇总'!$E$33</definedName>
    <definedName name="sheet45_116" localSheetId="41">'4-非流动资产汇总'!$F$33</definedName>
    <definedName name="sheet45_117" localSheetId="41">'4-非流动资产汇总'!$E$34</definedName>
    <definedName name="sheet45_118" localSheetId="41">'4-非流动资产汇总'!$F$34</definedName>
    <definedName name="sheet45_119" localSheetId="41">'4-非流动资产汇总'!$E$35</definedName>
    <definedName name="sheet45_12" localSheetId="41">'4-非流动资产汇总'!$D$11</definedName>
    <definedName name="sheet45_120" localSheetId="41">'4-非流动资产汇总'!$F$35</definedName>
    <definedName name="sheet45_121" localSheetId="41">'4-非流动资产汇总'!$C$38</definedName>
    <definedName name="sheet45_122" localSheetId="41">'4-非流动资产汇总'!$D$38</definedName>
    <definedName name="sheet45_123" localSheetId="41">'4-非流动资产汇总'!$E$39</definedName>
    <definedName name="sheet45_124" localSheetId="41">'4-非流动资产汇总'!$F$39</definedName>
    <definedName name="sheet45_125" localSheetId="41">'4-非流动资产汇总'!$E$40</definedName>
    <definedName name="sheet45_13" localSheetId="41">'4-非流动资产汇总'!$C$12</definedName>
    <definedName name="sheet45_14" localSheetId="41">'4-非流动资产汇总'!$D$12</definedName>
    <definedName name="sheet45_15" localSheetId="41">'4-非流动资产汇总'!$C$13</definedName>
    <definedName name="sheet45_16" localSheetId="41">'4-非流动资产汇总'!$D$13</definedName>
    <definedName name="sheet45_17" localSheetId="41">'4-非流动资产汇总'!$C$14</definedName>
    <definedName name="sheet45_18" localSheetId="41">'4-非流动资产汇总'!$D$14</definedName>
    <definedName name="sheet45_19" localSheetId="41">'4-非流动资产汇总'!$C$15</definedName>
    <definedName name="sheet45_2" localSheetId="41">'4-非流动资产汇总'!$D$39</definedName>
    <definedName name="sheet45_20" localSheetId="41">'4-非流动资产汇总'!$D$15</definedName>
    <definedName name="sheet45_21" localSheetId="41">'4-非流动资产汇总'!$C$16</definedName>
    <definedName name="sheet45_22" localSheetId="41">'4-非流动资产汇总'!$D$16</definedName>
    <definedName name="sheet45_23" localSheetId="41">'4-非流动资产汇总'!$C$17</definedName>
    <definedName name="sheet45_24" localSheetId="41">'4-非流动资产汇总'!$D$17</definedName>
    <definedName name="sheet45_25" localSheetId="41">'4-非流动资产汇总'!$C$18</definedName>
    <definedName name="sheet45_26" localSheetId="41">'4-非流动资产汇总'!$D$18</definedName>
    <definedName name="sheet45_27" localSheetId="41">'4-非流动资产汇总'!$C$19</definedName>
    <definedName name="sheet45_28" localSheetId="41">'4-非流动资产汇总'!$D$19</definedName>
    <definedName name="sheet45_29" localSheetId="41">'4-非流动资产汇总'!$C$20</definedName>
    <definedName name="sheet45_3" localSheetId="41">'4-非流动资产汇总'!$C$7</definedName>
    <definedName name="sheet45_30" localSheetId="41">'4-非流动资产汇总'!$D$20</definedName>
    <definedName name="sheet45_31" localSheetId="41">'4-非流动资产汇总'!$C$21</definedName>
    <definedName name="sheet45_32" localSheetId="41">'4-非流动资产汇总'!$D$21</definedName>
    <definedName name="sheet45_33" localSheetId="41">'4-非流动资产汇总'!$C$22</definedName>
    <definedName name="sheet45_34" localSheetId="41">'4-非流动资产汇总'!$D$22</definedName>
    <definedName name="sheet45_35" localSheetId="41">'4-非流动资产汇总'!$C$23</definedName>
    <definedName name="sheet45_36" localSheetId="41">'4-非流动资产汇总'!$D$23</definedName>
    <definedName name="sheet45_37" localSheetId="41">'4-非流动资产汇总'!$C$24</definedName>
    <definedName name="sheet45_38" localSheetId="41">'4-非流动资产汇总'!$D$24</definedName>
    <definedName name="sheet45_39" localSheetId="41">'4-非流动资产汇总'!$C$25</definedName>
    <definedName name="sheet45_4" localSheetId="41">'4-非流动资产汇总'!$D$7</definedName>
    <definedName name="sheet45_40" localSheetId="41">'4-非流动资产汇总'!$D$25</definedName>
    <definedName name="sheet45_41" localSheetId="41">'4-非流动资产汇总'!$C$26</definedName>
    <definedName name="sheet45_42" localSheetId="41">'4-非流动资产汇总'!$D$26</definedName>
    <definedName name="sheet45_43" localSheetId="41">'4-非流动资产汇总'!$C$27</definedName>
    <definedName name="sheet45_44" localSheetId="41">'4-非流动资产汇总'!$D$27</definedName>
    <definedName name="sheet45_45" localSheetId="41">'4-非流动资产汇总'!$C$28</definedName>
    <definedName name="sheet45_46" localSheetId="41">'4-非流动资产汇总'!$D$28</definedName>
    <definedName name="sheet45_47" localSheetId="41">'4-非流动资产汇总'!$C$29</definedName>
    <definedName name="sheet45_48" localSheetId="41">'4-非流动资产汇总'!$D$29</definedName>
    <definedName name="sheet45_49" localSheetId="41">'4-非流动资产汇总'!$C$30</definedName>
    <definedName name="sheet45_5" localSheetId="41">'4-非流动资产汇总'!$C$8</definedName>
    <definedName name="sheet45_50" localSheetId="41">'4-非流动资产汇总'!$D$30</definedName>
    <definedName name="sheet45_51" localSheetId="41">'4-非流动资产汇总'!$C$31</definedName>
    <definedName name="sheet45_52" localSheetId="41">'4-非流动资产汇总'!$D$31</definedName>
    <definedName name="sheet45_53" localSheetId="41">'4-非流动资产汇总'!$C$32</definedName>
    <definedName name="sheet45_54" localSheetId="41">'4-非流动资产汇总'!$D$32</definedName>
    <definedName name="sheet45_55" localSheetId="41">'4-非流动资产汇总'!$C$33</definedName>
    <definedName name="sheet45_56" localSheetId="41">'4-非流动资产汇总'!$D$33</definedName>
    <definedName name="sheet45_57" localSheetId="41">'4-非流动资产汇总'!$C$34</definedName>
    <definedName name="sheet45_58" localSheetId="41">'4-非流动资产汇总'!$D$34</definedName>
    <definedName name="sheet45_59" localSheetId="41">'4-非流动资产汇总'!$C$35</definedName>
    <definedName name="sheet45_6" localSheetId="41">'4-非流动资产汇总'!$D$8</definedName>
    <definedName name="sheet45_60" localSheetId="41">'4-非流动资产汇总'!$D$35</definedName>
    <definedName name="sheet45_61" localSheetId="41">'4-非流动资产汇总'!$A$3</definedName>
    <definedName name="sheet45_62" localSheetId="41">'4-非流动资产汇总'!$A$5</definedName>
    <definedName name="sheet45_63" localSheetId="41">'4-非流动资产汇总'!$E$7</definedName>
    <definedName name="sheet45_64" localSheetId="41">'4-非流动资产汇总'!$F$7</definedName>
    <definedName name="sheet45_65" localSheetId="41">'4-非流动资产汇总'!$E$8</definedName>
    <definedName name="sheet45_66" localSheetId="41">'4-非流动资产汇总'!$F$8</definedName>
    <definedName name="sheet45_67" localSheetId="41">'4-非流动资产汇总'!$E$9</definedName>
    <definedName name="sheet45_68" localSheetId="41">'4-非流动资产汇总'!$F$9</definedName>
    <definedName name="sheet45_69" localSheetId="41">'4-非流动资产汇总'!$E$10</definedName>
    <definedName name="sheet45_7" localSheetId="41">'4-非流动资产汇总'!$C$9</definedName>
    <definedName name="sheet45_70" localSheetId="41">'4-非流动资产汇总'!$F$10</definedName>
    <definedName name="sheet45_71" localSheetId="41">'4-非流动资产汇总'!$E$11</definedName>
    <definedName name="sheet45_72" localSheetId="41">'4-非流动资产汇总'!$F$11</definedName>
    <definedName name="sheet45_73" localSheetId="41">'4-非流动资产汇总'!$E$12</definedName>
    <definedName name="sheet45_74" localSheetId="41">'4-非流动资产汇总'!$F$12</definedName>
    <definedName name="sheet45_75" localSheetId="41">'4-非流动资产汇总'!$E$13</definedName>
    <definedName name="sheet45_76" localSheetId="41">'4-非流动资产汇总'!$F$13</definedName>
    <definedName name="sheet45_77" localSheetId="41">'4-非流动资产汇总'!$E$14</definedName>
    <definedName name="sheet45_78" localSheetId="41">'4-非流动资产汇总'!$F$14</definedName>
    <definedName name="sheet45_79" localSheetId="41">'4-非流动资产汇总'!$E$15</definedName>
    <definedName name="sheet45_8" localSheetId="41">'4-非流动资产汇总'!$D$9</definedName>
    <definedName name="sheet45_80" localSheetId="41">'4-非流动资产汇总'!$F$15</definedName>
    <definedName name="sheet45_81" localSheetId="41">'4-非流动资产汇总'!$E$16</definedName>
    <definedName name="sheet45_82" localSheetId="41">'4-非流动资产汇总'!$F$16</definedName>
    <definedName name="sheet45_83" localSheetId="41">'4-非流动资产汇总'!$E$17</definedName>
    <definedName name="sheet45_84" localSheetId="41">'4-非流动资产汇总'!$F$17</definedName>
    <definedName name="sheet45_85" localSheetId="41">'4-非流动资产汇总'!$E$18</definedName>
    <definedName name="sheet45_86" localSheetId="41">'4-非流动资产汇总'!$F$18</definedName>
    <definedName name="sheet45_87" localSheetId="41">'4-非流动资产汇总'!$E$19</definedName>
    <definedName name="sheet45_88" localSheetId="41">'4-非流动资产汇总'!$F$19</definedName>
    <definedName name="sheet45_89" localSheetId="41">'4-非流动资产汇总'!$E$20</definedName>
    <definedName name="sheet45_9" localSheetId="41">'4-非流动资产汇总'!$C$10</definedName>
    <definedName name="sheet45_90" localSheetId="41">'4-非流动资产汇总'!$F$20</definedName>
    <definedName name="sheet45_91" localSheetId="41">'4-非流动资产汇总'!$E$21</definedName>
    <definedName name="sheet45_92" localSheetId="41">'4-非流动资产汇总'!$F$21</definedName>
    <definedName name="sheet45_93" localSheetId="41">'4-非流动资产汇总'!$E$22</definedName>
    <definedName name="sheet45_94" localSheetId="41">'4-非流动资产汇总'!$F$22</definedName>
    <definedName name="sheet45_95" localSheetId="41">'4-非流动资产汇总'!$E$23</definedName>
    <definedName name="sheet45_96" localSheetId="41">'4-非流动资产汇总'!$F$23</definedName>
    <definedName name="sheet45_97" localSheetId="41">'4-非流动资产汇总'!$E$24</definedName>
    <definedName name="sheet45_98" localSheetId="41">'4-非流动资产汇总'!$F$24</definedName>
    <definedName name="sheet45_99" localSheetId="41">'4-非流动资产汇总'!$E$25</definedName>
    <definedName name="sheet46_1" localSheetId="42">'4-1债权投资'!$F$27</definedName>
    <definedName name="sheet46_10" localSheetId="42">'4-1债权投资'!$G$25</definedName>
    <definedName name="sheet46_12" localSheetId="42">'4-1债权投资'!$H$24</definedName>
    <definedName name="sheet46_13" localSheetId="42">'4-1债权投资'!$H$25</definedName>
    <definedName name="sheet46_14" localSheetId="42">'4-1债权投资'!$F$26</definedName>
    <definedName name="sheet46_15" localSheetId="42">'4-1债权投资'!$A$28</definedName>
    <definedName name="sheet46_16" localSheetId="42">'4-1债权投资'!$H$28</definedName>
    <definedName name="sheet46_17" localSheetId="42">'4-1债权投资'!$A$29</definedName>
    <definedName name="sheet46_19" localSheetId="42">'4-1债权投资'!$D$27</definedName>
    <definedName name="sheet46_2" localSheetId="42">'4-1债权投资'!$H$27</definedName>
    <definedName name="sheet46_21" localSheetId="42">'4-1债权投资'!$E$27</definedName>
    <definedName name="sheet46_22" localSheetId="42">'4-1债权投资'!$G$27</definedName>
    <definedName name="sheet46_24" localSheetId="42">'4-1债权投资'!$I$27</definedName>
    <definedName name="sheet46_3" localSheetId="42">'4-1债权投资'!$A$3</definedName>
    <definedName name="sheet46_4" localSheetId="42">'4-1债权投资'!$A$5</definedName>
    <definedName name="sheet46_6" localSheetId="42">'4-1债权投资'!$F$24</definedName>
    <definedName name="sheet46_7" localSheetId="42">'4-1债权投资'!$F$25</definedName>
    <definedName name="sheet46_9" localSheetId="42">'4-1债权投资'!$G$24</definedName>
    <definedName name="sheet47_1" localSheetId="43">'4-2其他债权投资'!$F$27</definedName>
    <definedName name="sheet47_10" localSheetId="43">'4-2其他债权投资'!$G$28</definedName>
    <definedName name="sheet47_11" localSheetId="43">'4-2其他债权投资'!$A$29</definedName>
    <definedName name="sheet47_13" localSheetId="43">'4-2其他债权投资'!$D$27</definedName>
    <definedName name="sheet47_15" localSheetId="43">'4-2其他债权投资'!$E$27</definedName>
    <definedName name="sheet47_17" localSheetId="43">'4-2其他债权投资'!$H$27</definedName>
    <definedName name="sheet47_2" localSheetId="43">'4-2其他债权投资'!$G$27</definedName>
    <definedName name="sheet47_3" localSheetId="43">'4-2其他债权投资'!$A$3</definedName>
    <definedName name="sheet47_4" localSheetId="43">'4-2其他债权投资'!$A$5</definedName>
    <definedName name="sheet47_6" localSheetId="43">'4-2其他债权投资'!$F$26</definedName>
    <definedName name="sheet47_8" localSheetId="43">'4-2其他债权投资'!$G$26</definedName>
    <definedName name="sheet47_9" localSheetId="43">'4-2其他债权投资'!$A$28</definedName>
    <definedName name="sheet48_1" localSheetId="44">'4-3长期应收'!$A$2</definedName>
    <definedName name="sheet48_10" localSheetId="44">'4-3长期应收'!$A$5</definedName>
    <definedName name="sheet48_12" localSheetId="44">'4-3长期应收'!$E$24</definedName>
    <definedName name="sheet48_14" localSheetId="44">'4-3长期应收'!$F$24</definedName>
    <definedName name="sheet48_15" localSheetId="44">'4-3长期应收'!$F$25</definedName>
    <definedName name="sheet48_17" localSheetId="44">'4-3长期应收'!$G$24</definedName>
    <definedName name="sheet48_18" localSheetId="44">'4-3长期应收'!$A$28</definedName>
    <definedName name="sheet48_19" localSheetId="44">'4-3长期应收'!$G$28</definedName>
    <definedName name="sheet48_2" localSheetId="44">'4-3长期应收'!$I$2</definedName>
    <definedName name="sheet48_20" localSheetId="44">'4-3长期应收'!$A$29</definedName>
    <definedName name="sheet48_21" localSheetId="44">'4-3长期应收'!$F$27</definedName>
    <definedName name="sheet48_23" localSheetId="44">'4-3长期应收'!$H$27</definedName>
    <definedName name="sheet48_3" localSheetId="44">'4-3长期应收'!$E$25</definedName>
    <definedName name="sheet48_4" localSheetId="44">'4-3长期应收'!$G$25</definedName>
    <definedName name="sheet48_5" localSheetId="44">'4-3长期应收'!$E$26</definedName>
    <definedName name="sheet48_6" localSheetId="44">'4-3长期应收'!$G$26</definedName>
    <definedName name="sheet48_7" localSheetId="44">'4-3长期应收'!$E$27</definedName>
    <definedName name="sheet48_8" localSheetId="44">'4-3长期应收'!$G$27</definedName>
    <definedName name="sheet48_9" localSheetId="44">'4-3长期应收'!$A$3</definedName>
    <definedName name="sheet49_1" localSheetId="45">'4-4长期股权投资'!$A$2</definedName>
    <definedName name="sheet49_10" localSheetId="45">'4-4长期股权投资'!$I$24</definedName>
    <definedName name="sheet49_12" localSheetId="45">'4-4长期股权投资'!$P$24</definedName>
    <definedName name="sheet49_14" localSheetId="45">'4-4长期股权投资'!$K$24</definedName>
    <definedName name="sheet49_15" localSheetId="45">'4-4长期股权投资'!$A$3</definedName>
    <definedName name="sheet49_16" localSheetId="45">'4-4长期股权投资'!$A$5</definedName>
    <definedName name="sheet49_17" localSheetId="45">'4-4长期股权投资'!$I$7</definedName>
    <definedName name="sheet49_19" localSheetId="45">'4-4长期股权投资'!$J$24</definedName>
    <definedName name="sheet49_2" localSheetId="45">'4-4长期股权投资'!$M$2</definedName>
    <definedName name="sheet49_20" localSheetId="45">'4-4长期股权投资'!$J$25</definedName>
    <definedName name="sheet49_21" localSheetId="45">'4-4长期股权投资'!$K$7</definedName>
    <definedName name="sheet49_22" localSheetId="45">'4-4长期股权投资'!$A$28</definedName>
    <definedName name="sheet49_23" localSheetId="45">'4-4长期股权投资'!$K$28</definedName>
    <definedName name="sheet49_24" localSheetId="45">'4-4长期股权投资'!$A$29</definedName>
    <definedName name="sheet49_26" localSheetId="45">'4-4长期股权投资'!$H$27</definedName>
    <definedName name="sheet49_27" localSheetId="45">'4-4长期股权投资'!$J$27</definedName>
    <definedName name="sheet49_29" localSheetId="45">'4-4长期股权投资'!$L$27</definedName>
    <definedName name="sheet49_3" localSheetId="45">'4-4长期股权投资'!$I$25</definedName>
    <definedName name="sheet49_4" localSheetId="45">'4-4长期股权投资'!$K$25</definedName>
    <definedName name="sheet49_5" localSheetId="45">'4-4长期股权投资'!$I$26</definedName>
    <definedName name="sheet49_6" localSheetId="45">'4-4长期股权投资'!$K$26</definedName>
    <definedName name="sheet49_7" localSheetId="45">'4-4长期股权投资'!$I$27</definedName>
    <definedName name="sheet49_8" localSheetId="45">'4-4长期股权投资'!$K$27</definedName>
    <definedName name="sheet50_1" localSheetId="46">'4-5其他权益工具投资'!$A$2</definedName>
    <definedName name="sheet50_10" localSheetId="46">'4-5其他权益工具投资'!$A$5</definedName>
    <definedName name="sheet50_12" localSheetId="46">'4-5其他权益工具投资'!$J$24</definedName>
    <definedName name="sheet50_14" localSheetId="46">'4-5其他权益工具投资'!$K$24</definedName>
    <definedName name="sheet50_15" localSheetId="46">'4-5其他权益工具投资'!$K$25</definedName>
    <definedName name="sheet50_17" localSheetId="46">'4-5其他权益工具投资'!$L$24</definedName>
    <definedName name="sheet50_18" localSheetId="46">'4-5其他权益工具投资'!$A$28</definedName>
    <definedName name="sheet50_19" localSheetId="46">'4-5其他权益工具投资'!$L$28</definedName>
    <definedName name="sheet50_2" localSheetId="46">'4-5其他权益工具投资'!$N$2</definedName>
    <definedName name="sheet50_20" localSheetId="46">'4-5其他权益工具投资'!$A$29</definedName>
    <definedName name="sheet50_22" localSheetId="46">'4-5其他权益工具投资'!$G$27</definedName>
    <definedName name="sheet50_24" localSheetId="46">'4-5其他权益工具投资'!$H$27</definedName>
    <definedName name="sheet50_26" localSheetId="46">'4-5其他权益工具投资'!$I$27</definedName>
    <definedName name="sheet50_27" localSheetId="46">'4-5其他权益工具投资'!$K$27</definedName>
    <definedName name="sheet50_29" localSheetId="46">'4-5其他权益工具投资'!$M$27</definedName>
    <definedName name="sheet50_3" localSheetId="46">'4-5其他权益工具投资'!$J$25</definedName>
    <definedName name="sheet50_4" localSheetId="46">'4-5其他权益工具投资'!$L$25</definedName>
    <definedName name="sheet50_5" localSheetId="46">'4-5其他权益工具投资'!$J$26</definedName>
    <definedName name="sheet50_6" localSheetId="46">'4-5其他权益工具投资'!$L$26</definedName>
    <definedName name="sheet50_7" localSheetId="46">'4-5其他权益工具投资'!$J$27</definedName>
    <definedName name="sheet50_8" localSheetId="46">'4-5其他权益工具投资'!$L$27</definedName>
    <definedName name="sheet50_9" localSheetId="46">'4-5其他权益工具投资'!$A$3</definedName>
    <definedName name="sheet51_1" localSheetId="47">'4-6其他非流动金融资产'!$A$2</definedName>
    <definedName name="sheet51_10" localSheetId="47">'4-6其他非流动金融资产'!$A$5</definedName>
    <definedName name="sheet51_16" localSheetId="47">'4-6其他非流动金融资产'!$J$24</definedName>
    <definedName name="sheet51_18" localSheetId="47">'4-6其他非流动金融资产'!$K$24</definedName>
    <definedName name="sheet51_19" localSheetId="47">'4-6其他非流动金融资产'!$K$25</definedName>
    <definedName name="sheet51_2" localSheetId="47">'4-6其他非流动金融资产'!$N$2</definedName>
    <definedName name="sheet51_21" localSheetId="47">'4-6其他非流动金融资产'!$L$24</definedName>
    <definedName name="sheet51_22" localSheetId="47">'4-6其他非流动金融资产'!$A$28</definedName>
    <definedName name="sheet51_23" localSheetId="47">'4-6其他非流动金融资产'!$L$28</definedName>
    <definedName name="sheet51_24" localSheetId="47">'4-6其他非流动金融资产'!$A$29</definedName>
    <definedName name="sheet51_26" localSheetId="47">'4-6其他非流动金融资产'!$F$27</definedName>
    <definedName name="sheet51_28" localSheetId="47">'4-6其他非流动金融资产'!$G$27</definedName>
    <definedName name="sheet51_3" localSheetId="47">'4-6其他非流动金融资产'!$J$25</definedName>
    <definedName name="sheet51_30" localSheetId="47">'4-6其他非流动金融资产'!$H$27</definedName>
    <definedName name="sheet51_32" localSheetId="47">'4-6其他非流动金融资产'!$I$27</definedName>
    <definedName name="sheet51_33" localSheetId="47">'4-6其他非流动金融资产'!$K$27</definedName>
    <definedName name="sheet51_35" localSheetId="47">'4-6其他非流动金融资产'!$M$27</definedName>
    <definedName name="sheet51_4" localSheetId="47">'4-6其他非流动金融资产'!$L$25</definedName>
    <definedName name="sheet51_5" localSheetId="47">'4-6其他非流动金融资产'!$J$26</definedName>
    <definedName name="sheet51_6" localSheetId="47">'4-6其他非流动金融资产'!$L$26</definedName>
    <definedName name="sheet51_7" localSheetId="47">'4-6其他非流动金融资产'!$J$27</definedName>
    <definedName name="sheet51_8" localSheetId="47">'4-6其他非流动金融资产'!$L$27</definedName>
    <definedName name="sheet51_9" localSheetId="47">'4-6其他非流动金融资产'!$A$3</definedName>
    <definedName name="sheet52_1" localSheetId="48">'4-7投资性房地产汇总'!$C$27</definedName>
    <definedName name="sheet52_10" localSheetId="48">'4-7投资性房地产汇总'!$C$8</definedName>
    <definedName name="sheet52_11" localSheetId="48">'4-7投资性房地产汇总'!$E$8</definedName>
    <definedName name="sheet52_12" localSheetId="48">'4-7投资性房地产汇总'!$F$8</definedName>
    <definedName name="sheet52_13" localSheetId="48">'4-7投资性房地产汇总'!$G$8</definedName>
    <definedName name="sheet52_14" localSheetId="48">'4-7投资性房地产汇总'!$C$9</definedName>
    <definedName name="sheet52_15" localSheetId="48">'4-7投资性房地产汇总'!$D$9</definedName>
    <definedName name="sheet52_16" localSheetId="48">'4-7投资性房地产汇总'!$E$9</definedName>
    <definedName name="sheet52_17" localSheetId="48">'4-7投资性房地产汇总'!$F$9</definedName>
    <definedName name="sheet52_18" localSheetId="48">'4-7投资性房地产汇总'!$G$9</definedName>
    <definedName name="sheet52_19" localSheetId="48">'4-7投资性房地产汇总'!$C$10</definedName>
    <definedName name="sheet52_2" localSheetId="48">'4-7投资性房地产汇总'!$E$27</definedName>
    <definedName name="sheet52_20" localSheetId="48">'4-7投资性房地产汇总'!$E$10</definedName>
    <definedName name="sheet52_21" localSheetId="48">'4-7投资性房地产汇总'!$F$10</definedName>
    <definedName name="sheet52_22" localSheetId="48">'4-7投资性房地产汇总'!$G$10</definedName>
    <definedName name="sheet52_23" localSheetId="48">'4-7投资性房地产汇总'!$C$24</definedName>
    <definedName name="sheet52_24" localSheetId="48">'4-7投资性房地产汇总'!$C$25</definedName>
    <definedName name="sheet52_25" localSheetId="48">'4-7投资性房地产汇总'!$D$24</definedName>
    <definedName name="sheet52_26" localSheetId="48">'4-7投资性房地产汇总'!$D$25</definedName>
    <definedName name="sheet52_27" localSheetId="48">'4-7投资性房地产汇总'!$E$24</definedName>
    <definedName name="sheet52_28" localSheetId="48">'4-7投资性房地产汇总'!$E$25</definedName>
    <definedName name="sheet52_29" localSheetId="48">'4-7投资性房地产汇总'!$F$25</definedName>
    <definedName name="sheet52_3" localSheetId="48">'4-7投资性房地产汇总'!$A$3</definedName>
    <definedName name="sheet52_30" localSheetId="48">'4-7投资性房地产汇总'!$G$25</definedName>
    <definedName name="sheet52_31" localSheetId="48">'4-7投资性房地产汇总'!$C$26</definedName>
    <definedName name="sheet52_32" localSheetId="48">'4-7投资性房地产汇总'!$E$26</definedName>
    <definedName name="sheet52_33" localSheetId="48">'4-7投资性房地产汇总'!$F$27</definedName>
    <definedName name="sheet52_34" localSheetId="48">'4-7投资性房地产汇总'!$G$27</definedName>
    <definedName name="sheet52_35" localSheetId="48">'4-7投资性房地产汇总'!$A$28</definedName>
    <definedName name="sheet52_36" localSheetId="48">'4-7投资性房地产汇总'!$E$28</definedName>
    <definedName name="sheet52_37" localSheetId="48">'4-7投资性房地产汇总'!$A$29</definedName>
    <definedName name="sheet52_4" localSheetId="48">'4-7投资性房地产汇总'!$A$5</definedName>
    <definedName name="sheet52_5" localSheetId="48">'4-7投资性房地产汇总'!$C$7</definedName>
    <definedName name="sheet52_6" localSheetId="48">'4-7投资性房地产汇总'!$D$7</definedName>
    <definedName name="sheet52_7" localSheetId="48">'4-7投资性房地产汇总'!$E$7</definedName>
    <definedName name="sheet52_8" localSheetId="48">'4-7投资性房地产汇总'!$F$7</definedName>
    <definedName name="sheet52_9" localSheetId="48">'4-7投资性房地产汇总'!$G$7</definedName>
    <definedName name="sheet53_1" localSheetId="49">'4-7-1投资性房地产（成本计量）'!$A$2</definedName>
    <definedName name="sheet53_10" localSheetId="49">'4-7-1投资性房地产（成本计量）'!$U$26</definedName>
    <definedName name="sheet53_11" localSheetId="49">'4-7-1投资性房地产（成本计量）'!$W$26</definedName>
    <definedName name="sheet53_12" localSheetId="49">'4-7-1投资性房地产（成本计量）'!$A$27</definedName>
    <definedName name="sheet53_13" localSheetId="49">'4-7-1投资性房地产（成本计量）'!$R$27</definedName>
    <definedName name="sheet53_14" localSheetId="49">'4-7-1投资性房地产（成本计量）'!$S$27</definedName>
    <definedName name="sheet53_15" localSheetId="49">'4-7-1投资性房地产（成本计量）'!$U$27</definedName>
    <definedName name="sheet53_16" localSheetId="49">'4-7-1投资性房地产（成本计量）'!$W$27</definedName>
    <definedName name="sheet53_17" localSheetId="49">'4-7-1投资性房地产（成本计量）'!$T$25</definedName>
    <definedName name="sheet53_18" localSheetId="49">'4-7-1投资性房地产（成本计量）'!$A$3</definedName>
    <definedName name="sheet53_19" localSheetId="49">'4-7-1投资性房地产（成本计量）'!$A$5</definedName>
    <definedName name="sheet53_2" localSheetId="49">'4-7-1投资性房地产（成本计量）'!$A$25</definedName>
    <definedName name="sheet53_23" localSheetId="49">'4-7-1投资性房地产（成本计量）'!$U$24</definedName>
    <definedName name="sheet53_24" localSheetId="49">'4-7-1投资性房地产（成本计量）'!$V$24</definedName>
    <definedName name="sheet53_25" localSheetId="49">'4-7-1投资性房地产（成本计量）'!$W$24</definedName>
    <definedName name="sheet53_27" localSheetId="49">'4-7-1投资性房地产（成本计量）'!$R$24</definedName>
    <definedName name="sheet53_29" localSheetId="49">'4-7-1投资性房地产（成本计量）'!$S$24</definedName>
    <definedName name="sheet53_3" localSheetId="49">'4-7-1投资性房地产（成本计量）'!$R$25</definedName>
    <definedName name="sheet53_31" localSheetId="49">'4-7-1投资性房地产（成本计量）'!$T$24</definedName>
    <definedName name="sheet53_32" localSheetId="49">'4-7-1投资性房地产（成本计量）'!$A$28</definedName>
    <definedName name="sheet53_33" localSheetId="49">'4-7-1投资性房地产（成本计量）'!$X$28</definedName>
    <definedName name="sheet53_34" localSheetId="49">'4-7-1投资性房地产（成本计量）'!$A$29</definedName>
    <definedName name="sheet53_36" localSheetId="49">'4-7-1投资性房地产（成本计量）'!$P$27</definedName>
    <definedName name="sheet53_38" localSheetId="49">'4-7-1投资性房地产（成本计量）'!$Q$27</definedName>
    <definedName name="sheet53_39" localSheetId="49">'4-7-1投资性房地产（成本计量）'!$T$27</definedName>
    <definedName name="sheet53_4" localSheetId="49">'4-7-1投资性房地产（成本计量）'!$S$25</definedName>
    <definedName name="sheet53_40" localSheetId="49">'4-7-1投资性房地产（成本计量）'!$V$27</definedName>
    <definedName name="sheet53_42" localSheetId="49">'4-7-1投资性房地产（成本计量）'!$X$27</definedName>
    <definedName name="sheet53_44" localSheetId="49">'4-7-1投资性房地产（成本计量）'!$Y$27</definedName>
    <definedName name="sheet53_5" localSheetId="49">'4-7-1投资性房地产（成本计量）'!$U$25</definedName>
    <definedName name="sheet53_6" localSheetId="49">'4-7-1投资性房地产（成本计量）'!$W$25</definedName>
    <definedName name="sheet53_7" localSheetId="49">'4-7-1投资性房地产（成本计量）'!$A$26</definedName>
    <definedName name="sheet53_8" localSheetId="49">'4-7-1投资性房地产（成本计量）'!$R$26</definedName>
    <definedName name="sheet53_9" localSheetId="49">'4-7-1投资性房地产（成本计量）'!$S$26</definedName>
    <definedName name="sheet54_1" localSheetId="50">'4-7-2投资性房地产（公允计量）'!$S$27</definedName>
    <definedName name="sheet54_10" localSheetId="50">'4-7-2投资性房地产（公允计量）'!$T$28</definedName>
    <definedName name="sheet54_11" localSheetId="50">'4-7-2投资性房地产（公允计量）'!$A$29</definedName>
    <definedName name="sheet54_13" localSheetId="50">'4-7-2投资性房地产（公允计量）'!$P$27</definedName>
    <definedName name="sheet54_15" localSheetId="50">'4-7-2投资性房地产（公允计量）'!$Q$27</definedName>
    <definedName name="sheet54_17" localSheetId="50">'4-7-2投资性房地产（公允计量）'!$R$27</definedName>
    <definedName name="sheet54_19" localSheetId="50">'4-7-2投资性房地产（公允计量）'!$U$27</definedName>
    <definedName name="sheet54_2" localSheetId="50">'4-7-2投资性房地产（公允计量）'!$T$27</definedName>
    <definedName name="sheet54_3" localSheetId="50">'4-7-2投资性房地产（公允计量）'!$A$3</definedName>
    <definedName name="sheet54_4" localSheetId="50">'4-7-2投资性房地产（公允计量）'!$A$5</definedName>
    <definedName name="sheet54_6" localSheetId="50">'4-7-2投资性房地产（公允计量）'!$S$26</definedName>
    <definedName name="sheet54_8" localSheetId="50">'4-7-2投资性房地产（公允计量）'!$T$26</definedName>
    <definedName name="sheet54_9" localSheetId="50">'4-7-2投资性房地产（公允计量）'!$A$28</definedName>
    <definedName name="sheet55_1" localSheetId="51">'4-7-3投资性地产（成本计量）'!$A$2</definedName>
    <definedName name="sheet55_10" localSheetId="51">'4-7-3投资性地产（成本计量）'!$A$5</definedName>
    <definedName name="sheet55_12" localSheetId="51">'4-7-3投资性地产（成本计量）'!$N$30</definedName>
    <definedName name="sheet55_14" localSheetId="51">'4-7-3投资性地产（成本计量）'!$O$30</definedName>
    <definedName name="sheet55_16" localSheetId="51">'4-7-3投资性地产（成本计量）'!$P$30</definedName>
    <definedName name="sheet55_17" localSheetId="51">'4-7-3投资性地产（成本计量）'!$A$34</definedName>
    <definedName name="sheet55_18" localSheetId="51">'4-7-3投资性地产（成本计量）'!$P$34</definedName>
    <definedName name="sheet55_19" localSheetId="51">'4-7-3投资性地产（成本计量）'!$A$35</definedName>
    <definedName name="sheet55_2" localSheetId="51">'4-7-3投资性地产（成本计量）'!$N$31</definedName>
    <definedName name="sheet55_21" localSheetId="51">'4-7-3投资性地产（成本计量）'!$L$33</definedName>
    <definedName name="sheet55_23" localSheetId="51">'4-7-3投资性地产（成本计量）'!$M$33</definedName>
    <definedName name="sheet55_24" localSheetId="51">'4-7-3投资性地产（成本计量）'!$O$33</definedName>
    <definedName name="sheet55_26" localSheetId="51">'4-7-3投资性地产（成本计量）'!$Q$33</definedName>
    <definedName name="sheet55_3" localSheetId="51">'4-7-3投资性地产（成本计量）'!$P$31</definedName>
    <definedName name="sheet55_4" localSheetId="51">'4-7-3投资性地产（成本计量）'!$N$32</definedName>
    <definedName name="sheet55_5" localSheetId="51">'4-7-3投资性地产（成本计量）'!$P$32</definedName>
    <definedName name="sheet55_6" localSheetId="51">'4-7-3投资性地产（成本计量）'!$N$33</definedName>
    <definedName name="sheet55_7" localSheetId="51">'4-7-3投资性地产（成本计量）'!$P$33</definedName>
    <definedName name="sheet55_8" localSheetId="51">'4-7-3投资性地产（成本计量）'!$O$31</definedName>
    <definedName name="sheet55_9" localSheetId="51">'4-7-3投资性地产（成本计量）'!$A$3</definedName>
    <definedName name="sheet56_1" localSheetId="52">'4-7-4投资性地产（公允计量）'!$N$27</definedName>
    <definedName name="sheet56_10" localSheetId="52">'4-7-4投资性地产（公允计量）'!$O$28</definedName>
    <definedName name="sheet56_11" localSheetId="52">'4-7-4投资性地产（公允计量）'!$A$29</definedName>
    <definedName name="sheet56_13" localSheetId="52">'4-7-4投资性地产（公允计量）'!$J$27</definedName>
    <definedName name="sheet56_15" localSheetId="52">'4-7-4投资性地产（公允计量）'!$L$27</definedName>
    <definedName name="sheet56_17" localSheetId="52">'4-7-4投资性地产（公允计量）'!$M$27</definedName>
    <definedName name="sheet56_19" localSheetId="52">'4-7-4投资性地产（公允计量）'!$P$27</definedName>
    <definedName name="sheet56_2" localSheetId="52">'4-7-4投资性地产（公允计量）'!$O$27</definedName>
    <definedName name="sheet56_3" localSheetId="52">'4-7-4投资性地产（公允计量）'!$A$3</definedName>
    <definedName name="sheet56_4" localSheetId="52">'4-7-4投资性地产（公允计量）'!$A$5</definedName>
    <definedName name="sheet56_6" localSheetId="52">'4-7-4投资性地产（公允计量）'!$N$26</definedName>
    <definedName name="sheet56_8" localSheetId="52">'4-7-4投资性地产（公允计量）'!$O$26</definedName>
    <definedName name="sheet56_9" localSheetId="52">'4-7-4投资性地产（公允计量）'!$A$28</definedName>
    <definedName name="sheet58_1" localSheetId="53">'4-8-1房屋建筑物'!$A$2</definedName>
    <definedName name="sheet58_10" localSheetId="53">'4-8-1房屋建筑物'!$U$27</definedName>
    <definedName name="sheet58_100">'4-8-1房屋建筑物'!$AB$24</definedName>
    <definedName name="sheet58_101">'4-8-1房屋建筑物'!$Q$24</definedName>
    <definedName name="sheet58_11" localSheetId="53">'4-8-1房屋建筑物'!$V$27</definedName>
    <definedName name="sheet58_12" localSheetId="53">'4-8-1房屋建筑物'!$X$27</definedName>
    <definedName name="sheet58_13" localSheetId="53">'4-8-1房屋建筑物'!$Z$27</definedName>
    <definedName name="sheet58_14" localSheetId="53">'4-8-1房屋建筑物'!$W$25</definedName>
    <definedName name="sheet58_15" localSheetId="53">'4-8-1房屋建筑物'!$A$3</definedName>
    <definedName name="sheet58_16" localSheetId="53">'4-8-1房屋建筑物'!$A$5</definedName>
    <definedName name="sheet58_2" localSheetId="53">'4-8-1房屋建筑物'!$U$25</definedName>
    <definedName name="sheet58_20" localSheetId="53">'4-8-1房屋建筑物'!$X$24</definedName>
    <definedName name="sheet58_21" localSheetId="53">'4-8-1房屋建筑物'!$Y$24</definedName>
    <definedName name="sheet58_22" localSheetId="53">'4-8-1房屋建筑物'!$Z$24</definedName>
    <definedName name="sheet58_24" localSheetId="53">'4-8-1房屋建筑物'!$U$24</definedName>
    <definedName name="sheet58_26" localSheetId="53">'4-8-1房屋建筑物'!$V$24</definedName>
    <definedName name="sheet58_28" localSheetId="53">'4-8-1房屋建筑物'!$W$24</definedName>
    <definedName name="sheet58_29" localSheetId="53">'4-8-1房屋建筑物'!$A$28</definedName>
    <definedName name="sheet58_3" localSheetId="53">'4-8-1房屋建筑物'!$V$25</definedName>
    <definedName name="sheet58_30" localSheetId="53">'4-8-1房屋建筑物'!$AA$28</definedName>
    <definedName name="sheet58_31" localSheetId="53">'4-8-1房屋建筑物'!$A$29</definedName>
    <definedName name="sheet58_33" localSheetId="53">'4-8-1房屋建筑物'!$M$27</definedName>
    <definedName name="sheet58_35" localSheetId="53">'4-8-1房屋建筑物'!$N$27</definedName>
    <definedName name="sheet58_37" localSheetId="53">'4-8-1房屋建筑物'!$O$27</definedName>
    <definedName name="sheet58_39" localSheetId="53">'4-8-1房屋建筑物'!$Q$27</definedName>
    <definedName name="sheet58_4" localSheetId="53">'4-8-1房屋建筑物'!$X$25</definedName>
    <definedName name="sheet58_41" localSheetId="53">'4-8-1房屋建筑物'!$S$27</definedName>
    <definedName name="sheet58_43" localSheetId="53">'4-8-1房屋建筑物'!$T$27</definedName>
    <definedName name="sheet58_44" localSheetId="53">'4-8-1房屋建筑物'!$W$27</definedName>
    <definedName name="sheet58_45" localSheetId="53">'4-8-1房屋建筑物'!$Y$27</definedName>
    <definedName name="sheet58_47" localSheetId="53">'4-8-1房屋建筑物'!$AA$27</definedName>
    <definedName name="sheet58_49" localSheetId="53">'4-8-1房屋建筑物'!$AB$27</definedName>
    <definedName name="sheet58_5" localSheetId="53">'4-8-1房屋建筑物'!$Z$25</definedName>
    <definedName name="sheet58_6" localSheetId="53">'4-8-1房屋建筑物'!$U$26</definedName>
    <definedName name="sheet58_7" localSheetId="53">'4-8-1房屋建筑物'!$V$26</definedName>
    <definedName name="sheet58_8" localSheetId="53">'4-8-1房屋建筑物'!$X$26</definedName>
    <definedName name="sheet58_9" localSheetId="53">'4-8-1房屋建筑物'!$Z$26</definedName>
    <definedName name="sheet59_100">#REF!</definedName>
    <definedName name="sheet59_101">#REF!</definedName>
    <definedName name="sheet60_1" localSheetId="54">'4-8-3管道沟槽'!$A$2</definedName>
    <definedName name="sheet60_10" localSheetId="54">'4-8-3管道沟槽'!$M$27</definedName>
    <definedName name="sheet60_11" localSheetId="54">'4-8-3管道沟槽'!$N$27</definedName>
    <definedName name="sheet60_12" localSheetId="54">'4-8-3管道沟槽'!$P$27</definedName>
    <definedName name="sheet60_13" localSheetId="54">'4-8-3管道沟槽'!$R$27</definedName>
    <definedName name="sheet60_14" localSheetId="54">'4-8-3管道沟槽'!$O$25</definedName>
    <definedName name="sheet60_15" localSheetId="54">'4-8-3管道沟槽'!$A$3</definedName>
    <definedName name="sheet60_16" localSheetId="54">'4-8-3管道沟槽'!$A$5</definedName>
    <definedName name="sheet60_2" localSheetId="54">'4-8-3管道沟槽'!$M$25</definedName>
    <definedName name="sheet60_20" localSheetId="54">'4-8-3管道沟槽'!$P$24</definedName>
    <definedName name="sheet60_21" localSheetId="54">'4-8-3管道沟槽'!$Q$24</definedName>
    <definedName name="sheet60_22" localSheetId="54">'4-8-3管道沟槽'!$R$24</definedName>
    <definedName name="sheet60_24" localSheetId="54">'4-8-3管道沟槽'!$M$24</definedName>
    <definedName name="sheet60_26" localSheetId="54">'4-8-3管道沟槽'!$N$24</definedName>
    <definedName name="sheet60_28" localSheetId="54">'4-8-3管道沟槽'!$O$24</definedName>
    <definedName name="sheet60_29" localSheetId="54">'4-8-3管道沟槽'!$A$28</definedName>
    <definedName name="sheet60_3" localSheetId="54">'4-8-3管道沟槽'!$N$25</definedName>
    <definedName name="sheet60_30" localSheetId="54">'4-8-3管道沟槽'!$R$28</definedName>
    <definedName name="sheet60_31" localSheetId="54">'4-8-3管道沟槽'!$A$29</definedName>
    <definedName name="sheet60_33" localSheetId="54">'4-8-3管道沟槽'!$E$24</definedName>
    <definedName name="sheet60_35" localSheetId="54">'4-8-3管道沟槽'!$F$27</definedName>
    <definedName name="sheet60_37" localSheetId="54">'4-8-3管道沟槽'!$G$27</definedName>
    <definedName name="sheet60_39" localSheetId="54">'4-8-3管道沟槽'!$L$27</definedName>
    <definedName name="sheet60_4" localSheetId="54">'4-8-3管道沟槽'!$P$25</definedName>
    <definedName name="sheet60_40" localSheetId="54">'4-8-3管道沟槽'!$O$27</definedName>
    <definedName name="sheet60_41" localSheetId="54">'4-8-3管道沟槽'!$Q$27</definedName>
    <definedName name="sheet60_43" localSheetId="54">'4-8-3管道沟槽'!$S$27</definedName>
    <definedName name="sheet60_5" localSheetId="54">'4-8-3管道沟槽'!$R$25</definedName>
    <definedName name="sheet60_6" localSheetId="54">'4-8-3管道沟槽'!$M$26</definedName>
    <definedName name="sheet60_7" localSheetId="54">'4-8-3管道沟槽'!$N$26</definedName>
    <definedName name="sheet60_8" localSheetId="54">'4-8-3管道沟槽'!$P$26</definedName>
    <definedName name="sheet60_9" localSheetId="54">'4-8-3管道沟槽'!$R$26</definedName>
    <definedName name="sheet61_1" localSheetId="55">'4-8-4井巷工程'!$A$2</definedName>
    <definedName name="sheet61_10" localSheetId="55">'4-8-4井巷工程'!$S$27</definedName>
    <definedName name="sheet61_11" localSheetId="55">'4-8-4井巷工程'!$T$27</definedName>
    <definedName name="sheet61_12" localSheetId="55">'4-8-4井巷工程'!$V$27</definedName>
    <definedName name="sheet61_13" localSheetId="55">'4-8-4井巷工程'!$X$27</definedName>
    <definedName name="sheet61_14" localSheetId="55">'4-8-4井巷工程'!$U$25</definedName>
    <definedName name="sheet61_15" localSheetId="55">'4-8-4井巷工程'!$A$3</definedName>
    <definedName name="sheet61_16" localSheetId="55">'4-8-4井巷工程'!$A$5</definedName>
    <definedName name="sheet61_2" localSheetId="55">'4-8-4井巷工程'!$S$25</definedName>
    <definedName name="sheet61_20" localSheetId="55">'4-8-4井巷工程'!$V$24</definedName>
    <definedName name="sheet61_21" localSheetId="55">'4-8-4井巷工程'!$W$24</definedName>
    <definedName name="sheet61_22" localSheetId="55">'4-8-4井巷工程'!$X$24</definedName>
    <definedName name="sheet61_24" localSheetId="55">'4-8-4井巷工程'!$S$24</definedName>
    <definedName name="sheet61_26" localSheetId="55">'4-8-4井巷工程'!$T$24</definedName>
    <definedName name="sheet61_28" localSheetId="55">'4-8-4井巷工程'!$U$24</definedName>
    <definedName name="sheet61_29" localSheetId="55">'4-8-4井巷工程'!$A$28</definedName>
    <definedName name="sheet61_3" localSheetId="55">'4-8-4井巷工程'!$T$25</definedName>
    <definedName name="sheet61_30" localSheetId="55">'4-8-4井巷工程'!$X$28</definedName>
    <definedName name="sheet61_31" localSheetId="55">'4-8-4井巷工程'!$A$29</definedName>
    <definedName name="sheet61_33" localSheetId="55">'4-8-4井巷工程'!$F$27</definedName>
    <definedName name="sheet61_35" localSheetId="55">'4-8-4井巷工程'!$G$27</definedName>
    <definedName name="sheet61_37" localSheetId="55">'4-8-4井巷工程'!$H$27</definedName>
    <definedName name="sheet61_39" localSheetId="55">'4-8-4井巷工程'!$I$27</definedName>
    <definedName name="sheet61_4" localSheetId="55">'4-8-4井巷工程'!$V$25</definedName>
    <definedName name="sheet61_41" localSheetId="55">'4-8-4井巷工程'!$K$27</definedName>
    <definedName name="sheet61_43" localSheetId="55">'4-8-4井巷工程'!$L$27</definedName>
    <definedName name="sheet61_45" localSheetId="55">'4-8-4井巷工程'!$M$27</definedName>
    <definedName name="sheet61_47" localSheetId="55">'4-8-4井巷工程'!$N$27</definedName>
    <definedName name="sheet61_49" localSheetId="55">'4-8-4井巷工程'!$O$27</definedName>
    <definedName name="sheet61_5" localSheetId="55">'4-8-4井巷工程'!$X$25</definedName>
    <definedName name="sheet61_51" localSheetId="55">'4-8-4井巷工程'!$Q$27</definedName>
    <definedName name="sheet61_53" localSheetId="55">'4-8-4井巷工程'!$R$27</definedName>
    <definedName name="sheet61_54" localSheetId="55">'4-8-4井巷工程'!$U$27</definedName>
    <definedName name="sheet61_55" localSheetId="55">'4-8-4井巷工程'!$W$27</definedName>
    <definedName name="sheet61_57" localSheetId="55">'4-8-4井巷工程'!$Y$27</definedName>
    <definedName name="sheet61_6" localSheetId="55">'4-8-4井巷工程'!$S$26</definedName>
    <definedName name="sheet61_7" localSheetId="55">'4-8-4井巷工程'!$T$26</definedName>
    <definedName name="sheet61_8" localSheetId="55">'4-8-4井巷工程'!$V$26</definedName>
    <definedName name="sheet61_9" localSheetId="55">'4-8-4井巷工程'!$X$26</definedName>
    <definedName name="sheet62_1" localSheetId="56">'4-8-5机器设备'!$A$2</definedName>
    <definedName name="sheet62_1" localSheetId="58">'4-8-5机器设备 (2)'!$A$2</definedName>
    <definedName name="sheet62_10" localSheetId="56">'4-8-5机器设备'!#REF!</definedName>
    <definedName name="sheet62_10" localSheetId="58">'4-8-5机器设备 (2)'!$Q$1154</definedName>
    <definedName name="sheet62_11" localSheetId="56">'4-8-5机器设备'!#REF!</definedName>
    <definedName name="sheet62_11" localSheetId="58">'4-8-5机器设备 (2)'!$R$1154</definedName>
    <definedName name="sheet62_12" localSheetId="56">'4-8-5机器设备'!#REF!</definedName>
    <definedName name="sheet62_12" localSheetId="58">'4-8-5机器设备 (2)'!$T$1154</definedName>
    <definedName name="sheet62_13" localSheetId="56">'4-8-5机器设备'!#REF!</definedName>
    <definedName name="sheet62_13" localSheetId="58">'4-8-5机器设备 (2)'!$V$1154</definedName>
    <definedName name="sheet62_14" localSheetId="56">'4-8-5机器设备'!#REF!</definedName>
    <definedName name="sheet62_14" localSheetId="58">'4-8-5机器设备 (2)'!$S$1152</definedName>
    <definedName name="sheet62_15" localSheetId="56">'4-8-5机器设备'!#REF!</definedName>
    <definedName name="sheet62_15" localSheetId="58">'4-8-5机器设备 (2)'!$A$3</definedName>
    <definedName name="sheet62_16" localSheetId="56">'4-8-5机器设备'!#REF!</definedName>
    <definedName name="sheet62_16" localSheetId="58">'4-8-5机器设备 (2)'!$A$5</definedName>
    <definedName name="sheet62_2" localSheetId="56">'4-8-5机器设备'!#REF!</definedName>
    <definedName name="sheet62_2" localSheetId="58">'4-8-5机器设备 (2)'!$Q$1152</definedName>
    <definedName name="sheet62_20" localSheetId="56">'4-8-5机器设备'!#REF!</definedName>
    <definedName name="sheet62_20" localSheetId="58">'4-8-5机器设备 (2)'!$U$1151</definedName>
    <definedName name="sheet62_21" localSheetId="56">'4-8-5机器设备'!#REF!</definedName>
    <definedName name="sheet62_21" localSheetId="58">'4-8-5机器设备 (2)'!$T$1151</definedName>
    <definedName name="sheet62_22" localSheetId="56">'4-8-5机器设备'!#REF!</definedName>
    <definedName name="sheet62_22" localSheetId="58">'4-8-5机器设备 (2)'!$V$1151</definedName>
    <definedName name="sheet62_24" localSheetId="56">'4-8-5机器设备'!#REF!</definedName>
    <definedName name="sheet62_24" localSheetId="58">'4-8-5机器设备 (2)'!$Q$1151</definedName>
    <definedName name="sheet62_26" localSheetId="56">'4-8-5机器设备'!#REF!</definedName>
    <definedName name="sheet62_26" localSheetId="58">'4-8-5机器设备 (2)'!$R$1151</definedName>
    <definedName name="sheet62_28" localSheetId="56">'4-8-5机器设备'!#REF!</definedName>
    <definedName name="sheet62_28" localSheetId="58">'4-8-5机器设备 (2)'!$S$1151</definedName>
    <definedName name="sheet62_29" localSheetId="56">'4-8-5机器设备'!#REF!</definedName>
    <definedName name="sheet62_29" localSheetId="58">'4-8-5机器设备 (2)'!$A$1155</definedName>
    <definedName name="sheet62_3" localSheetId="56">'4-8-5机器设备'!#REF!</definedName>
    <definedName name="sheet62_3" localSheetId="58">'4-8-5机器设备 (2)'!$R$1152</definedName>
    <definedName name="sheet62_30" localSheetId="56">'4-8-5机器设备'!#REF!</definedName>
    <definedName name="sheet62_30" localSheetId="58">'4-8-5机器设备 (2)'!$V$1155</definedName>
    <definedName name="sheet62_31" localSheetId="56">'4-8-5机器设备'!#REF!</definedName>
    <definedName name="sheet62_31" localSheetId="58">'4-8-5机器设备 (2)'!$A$1156</definedName>
    <definedName name="sheet62_33" localSheetId="56">'4-8-5机器设备'!#REF!</definedName>
    <definedName name="sheet62_33" localSheetId="58">'4-8-5机器设备 (2)'!$H$1154</definedName>
    <definedName name="sheet62_35" localSheetId="56">'4-8-5机器设备'!#REF!</definedName>
    <definedName name="sheet62_35" localSheetId="58">'4-8-5机器设备 (2)'!$J$1154</definedName>
    <definedName name="sheet62_37" localSheetId="56">'4-8-5机器设备'!#REF!</definedName>
    <definedName name="sheet62_37" localSheetId="58">'4-8-5机器设备 (2)'!$N$1154</definedName>
    <definedName name="sheet62_39" localSheetId="56">'4-8-5机器设备'!#REF!</definedName>
    <definedName name="sheet62_39" localSheetId="58">'4-8-5机器设备 (2)'!$O$1154</definedName>
    <definedName name="sheet62_4" localSheetId="56">'4-8-5机器设备'!#REF!</definedName>
    <definedName name="sheet62_4" localSheetId="58">'4-8-5机器设备 (2)'!$T$1152</definedName>
    <definedName name="sheet62_40" localSheetId="56">'4-8-5机器设备'!#REF!</definedName>
    <definedName name="sheet62_40" localSheetId="58">'4-8-5机器设备 (2)'!$S$1154</definedName>
    <definedName name="sheet62_41" localSheetId="56">'4-8-5机器设备'!#REF!</definedName>
    <definedName name="sheet62_41" localSheetId="58">'4-8-5机器设备 (2)'!$U$1154</definedName>
    <definedName name="sheet62_43" localSheetId="56">'4-8-5机器设备'!#REF!</definedName>
    <definedName name="sheet62_43" localSheetId="58">'4-8-5机器设备 (2)'!$W$1154</definedName>
    <definedName name="sheet62_5" localSheetId="56">'4-8-5机器设备'!#REF!</definedName>
    <definedName name="sheet62_5" localSheetId="58">'4-8-5机器设备 (2)'!$V$1152</definedName>
    <definedName name="sheet62_6" localSheetId="56">'4-8-5机器设备'!#REF!</definedName>
    <definedName name="sheet62_6" localSheetId="58">'4-8-5机器设备 (2)'!$Q$1153</definedName>
    <definedName name="sheet62_7" localSheetId="56">'4-8-5机器设备'!#REF!</definedName>
    <definedName name="sheet62_7" localSheetId="58">'4-8-5机器设备 (2)'!$R$1153</definedName>
    <definedName name="sheet62_8" localSheetId="56">'4-8-5机器设备'!#REF!</definedName>
    <definedName name="sheet62_8" localSheetId="58">'4-8-5机器设备 (2)'!$T$1153</definedName>
    <definedName name="sheet62_9" localSheetId="56">'4-8-5机器设备'!#REF!</definedName>
    <definedName name="sheet62_9" localSheetId="58">'4-8-5机器设备 (2)'!$V$1153</definedName>
    <definedName name="sheet63_1" localSheetId="59">'4-8-6车辆'!$A$2</definedName>
    <definedName name="sheet63_10" localSheetId="59">'4-8-6车辆'!$U$26</definedName>
    <definedName name="sheet63_11" localSheetId="59">'4-8-6车辆'!$P$27</definedName>
    <definedName name="sheet63_12" localSheetId="59">'4-8-6车辆'!$Q$27</definedName>
    <definedName name="sheet63_13" localSheetId="59">'4-8-6车辆'!$S$27</definedName>
    <definedName name="sheet63_14" localSheetId="59">'4-8-6车辆'!$U$27</definedName>
    <definedName name="sheet63_15" localSheetId="59">'4-8-6车辆'!$R$25</definedName>
    <definedName name="sheet63_16" localSheetId="59">'4-8-6车辆'!$A$3</definedName>
    <definedName name="sheet63_17" localSheetId="59">'4-8-6车辆'!$A$5</definedName>
    <definedName name="sheet63_2" localSheetId="59">'4-8-6车辆'!$W$2</definedName>
    <definedName name="sheet63_21" localSheetId="59">'4-8-6车辆'!$S$24</definedName>
    <definedName name="sheet63_22" localSheetId="59">'4-8-6车辆'!$T$24</definedName>
    <definedName name="sheet63_23" localSheetId="59">'4-8-6车辆'!$U$24</definedName>
    <definedName name="sheet63_25" localSheetId="59">'4-8-6车辆'!$P$24</definedName>
    <definedName name="sheet63_27" localSheetId="59">'4-8-6车辆'!$Q$24</definedName>
    <definedName name="sheet63_29" localSheetId="59">'4-8-6车辆'!$R$24</definedName>
    <definedName name="sheet63_3" localSheetId="59">'4-8-6车辆'!$P$25</definedName>
    <definedName name="sheet63_30" localSheetId="59">'4-8-6车辆'!$A$28</definedName>
    <definedName name="sheet63_31" localSheetId="59">'4-8-6车辆'!$U$28</definedName>
    <definedName name="sheet63_32" localSheetId="59">'4-8-6车辆'!$A$29</definedName>
    <definedName name="sheet63_34" localSheetId="59">'4-8-6车辆'!$I$27</definedName>
    <definedName name="sheet63_36" localSheetId="59">'4-8-6车辆'!$M$27</definedName>
    <definedName name="sheet63_38" localSheetId="59">'4-8-6车辆'!$N$27</definedName>
    <definedName name="sheet63_39" localSheetId="59">'4-8-6车辆'!$R$27</definedName>
    <definedName name="sheet63_4" localSheetId="59">'4-8-6车辆'!$Q$25</definedName>
    <definedName name="sheet63_40" localSheetId="59">'4-8-6车辆'!$T$27</definedName>
    <definedName name="sheet63_42" localSheetId="59">'4-8-6车辆'!$V$27</definedName>
    <definedName name="sheet63_5" localSheetId="59">'4-8-6车辆'!$S$25</definedName>
    <definedName name="sheet63_6" localSheetId="59">'4-8-6车辆'!$U$25</definedName>
    <definedName name="sheet63_7" localSheetId="59">'4-8-6车辆'!$P$26</definedName>
    <definedName name="sheet63_8" localSheetId="59">'4-8-6车辆'!$Q$26</definedName>
    <definedName name="sheet63_9" localSheetId="59">'4-8-6车辆'!$S$26</definedName>
    <definedName name="sheet64_1" localSheetId="60">'4-8-7电子设备'!$A$2</definedName>
    <definedName name="sheet64_10" localSheetId="60">'4-8-7电子设备'!$R$26</definedName>
    <definedName name="sheet64_11" localSheetId="60">'4-8-7电子设备'!$M$27</definedName>
    <definedName name="sheet64_12" localSheetId="60">'4-8-7电子设备'!$N$27</definedName>
    <definedName name="sheet64_13" localSheetId="60">'4-8-7电子设备'!$P$27</definedName>
    <definedName name="sheet64_14" localSheetId="60">'4-8-7电子设备'!$R$27</definedName>
    <definedName name="sheet64_15" localSheetId="60">'4-8-7电子设备'!$O$25</definedName>
    <definedName name="sheet64_16" localSheetId="60">'4-8-7电子设备'!$A$3</definedName>
    <definedName name="sheet64_17" localSheetId="60">'4-8-7电子设备'!$A$5</definedName>
    <definedName name="sheet64_2" localSheetId="60">'4-8-7电子设备'!$T$2</definedName>
    <definedName name="sheet64_21" localSheetId="60">'4-8-7电子设备'!$P$24</definedName>
    <definedName name="sheet64_22" localSheetId="60">'4-8-7电子设备'!$Q$24</definedName>
    <definedName name="sheet64_23" localSheetId="60">'4-8-7电子设备'!$R$24</definedName>
    <definedName name="sheet64_25" localSheetId="60">'4-8-7电子设备'!$M$24</definedName>
    <definedName name="sheet64_27" localSheetId="60">'4-8-7电子设备'!$N$24</definedName>
    <definedName name="sheet64_29" localSheetId="60">'4-8-7电子设备'!$O$24</definedName>
    <definedName name="sheet64_3" localSheetId="60">'4-8-7电子设备'!$M$25</definedName>
    <definedName name="sheet64_30" localSheetId="60">'4-8-7电子设备'!$A$28</definedName>
    <definedName name="sheet64_31" localSheetId="60">'4-8-7电子设备'!$R$28</definedName>
    <definedName name="sheet64_32" localSheetId="60">'4-8-7电子设备'!$A$29</definedName>
    <definedName name="sheet64_34" localSheetId="60">'4-8-7电子设备'!$K$27</definedName>
    <definedName name="sheet64_35" localSheetId="60">'4-8-7电子设备'!$O$27</definedName>
    <definedName name="sheet64_36" localSheetId="60">'4-8-7电子设备'!$Q$27</definedName>
    <definedName name="sheet64_38" localSheetId="60">'4-8-7电子设备'!$S$27</definedName>
    <definedName name="sheet64_4" localSheetId="60">'4-8-7电子设备'!$N$25</definedName>
    <definedName name="sheet64_5" localSheetId="60">'4-8-7电子设备'!$P$25</definedName>
    <definedName name="sheet64_6" localSheetId="60">'4-8-7电子设备'!$R$25</definedName>
    <definedName name="sheet64_7" localSheetId="60">'4-8-7电子设备'!$M$26</definedName>
    <definedName name="sheet64_8" localSheetId="60">'4-8-7电子设备'!$N$26</definedName>
    <definedName name="sheet64_9" localSheetId="60">'4-8-7电子设备'!$P$26</definedName>
    <definedName name="sheet65_1" localSheetId="61">'4-8-8土地'!$O$27</definedName>
    <definedName name="sheet65_10" localSheetId="61">'4-8-8土地'!$N$26</definedName>
    <definedName name="sheet65_11" localSheetId="61">'4-8-8土地'!$N$27</definedName>
    <definedName name="sheet65_13" localSheetId="61">'4-8-8土地'!$O$26</definedName>
    <definedName name="sheet65_15" localSheetId="61">'4-8-8土地'!$P$26</definedName>
    <definedName name="sheet65_16" localSheetId="61">'4-8-8土地'!$A$28</definedName>
    <definedName name="sheet65_17" localSheetId="61">'4-8-8土地'!$P$28</definedName>
    <definedName name="sheet65_18" localSheetId="61">'4-8-8土地'!$A$29</definedName>
    <definedName name="sheet65_2" localSheetId="61">'4-8-8土地'!$P$27</definedName>
    <definedName name="sheet65_20" localSheetId="61">'4-8-8土地'!$K$27</definedName>
    <definedName name="sheet65_22" localSheetId="61">'4-8-8土地'!$M$27</definedName>
    <definedName name="sheet65_24" localSheetId="61">'4-8-8土地'!$Q$27</definedName>
    <definedName name="sheet65_3" localSheetId="61">'4-8-8土地'!$A$3</definedName>
    <definedName name="sheet65_4" localSheetId="61">'4-8-8土地'!$A$5</definedName>
    <definedName name="sheet66_1" localSheetId="62">'4-8-9船舶'!$AL$25</definedName>
    <definedName name="sheet66_10" localSheetId="62">'4-8-9船舶'!$AM$27</definedName>
    <definedName name="sheet66_11" localSheetId="62">'4-8-9船舶'!$AO$27</definedName>
    <definedName name="sheet66_12" localSheetId="62">'4-8-9船舶'!$AQ$27</definedName>
    <definedName name="sheet66_13" localSheetId="62">'4-8-9船舶'!$AN$25</definedName>
    <definedName name="sheet66_14" localSheetId="62">'4-8-9船舶'!$H$3</definedName>
    <definedName name="sheet66_15" localSheetId="62">'4-8-9船舶'!$A$5</definedName>
    <definedName name="sheet66_19" localSheetId="62">'4-8-9船舶'!$AO$24</definedName>
    <definedName name="sheet66_2" localSheetId="62">'4-8-9船舶'!$AM$25</definedName>
    <definedName name="sheet66_20" localSheetId="62">'4-8-9船舶'!$AP$24</definedName>
    <definedName name="sheet66_21" localSheetId="62">'4-8-9船舶'!$AQ$24</definedName>
    <definedName name="sheet66_23" localSheetId="62">'4-8-9船舶'!$AL$24</definedName>
    <definedName name="sheet66_25" localSheetId="62">'4-8-9船舶'!$AM$24</definedName>
    <definedName name="sheet66_27" localSheetId="62">'4-8-9船舶'!$AN$24</definedName>
    <definedName name="sheet66_28" localSheetId="62">'4-8-9船舶'!$A$28</definedName>
    <definedName name="sheet66_29" localSheetId="62">'4-8-9船舶'!$AO$28</definedName>
    <definedName name="sheet66_3" localSheetId="62">'4-8-9船舶'!$AO$25</definedName>
    <definedName name="sheet66_30" localSheetId="62">'4-8-9船舶'!$A$29</definedName>
    <definedName name="sheet66_32" localSheetId="62">'4-8-9船舶'!$F$27</definedName>
    <definedName name="sheet66_34" localSheetId="62">'4-8-9船舶'!$G$27</definedName>
    <definedName name="sheet66_36" localSheetId="62">'4-8-9船舶'!$H$27</definedName>
    <definedName name="sheet66_38" localSheetId="62">'4-8-9船舶'!$I$27</definedName>
    <definedName name="sheet66_39" localSheetId="62">'4-8-9船舶'!$AN$27</definedName>
    <definedName name="sheet66_4" localSheetId="62">'4-8-9船舶'!$AQ$25</definedName>
    <definedName name="sheet66_40" localSheetId="62">'4-8-9船舶'!$AP$27</definedName>
    <definedName name="sheet66_42" localSheetId="62">'4-8-9船舶'!$AR$27</definedName>
    <definedName name="sheet66_5" localSheetId="62">'4-8-9船舶'!$AL$26</definedName>
    <definedName name="sheet66_6" localSheetId="62">'4-8-9船舶'!$AM$26</definedName>
    <definedName name="sheet66_7" localSheetId="62">'4-8-9船舶'!$AO$26</definedName>
    <definedName name="sheet66_8" localSheetId="62">'4-8-9船舶'!$AQ$26</definedName>
    <definedName name="sheet66_9" localSheetId="62">'4-8-9船舶'!$AL$27</definedName>
    <definedName name="sheet67_1" localSheetId="63">'4-9在建工程汇总'!$C$27</definedName>
    <definedName name="sheet67_10" localSheetId="63">'4-9在建工程汇总'!$D$8</definedName>
    <definedName name="sheet67_11" localSheetId="63">'4-9在建工程汇总'!$E$8</definedName>
    <definedName name="sheet67_12" localSheetId="63">'4-9在建工程汇总'!$F$8</definedName>
    <definedName name="sheet67_13" localSheetId="63">'4-9在建工程汇总'!$C$9</definedName>
    <definedName name="sheet67_14" localSheetId="63">'4-9在建工程汇总'!$D$9</definedName>
    <definedName name="sheet67_15" localSheetId="63">'4-9在建工程汇总'!$E$9</definedName>
    <definedName name="sheet67_16" localSheetId="63">'4-9在建工程汇总'!$F$9</definedName>
    <definedName name="sheet67_17" localSheetId="63">'4-9在建工程汇总'!$C$10</definedName>
    <definedName name="sheet67_18" localSheetId="63">'4-9在建工程汇总'!$D$10</definedName>
    <definedName name="sheet67_19" localSheetId="63">'4-9在建工程汇总'!$E$10</definedName>
    <definedName name="sheet67_2" localSheetId="63">'4-9在建工程汇总'!$D$27</definedName>
    <definedName name="sheet67_20" localSheetId="63">'4-9在建工程汇总'!$F$10</definedName>
    <definedName name="sheet67_21" localSheetId="63">'4-9在建工程汇总'!$C$24</definedName>
    <definedName name="sheet67_22" localSheetId="63">'4-9在建工程汇总'!$C$25</definedName>
    <definedName name="sheet67_23" localSheetId="63">'4-9在建工程汇总'!$D$24</definedName>
    <definedName name="sheet67_24" localSheetId="63">'4-9在建工程汇总'!$D$25</definedName>
    <definedName name="sheet67_25" localSheetId="63">'4-9在建工程汇总'!$E$25</definedName>
    <definedName name="sheet67_26" localSheetId="63">'4-9在建工程汇总'!$F$25</definedName>
    <definedName name="sheet67_27" localSheetId="63">'4-9在建工程汇总'!$C$26</definedName>
    <definedName name="sheet67_28" localSheetId="63">'4-9在建工程汇总'!$E$27</definedName>
    <definedName name="sheet67_29" localSheetId="63">'4-9在建工程汇总'!$F$27</definedName>
    <definedName name="sheet67_3" localSheetId="63">'4-9在建工程汇总'!$A$3</definedName>
    <definedName name="sheet67_30" localSheetId="63">'4-9在建工程汇总'!$A$28</definedName>
    <definedName name="sheet67_31" localSheetId="63">'4-9在建工程汇总'!$D$28</definedName>
    <definedName name="sheet67_32" localSheetId="63">'4-9在建工程汇总'!$A$29</definedName>
    <definedName name="sheet67_4" localSheetId="63">'4-9在建工程汇总'!$A$5</definedName>
    <definedName name="sheet67_5" localSheetId="63">'4-9在建工程汇总'!$C$7</definedName>
    <definedName name="sheet67_6" localSheetId="63">'4-9在建工程汇总'!$D$7</definedName>
    <definedName name="sheet67_7" localSheetId="63">'4-9在建工程汇总'!$E$7</definedName>
    <definedName name="sheet67_8" localSheetId="63">'4-9在建工程汇总'!$F$7</definedName>
    <definedName name="sheet67_9" localSheetId="63">'4-9在建工程汇总'!$C$8</definedName>
    <definedName name="sheet68_1" localSheetId="64">'4-9-1在建（土建）'!$A$2</definedName>
    <definedName name="sheet68_10" localSheetId="64">'4-9-1在建（土建）'!$A$5</definedName>
    <definedName name="sheet68_100">'4-9-1在建（土建）'!$I$27</definedName>
    <definedName name="sheet68_12" localSheetId="64">'4-9-1在建（土建）'!$N$24</definedName>
    <definedName name="sheet68_14" localSheetId="64">'4-9-1在建（土建）'!$O$24</definedName>
    <definedName name="sheet68_15" localSheetId="64">'4-9-1在建（土建）'!$O$25</definedName>
    <definedName name="sheet68_17" localSheetId="64">'4-9-1在建（土建）'!$P$24</definedName>
    <definedName name="sheet68_18" localSheetId="64">'4-9-1在建（土建）'!$A$28</definedName>
    <definedName name="sheet68_19" localSheetId="64">'4-9-1在建（土建）'!$P$28</definedName>
    <definedName name="sheet68_2" localSheetId="64">'4-9-1在建（土建）'!$R$2</definedName>
    <definedName name="sheet68_20" localSheetId="64">'4-9-1在建（土建）'!$A$29</definedName>
    <definedName name="sheet68_21" localSheetId="64">'4-9-1在建（土建）'!$O$27</definedName>
    <definedName name="sheet68_23" localSheetId="64">'4-9-1在建（土建）'!$Q$27</definedName>
    <definedName name="sheet68_3" localSheetId="64">'4-9-1在建（土建）'!$N$25</definedName>
    <definedName name="sheet68_4" localSheetId="64">'4-9-1在建（土建）'!$P$25</definedName>
    <definedName name="sheet68_5" localSheetId="64">'4-9-1在建（土建）'!$N$26</definedName>
    <definedName name="sheet68_6" localSheetId="64">'4-9-1在建（土建）'!$P$26</definedName>
    <definedName name="sheet68_7" localSheetId="64">'4-9-1在建（土建）'!$N$27</definedName>
    <definedName name="sheet68_8" localSheetId="64">'4-9-1在建（土建）'!$P$27</definedName>
    <definedName name="sheet68_9" localSheetId="64">'4-9-1在建（土建）'!$A$3</definedName>
    <definedName name="sheet69_1" localSheetId="65">'4-9-2在建（设备）'!$A$2</definedName>
    <definedName name="sheet69_10" localSheetId="65">'4-9-2在建（设备）'!$A$5</definedName>
    <definedName name="sheet69_17" localSheetId="65">'4-9-2在建（设备）'!$L$24</definedName>
    <definedName name="sheet69_18" localSheetId="65">'4-9-2在建（设备）'!$N$24</definedName>
    <definedName name="sheet69_19" localSheetId="65">'4-9-2在建（设备）'!$O$24</definedName>
    <definedName name="sheet69_2" localSheetId="65">'4-9-2在建（设备）'!$V$2</definedName>
    <definedName name="sheet69_20" localSheetId="65">'4-9-2在建（设备）'!$Q$24</definedName>
    <definedName name="sheet69_21" localSheetId="65">'4-9-2在建（设备）'!$S$24</definedName>
    <definedName name="sheet69_22" localSheetId="65">'4-9-2在建（设备）'!$T$24</definedName>
    <definedName name="sheet69_24" localSheetId="65">'4-9-2在建（设备）'!$P$24</definedName>
    <definedName name="sheet69_25" localSheetId="65">'4-9-2在建（设备）'!$P$25</definedName>
    <definedName name="sheet69_26" localSheetId="65">'4-9-2在建（设备）'!$A$28</definedName>
    <definedName name="sheet69_27" localSheetId="65">'4-9-2在建（设备）'!$T$28</definedName>
    <definedName name="sheet69_28" localSheetId="65">'4-9-2在建（设备）'!$A$29</definedName>
    <definedName name="sheet69_3" localSheetId="65">'4-9-2在建（设备）'!$O$25</definedName>
    <definedName name="sheet69_30" localSheetId="65">'4-9-2在建（设备）'!$E$27</definedName>
    <definedName name="sheet69_32" localSheetId="65">'4-9-2在建（设备）'!$J$27</definedName>
    <definedName name="sheet69_33" localSheetId="65">'4-9-2在建（设备）'!$L$27</definedName>
    <definedName name="sheet69_35" localSheetId="65">'4-9-2在建（设备）'!$M$27</definedName>
    <definedName name="sheet69_36" localSheetId="65">'4-9-2在建（设备）'!$N$27</definedName>
    <definedName name="sheet69_37" localSheetId="65">'4-9-2在建（设备）'!$P$27</definedName>
    <definedName name="sheet69_38" localSheetId="65">'4-9-2在建（设备）'!$Q$27</definedName>
    <definedName name="sheet69_4" localSheetId="65">'4-9-2在建（设备）'!$T$25</definedName>
    <definedName name="sheet69_40" localSheetId="65">'4-9-2在建（设备）'!$R$27</definedName>
    <definedName name="sheet69_41" localSheetId="65">'4-9-2在建（设备）'!$S$27</definedName>
    <definedName name="sheet69_43" localSheetId="65">'4-9-2在建（设备）'!$U$27</definedName>
    <definedName name="sheet69_5" localSheetId="65">'4-9-2在建（设备）'!$O$26</definedName>
    <definedName name="sheet69_6" localSheetId="65">'4-9-2在建（设备）'!$T$26</definedName>
    <definedName name="sheet69_7" localSheetId="65">'4-9-2在建（设备）'!$O$27</definedName>
    <definedName name="sheet69_8" localSheetId="65">'4-9-2在建（设备）'!$T$27</definedName>
    <definedName name="sheet69_9" localSheetId="65">'4-9-2在建（设备）'!$A$3</definedName>
    <definedName name="sheet7_1" localSheetId="4">企业基本情况表!$A$2</definedName>
    <definedName name="sheet70_1" localSheetId="66">'4-9-3在建（待摊投资）'!$E$27</definedName>
    <definedName name="sheet70_10" localSheetId="66">'4-9-3在建（待摊投资）'!$F$28</definedName>
    <definedName name="sheet70_11" localSheetId="66">'4-9-3在建（待摊投资）'!$A$29</definedName>
    <definedName name="sheet70_13" localSheetId="66">'4-9-3在建（待摊投资）'!$G$27</definedName>
    <definedName name="sheet70_2" localSheetId="66">'4-9-3在建（待摊投资）'!$F$27</definedName>
    <definedName name="sheet70_3" localSheetId="66">'4-9-3在建（待摊投资）'!$A$3</definedName>
    <definedName name="sheet70_4" localSheetId="66">'4-9-3在建（待摊投资）'!$A$5</definedName>
    <definedName name="sheet70_6" localSheetId="66">'4-9-3在建（待摊投资）'!$E$26</definedName>
    <definedName name="sheet70_8" localSheetId="66">'4-9-3在建（待摊投资）'!$F$26</definedName>
    <definedName name="sheet70_9" localSheetId="66">'4-9-3在建（待摊投资）'!$A$28</definedName>
    <definedName name="sheet71_1" localSheetId="67">'4-9-4在建（工程物资）'!$A$2</definedName>
    <definedName name="sheet71_10" localSheetId="67">'4-9-4在建（工程物资）'!$A$5</definedName>
    <definedName name="sheet71_12" localSheetId="67">'4-9-4在建（工程物资）'!$E$24</definedName>
    <definedName name="sheet71_13" localSheetId="67">'4-9-4在建（工程物资）'!$E$25</definedName>
    <definedName name="sheet71_15" localSheetId="67">'4-9-4在建（工程物资）'!$G$24</definedName>
    <definedName name="sheet71_17" localSheetId="67">'4-9-4在建（工程物资）'!$H$24</definedName>
    <definedName name="sheet71_18" localSheetId="67">'4-9-4在建（工程物资）'!$H$25</definedName>
    <definedName name="sheet71_2" localSheetId="67">'4-9-4在建（工程物资）'!$M$2</definedName>
    <definedName name="sheet71_20" localSheetId="67">'4-9-4在建（工程物资）'!$K$24</definedName>
    <definedName name="sheet71_21" localSheetId="67">'4-9-4在建（工程物资）'!$A$28</definedName>
    <definedName name="sheet71_22" localSheetId="67">'4-9-4在建（工程物资）'!$K$28</definedName>
    <definedName name="sheet71_23" localSheetId="67">'4-9-4在建（工程物资）'!$A$29</definedName>
    <definedName name="sheet71_24" localSheetId="67">'4-9-4在建（工程物资）'!$E$27</definedName>
    <definedName name="sheet71_26" localSheetId="67">'4-9-4在建（工程物资）'!$F$27</definedName>
    <definedName name="sheet71_27" localSheetId="67">'4-9-4在建（工程物资）'!$H$27</definedName>
    <definedName name="sheet71_29" localSheetId="67">'4-9-4在建（工程物资）'!$I$27</definedName>
    <definedName name="sheet71_3" localSheetId="67">'4-9-4在建（工程物资）'!$G$25</definedName>
    <definedName name="sheet71_31" localSheetId="67">'4-9-4在建（工程物资）'!$J$27</definedName>
    <definedName name="sheet71_33" localSheetId="67">'4-9-4在建（工程物资）'!$L$27</definedName>
    <definedName name="sheet71_4" localSheetId="67">'4-9-4在建（工程物资）'!$K$25</definedName>
    <definedName name="sheet71_5" localSheetId="67">'4-9-4在建（工程物资）'!$G$26</definedName>
    <definedName name="sheet71_6" localSheetId="67">'4-9-4在建（工程物资）'!$K$26</definedName>
    <definedName name="sheet71_7" localSheetId="67">'4-9-4在建（工程物资）'!$G$27</definedName>
    <definedName name="sheet71_8" localSheetId="67">'4-9-4在建（工程物资）'!$K$27</definedName>
    <definedName name="sheet71_9" localSheetId="67">'4-9-4在建（工程物资）'!$A$3</definedName>
    <definedName name="sheet72_1" localSheetId="68">'4-10生产性生物资产'!$A$2</definedName>
    <definedName name="sheet72_10" localSheetId="68">'4-10生产性生物资产'!$L$26</definedName>
    <definedName name="sheet72_11" localSheetId="68">'4-10生产性生物资产'!$G$27</definedName>
    <definedName name="sheet72_12" localSheetId="68">'4-10生产性生物资产'!$H$27</definedName>
    <definedName name="sheet72_13" localSheetId="68">'4-10生产性生物资产'!$J$27</definedName>
    <definedName name="sheet72_14" localSheetId="68">'4-10生产性生物资产'!$L$27</definedName>
    <definedName name="sheet72_15" localSheetId="68">'4-10生产性生物资产'!$A$3</definedName>
    <definedName name="sheet72_16" localSheetId="68">'4-10生产性生物资产'!$A$5</definedName>
    <definedName name="sheet72_2" localSheetId="68">'4-10生产性生物资产'!$N$2</definedName>
    <definedName name="sheet72_20" localSheetId="68">'4-10生产性生物资产'!$J$24</definedName>
    <definedName name="sheet72_21" localSheetId="68">'4-10生产性生物资产'!$K$24</definedName>
    <definedName name="sheet72_22" localSheetId="68">'4-10生产性生物资产'!$L$24</definedName>
    <definedName name="sheet72_24" localSheetId="68">'4-10生产性生物资产'!$G$24</definedName>
    <definedName name="sheet72_26" localSheetId="68">'4-10生产性生物资产'!$H$24</definedName>
    <definedName name="sheet72_28" localSheetId="68">'4-10生产性生物资产'!$I$24</definedName>
    <definedName name="sheet72_29" localSheetId="68">'4-10生产性生物资产'!$I$25</definedName>
    <definedName name="sheet72_3" localSheetId="68">'4-10生产性生物资产'!$G$25</definedName>
    <definedName name="sheet72_30" localSheetId="68">'4-10生产性生物资产'!$A$28</definedName>
    <definedName name="sheet72_31" localSheetId="68">'4-10生产性生物资产'!$L$28</definedName>
    <definedName name="sheet72_32" localSheetId="68">'4-10生产性生物资产'!$A$29</definedName>
    <definedName name="sheet72_34" localSheetId="68">'4-10生产性生物资产'!$E$27</definedName>
    <definedName name="sheet72_35" localSheetId="68">'4-10生产性生物资产'!$I$27</definedName>
    <definedName name="sheet72_36" localSheetId="68">'4-10生产性生物资产'!$K$27</definedName>
    <definedName name="sheet72_38" localSheetId="68">'4-10生产性生物资产'!$M$27</definedName>
    <definedName name="sheet72_4" localSheetId="68">'4-10生产性生物资产'!$H$25</definedName>
    <definedName name="sheet72_5" localSheetId="68">'4-10生产性生物资产'!$J$25</definedName>
    <definedName name="sheet72_6" localSheetId="68">'4-10生产性生物资产'!$L$25</definedName>
    <definedName name="sheet72_7" localSheetId="68">'4-10生产性生物资产'!$G$26</definedName>
    <definedName name="sheet72_8" localSheetId="68">'4-10生产性生物资产'!$H$26</definedName>
    <definedName name="sheet72_9" localSheetId="68">'4-10生产性生物资产'!$J$26</definedName>
    <definedName name="sheet73_1" localSheetId="69">'4-11油气资产'!$A$2</definedName>
    <definedName name="sheet73_10" localSheetId="69">'4-11油气资产'!$N$26</definedName>
    <definedName name="sheet73_11" localSheetId="69">'4-11油气资产'!$I$27</definedName>
    <definedName name="sheet73_12" localSheetId="69">'4-11油气资产'!$J$27</definedName>
    <definedName name="sheet73_13" localSheetId="69">'4-11油气资产'!$L$27</definedName>
    <definedName name="sheet73_14" localSheetId="69">'4-11油气资产'!$N$27</definedName>
    <definedName name="sheet73_15" localSheetId="69">'4-11油气资产'!$A$3</definedName>
    <definedName name="sheet73_16" localSheetId="69">'4-11油气资产'!$A$5</definedName>
    <definedName name="sheet73_2" localSheetId="69">'4-11油气资产'!$P$2</definedName>
    <definedName name="sheet73_20" localSheetId="69">'4-11油气资产'!$L$24</definedName>
    <definedName name="sheet73_21" localSheetId="69">'4-11油气资产'!$M$24</definedName>
    <definedName name="sheet73_22" localSheetId="69">'4-11油气资产'!$N$24</definedName>
    <definedName name="sheet73_24" localSheetId="69">'4-11油气资产'!$I$24</definedName>
    <definedName name="sheet73_26" localSheetId="69">'4-11油气资产'!$J$24</definedName>
    <definedName name="sheet73_28" localSheetId="69">'4-11油气资产'!$K$24</definedName>
    <definedName name="sheet73_29" localSheetId="69">'4-11油气资产'!$K$25</definedName>
    <definedName name="sheet73_3" localSheetId="69">'4-11油气资产'!$I$25</definedName>
    <definedName name="sheet73_31" localSheetId="69">'4-11油气资产'!$F$24</definedName>
    <definedName name="sheet73_32" localSheetId="69">'4-11油气资产'!$F$27</definedName>
    <definedName name="sheet73_33" localSheetId="69">'4-11油气资产'!$A$28</definedName>
    <definedName name="sheet73_34" localSheetId="69">'4-11油气资产'!$N$28</definedName>
    <definedName name="sheet73_35" localSheetId="69">'4-11油气资产'!$A$29</definedName>
    <definedName name="sheet73_36" localSheetId="69">'4-11油气资产'!$K$27</definedName>
    <definedName name="sheet73_37" localSheetId="69">'4-11油气资产'!$M$27</definedName>
    <definedName name="sheet73_39" localSheetId="69">'4-11油气资产'!$O$27</definedName>
    <definedName name="sheet73_4" localSheetId="69">'4-11油气资产'!$J$25</definedName>
    <definedName name="sheet73_5" localSheetId="69">'4-11油气资产'!$L$25</definedName>
    <definedName name="sheet73_6" localSheetId="69">'4-11油气资产'!$N$25</definedName>
    <definedName name="sheet73_7" localSheetId="69">'4-11油气资产'!$I$26</definedName>
    <definedName name="sheet73_8" localSheetId="69">'4-11油气资产'!$J$26</definedName>
    <definedName name="sheet73_9" localSheetId="69">'4-11油气资产'!$L$26</definedName>
    <definedName name="sheet74_1" localSheetId="70">'4-12使用权资产'!$A$2</definedName>
    <definedName name="sheet74_10" localSheetId="70">'4-12使用权资产'!$A$5</definedName>
    <definedName name="sheet74_12" localSheetId="70">'4-12使用权资产'!$G$24</definedName>
    <definedName name="sheet74_14" localSheetId="70">'4-12使用权资产'!$H$24</definedName>
    <definedName name="sheet74_15" localSheetId="70">'4-12使用权资产'!$H$25</definedName>
    <definedName name="sheet74_17" localSheetId="70">'4-12使用权资产'!$I$24</definedName>
    <definedName name="sheet74_18" localSheetId="70">'4-12使用权资产'!$A$28</definedName>
    <definedName name="sheet74_19" localSheetId="70">'4-12使用权资产'!$I$28</definedName>
    <definedName name="sheet74_2" localSheetId="70">'4-12使用权资产'!$K$2</definedName>
    <definedName name="sheet74_20" localSheetId="70">'4-12使用权资产'!$A$29</definedName>
    <definedName name="sheet74_21" localSheetId="70">'4-12使用权资产'!$H$27</definedName>
    <definedName name="sheet74_23" localSheetId="70">'4-12使用权资产'!$J$27</definedName>
    <definedName name="sheet74_3" localSheetId="70">'4-12使用权资产'!$G$25</definedName>
    <definedName name="sheet74_4" localSheetId="70">'4-12使用权资产'!$I$25</definedName>
    <definedName name="sheet74_5" localSheetId="70">'4-12使用权资产'!$G$26</definedName>
    <definedName name="sheet74_6" localSheetId="70">'4-12使用权资产'!$I$26</definedName>
    <definedName name="sheet74_7" localSheetId="70">'4-12使用权资产'!$G$27</definedName>
    <definedName name="sheet74_8" localSheetId="70">'4-12使用权资产'!$I$27</definedName>
    <definedName name="sheet74_9" localSheetId="70">'4-12使用权资产'!$A$3</definedName>
    <definedName name="sheet75_1" localSheetId="71">'4-13无形资产汇总'!$C$27</definedName>
    <definedName name="sheet75_10" localSheetId="71">'4-13无形资产汇总'!$C$8</definedName>
    <definedName name="sheet75_11" localSheetId="71">'4-13无形资产汇总'!$D$8</definedName>
    <definedName name="sheet75_12" localSheetId="71">'4-13无形资产汇总'!$E$8</definedName>
    <definedName name="sheet75_13" localSheetId="71">'4-13无形资产汇总'!$F$8</definedName>
    <definedName name="sheet75_14" localSheetId="71">'4-13无形资产汇总'!$G$8</definedName>
    <definedName name="sheet75_15" localSheetId="71">'4-13无形资产汇总'!$C$9</definedName>
    <definedName name="sheet75_16" localSheetId="71">'4-13无形资产汇总'!$D$9</definedName>
    <definedName name="sheet75_17" localSheetId="71">'4-13无形资产汇总'!$E$9</definedName>
    <definedName name="sheet75_18" localSheetId="71">'4-13无形资产汇总'!$F$9</definedName>
    <definedName name="sheet75_19" localSheetId="71">'4-13无形资产汇总'!$G$9</definedName>
    <definedName name="sheet75_2" localSheetId="71">'4-13无形资产汇总'!$E$27</definedName>
    <definedName name="sheet75_20" localSheetId="71">'4-13无形资产汇总'!$C$23</definedName>
    <definedName name="sheet75_21" localSheetId="71">'4-13无形资产汇总'!$C$24</definedName>
    <definedName name="sheet75_22" localSheetId="71">'4-13无形资产汇总'!$D$23</definedName>
    <definedName name="sheet75_23" localSheetId="71">'4-13无形资产汇总'!$D$24</definedName>
    <definedName name="sheet75_24" localSheetId="71">'4-13无形资产汇总'!$E$23</definedName>
    <definedName name="sheet75_25" localSheetId="71">'4-13无形资产汇总'!$E$24</definedName>
    <definedName name="sheet75_26" localSheetId="71">'4-13无形资产汇总'!$F$23</definedName>
    <definedName name="sheet75_27" localSheetId="71">'4-13无形资产汇总'!$F$24</definedName>
    <definedName name="sheet75_28" localSheetId="71">'4-13无形资产汇总'!$G$24</definedName>
    <definedName name="sheet75_29" localSheetId="71">'4-13无形资产汇总'!$C$25</definedName>
    <definedName name="sheet75_3" localSheetId="71">'4-13无形资产汇总'!$C$7</definedName>
    <definedName name="sheet75_30" localSheetId="71">'4-13无形资产汇总'!$E$25</definedName>
    <definedName name="sheet75_31" localSheetId="71">'4-13无形资产汇总'!$C$26</definedName>
    <definedName name="sheet75_32" localSheetId="71">'4-13无形资产汇总'!$E$26</definedName>
    <definedName name="sheet75_33" localSheetId="71">'4-13无形资产汇总'!$F$27</definedName>
    <definedName name="sheet75_34" localSheetId="71">'4-13无形资产汇总'!$G$27</definedName>
    <definedName name="sheet75_35" localSheetId="71">'4-13无形资产汇总'!$A$28</definedName>
    <definedName name="sheet75_36" localSheetId="71">'4-13无形资产汇总'!$E$28</definedName>
    <definedName name="sheet75_37" localSheetId="71">'4-13无形资产汇总'!$A$29</definedName>
    <definedName name="sheet75_4" localSheetId="71">'4-13无形资产汇总'!$E$7</definedName>
    <definedName name="sheet75_5" localSheetId="71">'4-13无形资产汇总'!$A$3</definedName>
    <definedName name="sheet75_6" localSheetId="71">'4-13无形资产汇总'!$A$5</definedName>
    <definedName name="sheet75_7" localSheetId="71">'4-13无形资产汇总'!$D$7</definedName>
    <definedName name="sheet75_8" localSheetId="71">'4-13无形资产汇总'!$F$7</definedName>
    <definedName name="sheet75_9" localSheetId="71">'4-13无形资产汇总'!$G$7</definedName>
    <definedName name="sheet76_1" localSheetId="72">'4-13-1无形-土地'!$A$2</definedName>
    <definedName name="sheet76_10" localSheetId="72">'4-13-1无形-土地'!$A$3</definedName>
    <definedName name="sheet76_11" localSheetId="72">'4-13-1无形-土地'!$A$5</definedName>
    <definedName name="sheet76_13" localSheetId="72">'4-13-1无形-土地'!$O$29</definedName>
    <definedName name="sheet76_14" localSheetId="72">'4-13-1无形-土地'!$O$30</definedName>
    <definedName name="sheet76_16" localSheetId="72">'4-13-1无形-土地'!$P$29</definedName>
    <definedName name="sheet76_18" localSheetId="72">'4-13-1无形-土地'!$Q$29</definedName>
    <definedName name="sheet76_2" localSheetId="72">'4-13-1无形-土地'!$T$2</definedName>
    <definedName name="sheet76_20" localSheetId="72">'4-13-1无形-土地'!$R$29</definedName>
    <definedName name="sheet76_21" localSheetId="72">'4-13-1无形-土地'!$A$33</definedName>
    <definedName name="sheet76_22" localSheetId="72">'4-13-1无形-土地'!$R$33</definedName>
    <definedName name="sheet76_23" localSheetId="72">'4-13-1无形-土地'!$A$34</definedName>
    <definedName name="sheet76_25" localSheetId="72">'4-13-1无形-土地'!$L$32</definedName>
    <definedName name="sheet76_27" localSheetId="72">'4-13-1无形-土地'!$N$32</definedName>
    <definedName name="sheet76_28" localSheetId="72">'4-13-1无形-土地'!$O$32</definedName>
    <definedName name="sheet76_29" localSheetId="72">'4-13-1无形-土地'!$Q$32</definedName>
    <definedName name="sheet76_3" localSheetId="72">'4-13-1无形-土地'!$P$30</definedName>
    <definedName name="sheet76_31" localSheetId="72">'4-13-1无形-土地'!$S$32</definedName>
    <definedName name="sheet76_4" localSheetId="72">'4-13-1无形-土地'!$R$30</definedName>
    <definedName name="sheet76_5" localSheetId="72">'4-13-1无形-土地'!$P$31</definedName>
    <definedName name="sheet76_6" localSheetId="72">'4-13-1无形-土地'!$R$31</definedName>
    <definedName name="sheet76_7" localSheetId="72">'4-13-1无形-土地'!$P$32</definedName>
    <definedName name="sheet76_8" localSheetId="72">'4-13-1无形-土地'!$R$32</definedName>
    <definedName name="sheet76_9" localSheetId="72">'4-13-1无形-土地'!$Q$30</definedName>
    <definedName name="sheet77_1" localSheetId="73">'4-13-2无形-矿业权'!$A$2</definedName>
    <definedName name="sheet77_10" localSheetId="73">'4-13-2无形-矿业权'!$A$3</definedName>
    <definedName name="sheet77_11" localSheetId="73">'4-13-2无形-矿业权'!$A$5</definedName>
    <definedName name="sheet77_13" localSheetId="73">'4-13-2无形-矿业权'!$K$27</definedName>
    <definedName name="sheet77_14" localSheetId="73">'4-13-2无形-矿业权'!$K$28</definedName>
    <definedName name="sheet77_16" localSheetId="73">'4-13-2无形-矿业权'!$L$27</definedName>
    <definedName name="sheet77_18" localSheetId="73">'4-13-2无形-矿业权'!$M$27</definedName>
    <definedName name="sheet77_2" localSheetId="73">'4-13-2无形-矿业权'!$Q$2</definedName>
    <definedName name="sheet77_20" localSheetId="73">'4-13-2无形-矿业权'!$N$27</definedName>
    <definedName name="sheet77_21" localSheetId="73">'4-13-2无形-矿业权'!$A$31</definedName>
    <definedName name="sheet77_22" localSheetId="73">'4-13-2无形-矿业权'!$O$31</definedName>
    <definedName name="sheet77_23" localSheetId="73">'4-13-2无形-矿业权'!$A$32</definedName>
    <definedName name="sheet77_25" localSheetId="73">'4-13-2无形-矿业权'!$H$30</definedName>
    <definedName name="sheet77_26" localSheetId="73">'4-13-2无形-矿业权'!$K$30</definedName>
    <definedName name="sheet77_27" localSheetId="73">'4-13-2无形-矿业权'!$M$30</definedName>
    <definedName name="sheet77_29" localSheetId="73">'4-13-2无形-矿业权'!$O$30</definedName>
    <definedName name="sheet77_3" localSheetId="73">'4-13-2无形-矿业权'!$L$28</definedName>
    <definedName name="sheet77_31" localSheetId="73">'4-13-2无形-矿业权'!$P$30</definedName>
    <definedName name="sheet77_4" localSheetId="73">'4-13-2无形-矿业权'!$N$28</definedName>
    <definedName name="sheet77_5" localSheetId="73">'4-13-2无形-矿业权'!$L$29</definedName>
    <definedName name="sheet77_6" localSheetId="73">'4-13-2无形-矿业权'!$N$29</definedName>
    <definedName name="sheet77_7" localSheetId="73">'4-13-2无形-矿业权'!$L$30</definedName>
    <definedName name="sheet77_8" localSheetId="73">'4-13-2无形-矿业权'!$N$30</definedName>
    <definedName name="sheet77_9" localSheetId="73">'4-13-2无形-矿业权'!$M$28</definedName>
    <definedName name="sheet78_1" localSheetId="74">'4-13-3无形-其他'!$A$2</definedName>
    <definedName name="sheet78_10" localSheetId="74">'4-13-3无形-其他'!$A$3</definedName>
    <definedName name="sheet78_11" localSheetId="74">'4-13-3无形-其他'!$A$5</definedName>
    <definedName name="sheet78_13" localSheetId="74">'4-13-3无形-其他'!$I$24</definedName>
    <definedName name="sheet78_14" localSheetId="74">'4-13-3无形-其他'!$I$25</definedName>
    <definedName name="sheet78_16" localSheetId="74">'4-13-3无形-其他'!$J$24</definedName>
    <definedName name="sheet78_18" localSheetId="74">'4-13-3无形-其他'!$K$24</definedName>
    <definedName name="sheet78_2" localSheetId="74">'4-13-3无形-其他'!$O$2</definedName>
    <definedName name="sheet78_20" localSheetId="74">'4-13-3无形-其他'!$L$24</definedName>
    <definedName name="sheet78_21" localSheetId="74">'4-13-3无形-其他'!$A$28</definedName>
    <definedName name="sheet78_22" localSheetId="74">'4-13-3无形-其他'!$M$28</definedName>
    <definedName name="sheet78_23" localSheetId="74">'4-13-3无形-其他'!$A$29</definedName>
    <definedName name="sheet78_25" localSheetId="74">'4-13-3无形-其他'!$G$27</definedName>
    <definedName name="sheet78_27" localSheetId="74">'4-13-3无形-其他'!$H$27</definedName>
    <definedName name="sheet78_28" localSheetId="74">'4-13-3无形-其他'!$I$27</definedName>
    <definedName name="sheet78_29" localSheetId="74">'4-13-3无形-其他'!$K$27</definedName>
    <definedName name="sheet78_3" localSheetId="74">'4-13-3无形-其他'!$J$25</definedName>
    <definedName name="sheet78_31" localSheetId="74">'4-13-3无形-其他'!$M$27</definedName>
    <definedName name="sheet78_33" localSheetId="74">'4-13-3无形-其他'!$N$27</definedName>
    <definedName name="sheet78_4" localSheetId="74">'4-13-3无形-其他'!$L$25</definedName>
    <definedName name="sheet78_5" localSheetId="74">'4-13-3无形-其他'!$J$26</definedName>
    <definedName name="sheet78_6" localSheetId="74">'4-13-3无形-其他'!$L$26</definedName>
    <definedName name="sheet78_7" localSheetId="74">'4-13-3无形-其他'!$J$27</definedName>
    <definedName name="sheet78_8" localSheetId="74">'4-13-3无形-其他'!$L$27</definedName>
    <definedName name="sheet78_9" localSheetId="74">'4-13-3无形-其他'!$K$25</definedName>
    <definedName name="sheet79_1" localSheetId="75">'4-14开发支出'!$I$27</definedName>
    <definedName name="sheet79_10" localSheetId="75">'4-14开发支出'!$K$28</definedName>
    <definedName name="sheet79_11" localSheetId="75">'4-14开发支出'!$A$29</definedName>
    <definedName name="sheet79_13" localSheetId="75">'4-14开发支出'!$H$27</definedName>
    <definedName name="sheet79_15" localSheetId="75">'4-14开发支出'!$K$27</definedName>
    <definedName name="sheet79_17" localSheetId="75">'4-14开发支出'!$L$27</definedName>
    <definedName name="sheet79_2" localSheetId="75">'4-14开发支出'!$J$27</definedName>
    <definedName name="sheet79_3" localSheetId="75">'4-14开发支出'!$A$3</definedName>
    <definedName name="sheet79_4" localSheetId="75">'4-14开发支出'!$A$5</definedName>
    <definedName name="sheet79_6" localSheetId="75">'4-14开发支出'!$I$26</definedName>
    <definedName name="sheet79_8" localSheetId="75">'4-14开发支出'!$J$26</definedName>
    <definedName name="sheet79_9" localSheetId="75">'4-14开发支出'!$A$28</definedName>
    <definedName name="sheet80_1" localSheetId="76">'4-15商誉'!$A$2</definedName>
    <definedName name="sheet80_10" localSheetId="76">'4-15商誉'!$A$5</definedName>
    <definedName name="sheet80_12" localSheetId="76">'4-15商誉'!$D$24</definedName>
    <definedName name="sheet80_14" localSheetId="76">'4-15商誉'!$E$24</definedName>
    <definedName name="sheet80_15" localSheetId="76">'4-15商誉'!$A$28</definedName>
    <definedName name="sheet80_16" localSheetId="76">'4-15商誉'!$F$28</definedName>
    <definedName name="sheet80_17" localSheetId="76">'4-15商誉'!$A$29</definedName>
    <definedName name="sheet80_19" localSheetId="76">'4-15商誉'!$F$27</definedName>
    <definedName name="sheet80_2" localSheetId="76">'4-15商誉'!$H$2</definedName>
    <definedName name="sheet80_21" localSheetId="76">'4-15商誉'!$G$27</definedName>
    <definedName name="sheet80_3" localSheetId="76">'4-15商誉'!$D$25</definedName>
    <definedName name="sheet80_4" localSheetId="76">'4-15商誉'!$E$25</definedName>
    <definedName name="sheet80_5" localSheetId="76">'4-15商誉'!$D$26</definedName>
    <definedName name="sheet80_6" localSheetId="76">'4-15商誉'!$E$26</definedName>
    <definedName name="sheet80_7" localSheetId="76">'4-15商誉'!$D$27</definedName>
    <definedName name="sheet80_8" localSheetId="76">'4-15商誉'!$E$27</definedName>
    <definedName name="sheet80_9" localSheetId="76">'4-15商誉'!$A$3</definedName>
    <definedName name="sheet81_1" localSheetId="77">'4-16长期待摊费用'!$G$27</definedName>
    <definedName name="sheet81_10" localSheetId="77">'4-16长期待摊费用'!$I$28</definedName>
    <definedName name="sheet81_11" localSheetId="77">'4-16长期待摊费用'!$A$29</definedName>
    <definedName name="sheet81_13" localSheetId="77">'4-16长期待摊费用'!$D$27</definedName>
    <definedName name="sheet81_15" localSheetId="77">'4-16长期待摊费用'!$E$27</definedName>
    <definedName name="sheet81_17" localSheetId="77">'4-16长期待摊费用'!$F$27</definedName>
    <definedName name="sheet81_19" localSheetId="77">'4-16长期待摊费用'!$I$27</definedName>
    <definedName name="sheet81_2" localSheetId="77">'4-16长期待摊费用'!$H$27</definedName>
    <definedName name="sheet81_21" localSheetId="77">'4-16长期待摊费用'!$J$27</definedName>
    <definedName name="sheet81_3" localSheetId="77">'4-16长期待摊费用'!$A$3</definedName>
    <definedName name="sheet81_4" localSheetId="77">'4-16长期待摊费用'!$A$5</definedName>
    <definedName name="sheet81_6" localSheetId="77">'4-16长期待摊费用'!$G$26</definedName>
    <definedName name="sheet81_8" localSheetId="77">'4-16长期待摊费用'!$H$26</definedName>
    <definedName name="sheet81_9" localSheetId="77">'4-16长期待摊费用'!$A$28</definedName>
    <definedName name="sheet82_1" localSheetId="78">'4-17递延所得税资产'!$D$27</definedName>
    <definedName name="sheet82_10" localSheetId="78">'4-17递延所得税资产'!$E$28</definedName>
    <definedName name="sheet82_11" localSheetId="78">'4-17递延所得税资产'!$A$29</definedName>
    <definedName name="sheet82_13" localSheetId="78">'4-17递延所得税资产'!$F$27</definedName>
    <definedName name="sheet82_15" localSheetId="78">'4-17递延所得税资产'!$G$27</definedName>
    <definedName name="sheet82_2" localSheetId="78">'4-17递延所得税资产'!$E$27</definedName>
    <definedName name="sheet82_3" localSheetId="78">'4-17递延所得税资产'!$A$3</definedName>
    <definedName name="sheet82_4" localSheetId="78">'4-17递延所得税资产'!$A$5</definedName>
    <definedName name="sheet82_6" localSheetId="78">'4-17递延所得税资产'!$D$26</definedName>
    <definedName name="sheet82_8" localSheetId="78">'4-17递延所得税资产'!$E$26</definedName>
    <definedName name="sheet82_9" localSheetId="78">'4-17递延所得税资产'!$A$28</definedName>
    <definedName name="sheet83_1" localSheetId="79">'4-18其他非流动资产'!$D$27</definedName>
    <definedName name="sheet83_10" localSheetId="79">'4-18其他非流动资产'!$E$28</definedName>
    <definedName name="sheet83_11" localSheetId="79">'4-18其他非流动资产'!$A$29</definedName>
    <definedName name="sheet83_13" localSheetId="79">'4-18其他非流动资产'!$F$27</definedName>
    <definedName name="sheet83_15" localSheetId="79">'4-18其他非流动资产'!$G$27</definedName>
    <definedName name="sheet83_2" localSheetId="79">'4-18其他非流动资产'!$E$27</definedName>
    <definedName name="sheet83_3" localSheetId="79">'4-18其他非流动资产'!$A$3</definedName>
    <definedName name="sheet83_4" localSheetId="79">'4-18其他非流动资产'!$A$5</definedName>
    <definedName name="sheet83_6" localSheetId="79">'4-18其他非流动资产'!$D$26</definedName>
    <definedName name="sheet83_8" localSheetId="79">'4-18其他非流动资产'!$E$26</definedName>
    <definedName name="sheet83_9" localSheetId="79">'4-18其他非流动资产'!$A$28</definedName>
    <definedName name="sheet84_1" localSheetId="80">'5-流动负债汇总'!$C$29</definedName>
    <definedName name="sheet84_10" localSheetId="80">'5-流动负债汇总'!$D$10</definedName>
    <definedName name="sheet84_11" localSheetId="80">'5-流动负债汇总'!$C$11</definedName>
    <definedName name="sheet84_12" localSheetId="80">'5-流动负债汇总'!$D$11</definedName>
    <definedName name="sheet84_13" localSheetId="80">'5-流动负债汇总'!$C$12</definedName>
    <definedName name="sheet84_14" localSheetId="80">'5-流动负债汇总'!$D$12</definedName>
    <definedName name="sheet84_15" localSheetId="80">'5-流动负债汇总'!$C$13</definedName>
    <definedName name="sheet84_16" localSheetId="80">'5-流动负债汇总'!$D$13</definedName>
    <definedName name="sheet84_17" localSheetId="80">'5-流动负债汇总'!$C$14</definedName>
    <definedName name="sheet84_18" localSheetId="80">'5-流动负债汇总'!$D$14</definedName>
    <definedName name="sheet84_19" localSheetId="80">'5-流动负债汇总'!$C$15</definedName>
    <definedName name="sheet84_2" localSheetId="80">'5-流动负债汇总'!$D$29</definedName>
    <definedName name="sheet84_20" localSheetId="80">'5-流动负债汇总'!$D$15</definedName>
    <definedName name="sheet84_21" localSheetId="80">'5-流动负债汇总'!$C$16</definedName>
    <definedName name="sheet84_22" localSheetId="80">'5-流动负债汇总'!$D$16</definedName>
    <definedName name="sheet84_23" localSheetId="80">'5-流动负债汇总'!$C$17</definedName>
    <definedName name="sheet84_24" localSheetId="80">'5-流动负债汇总'!$D$17</definedName>
    <definedName name="sheet84_25" localSheetId="80">'5-流动负债汇总'!$C$18</definedName>
    <definedName name="sheet84_26" localSheetId="80">'5-流动负债汇总'!$D$18</definedName>
    <definedName name="sheet84_27" localSheetId="80">'5-流动负债汇总'!$C$19</definedName>
    <definedName name="sheet84_28" localSheetId="80">'5-流动负债汇总'!$D$19</definedName>
    <definedName name="sheet84_29" localSheetId="80">'5-流动负债汇总'!$A$3</definedName>
    <definedName name="sheet84_3" localSheetId="80">'5-流动负债汇总'!$C$7</definedName>
    <definedName name="sheet84_30" localSheetId="80">'5-流动负债汇总'!$A$5</definedName>
    <definedName name="sheet84_31" localSheetId="80">'5-流动负债汇总'!$E$7</definedName>
    <definedName name="sheet84_32" localSheetId="80">'5-流动负债汇总'!$F$7</definedName>
    <definedName name="sheet84_33" localSheetId="80">'5-流动负债汇总'!$E$8</definedName>
    <definedName name="sheet84_34" localSheetId="80">'5-流动负债汇总'!$F$8</definedName>
    <definedName name="sheet84_35" localSheetId="80">'5-流动负债汇总'!$E$9</definedName>
    <definedName name="sheet84_36" localSheetId="80">'5-流动负债汇总'!$F$9</definedName>
    <definedName name="sheet84_37" localSheetId="80">'5-流动负债汇总'!$E$10</definedName>
    <definedName name="sheet84_38" localSheetId="80">'5-流动负债汇总'!$F$10</definedName>
    <definedName name="sheet84_39" localSheetId="80">'5-流动负债汇总'!$E$11</definedName>
    <definedName name="sheet84_4" localSheetId="80">'5-流动负债汇总'!$D$7</definedName>
    <definedName name="sheet84_40" localSheetId="80">'5-流动负债汇总'!$F$11</definedName>
    <definedName name="sheet84_41" localSheetId="80">'5-流动负债汇总'!$E$12</definedName>
    <definedName name="sheet84_42" localSheetId="80">'5-流动负债汇总'!$F$12</definedName>
    <definedName name="sheet84_43" localSheetId="80">'5-流动负债汇总'!$E$13</definedName>
    <definedName name="sheet84_44" localSheetId="80">'5-流动负债汇总'!$F$13</definedName>
    <definedName name="sheet84_45" localSheetId="80">'5-流动负债汇总'!$E$14</definedName>
    <definedName name="sheet84_46" localSheetId="80">'5-流动负债汇总'!$F$14</definedName>
    <definedName name="sheet84_47" localSheetId="80">'5-流动负债汇总'!$E$15</definedName>
    <definedName name="sheet84_48" localSheetId="80">'5-流动负债汇总'!$F$15</definedName>
    <definedName name="sheet84_49" localSheetId="80">'5-流动负债汇总'!$E$16</definedName>
    <definedName name="sheet84_5" localSheetId="80">'5-流动负债汇总'!$C$8</definedName>
    <definedName name="sheet84_50" localSheetId="80">'5-流动负债汇总'!$F$16</definedName>
    <definedName name="sheet84_51" localSheetId="80">'5-流动负债汇总'!$E$17</definedName>
    <definedName name="sheet84_52" localSheetId="80">'5-流动负债汇总'!$F$17</definedName>
    <definedName name="sheet84_53" localSheetId="80">'5-流动负债汇总'!$E$18</definedName>
    <definedName name="sheet84_54" localSheetId="80">'5-流动负债汇总'!$F$18</definedName>
    <definedName name="sheet84_55" localSheetId="80">'5-流动负债汇总'!$E$19</definedName>
    <definedName name="sheet84_56" localSheetId="80">'5-流动负债汇总'!$F$19</definedName>
    <definedName name="sheet84_57" localSheetId="80">'5-流动负债汇总'!$C$20</definedName>
    <definedName name="sheet84_58" localSheetId="80">'5-流动负债汇总'!$E$20</definedName>
    <definedName name="sheet84_59" localSheetId="80">'5-流动负债汇总'!$F$20</definedName>
    <definedName name="sheet84_6" localSheetId="80">'5-流动负债汇总'!$D$8</definedName>
    <definedName name="sheet84_60" localSheetId="80">'5-流动负债汇总'!$C$28</definedName>
    <definedName name="sheet84_61" localSheetId="80">'5-流动负债汇总'!$D$28</definedName>
    <definedName name="sheet84_62" localSheetId="80">'5-流动负债汇总'!$E$29</definedName>
    <definedName name="sheet84_63" localSheetId="80">'5-流动负债汇总'!$F$29</definedName>
    <definedName name="sheet84_64" localSheetId="80">'5-流动负债汇总'!$A$30</definedName>
    <definedName name="sheet84_65" localSheetId="80">'5-流动负债汇总'!$D$30</definedName>
    <definedName name="sheet84_66" localSheetId="80">'5-流动负债汇总'!$A$31</definedName>
    <definedName name="sheet84_7" localSheetId="80">'5-流动负债汇总'!$C$9</definedName>
    <definedName name="sheet84_8" localSheetId="80">'5-流动负债汇总'!$D$9</definedName>
    <definedName name="sheet84_9" localSheetId="80">'5-流动负债汇总'!$C$10</definedName>
    <definedName name="sheet85_1" localSheetId="81">'5-1短期借款'!$I$27</definedName>
    <definedName name="sheet85_10" localSheetId="81">'5-1短期借款'!$J$28</definedName>
    <definedName name="sheet85_11" localSheetId="81">'5-1短期借款'!$A$29</definedName>
    <definedName name="sheet85_13" localSheetId="81">'5-1短期借款'!$F$27</definedName>
    <definedName name="sheet85_15" localSheetId="81">'5-1短期借款'!$H$27</definedName>
    <definedName name="sheet85_17" localSheetId="81">'5-1短期借款'!$K$27</definedName>
    <definedName name="sheet85_2" localSheetId="81">'5-1短期借款'!$J$27</definedName>
    <definedName name="sheet85_3" localSheetId="81">'5-1短期借款'!$A$3</definedName>
    <definedName name="sheet85_4" localSheetId="81">'5-1短期借款'!$A$5</definedName>
    <definedName name="sheet85_7" localSheetId="81">'5-1短期借款'!$I$26</definedName>
    <definedName name="sheet85_8" localSheetId="81">'5-1短期借款'!$J$26</definedName>
    <definedName name="sheet85_9" localSheetId="81">'5-1短期借款'!$A$28</definedName>
    <definedName name="sheet86_1" localSheetId="82">'5-2交易性金融负债'!$F$27</definedName>
    <definedName name="sheet86_10" localSheetId="82">'5-2交易性金融负债'!$G$28</definedName>
    <definedName name="sheet86_11" localSheetId="82">'5-2交易性金融负债'!$A$29</definedName>
    <definedName name="sheet86_13" localSheetId="82">'5-2交易性金融负债'!$D$27</definedName>
    <definedName name="sheet86_15" localSheetId="82">'5-2交易性金融负债'!$E$27</definedName>
    <definedName name="sheet86_17" localSheetId="82">'5-2交易性金融负债'!$H$27</definedName>
    <definedName name="sheet86_2" localSheetId="82">'5-2交易性金融负债'!$G$27</definedName>
    <definedName name="sheet86_3" localSheetId="82">'5-2交易性金融负债'!$A$3</definedName>
    <definedName name="sheet86_4" localSheetId="82">'5-2交易性金融负债'!$A$5</definedName>
    <definedName name="sheet86_7" localSheetId="82">'5-2交易性金融负债'!$F$26</definedName>
    <definedName name="sheet86_8" localSheetId="82">'5-2交易性金融负债'!$G$26</definedName>
    <definedName name="sheet86_9" localSheetId="82">'5-2交易性金融负债'!$A$28</definedName>
    <definedName name="sheet87_1" localSheetId="83">'5-3衍生金融负债'!$AC$28</definedName>
    <definedName name="sheet87_10" localSheetId="83">'5-3衍生金融负债'!$AD$29</definedName>
    <definedName name="sheet87_11" localSheetId="83">'5-3衍生金融负债'!$A$30</definedName>
    <definedName name="sheet87_13" localSheetId="83">'5-3衍生金融负债'!$G$28</definedName>
    <definedName name="sheet87_15" localSheetId="83">'5-3衍生金融负债'!$H$28</definedName>
    <definedName name="sheet87_17" localSheetId="83">'5-3衍生金融负债'!$I$28</definedName>
    <definedName name="sheet87_19" localSheetId="83">'5-3衍生金融负债'!$J$28</definedName>
    <definedName name="sheet87_2" localSheetId="83">'5-3衍生金融负债'!$AD$28</definedName>
    <definedName name="sheet87_21" localSheetId="83">'5-3衍生金融负债'!$K$28</definedName>
    <definedName name="sheet87_23" localSheetId="83">'5-3衍生金融负债'!$L$28</definedName>
    <definedName name="sheet87_25" localSheetId="83">'5-3衍生金融负债'!$N$28</definedName>
    <definedName name="sheet87_27" localSheetId="83">'5-3衍生金融负债'!$O$28</definedName>
    <definedName name="sheet87_29" localSheetId="83">'5-3衍生金融负债'!$P$28</definedName>
    <definedName name="sheet87_3" localSheetId="83">'5-3衍生金融负债'!$A$3</definedName>
    <definedName name="sheet87_31" localSheetId="83">'5-3衍生金融负债'!$Q$28</definedName>
    <definedName name="sheet87_33" localSheetId="83">'5-3衍生金融负债'!$R$28</definedName>
    <definedName name="sheet87_35" localSheetId="83">'5-3衍生金融负债'!$S$28</definedName>
    <definedName name="sheet87_4" localSheetId="83">'5-3衍生金融负债'!$A$5</definedName>
    <definedName name="sheet87_7" localSheetId="83">'5-3衍生金融负债'!$AC$27</definedName>
    <definedName name="sheet87_8" localSheetId="83">'5-3衍生金融负债'!$AD$27</definedName>
    <definedName name="sheet87_9" localSheetId="83">'5-3衍生金融负债'!$A$29</definedName>
    <definedName name="sheet88_1" localSheetId="84">'5-4应付票据'!$F$27</definedName>
    <definedName name="sheet88_10" localSheetId="84">'5-4应付票据'!$G$28</definedName>
    <definedName name="sheet88_11" localSheetId="84">'5-4应付票据'!$A$29</definedName>
    <definedName name="sheet88_13" localSheetId="84">'5-4应付票据'!$E$27</definedName>
    <definedName name="sheet88_2" localSheetId="84">'5-4应付票据'!$G$27</definedName>
    <definedName name="sheet88_3" localSheetId="84">'5-4应付票据'!$A$3</definedName>
    <definedName name="sheet88_4" localSheetId="84">'5-4应付票据'!$A$5</definedName>
    <definedName name="sheet88_7" localSheetId="84">'5-4应付票据'!$F$26</definedName>
    <definedName name="sheet88_8" localSheetId="84">'5-4应付票据'!$G$26</definedName>
    <definedName name="sheet88_9" localSheetId="84">'5-4应付票据'!$A$28</definedName>
    <definedName name="sheet89_1" localSheetId="85">'5-5应付账款'!$G$27</definedName>
    <definedName name="sheet89_10" localSheetId="85">'5-5应付账款'!$H$28</definedName>
    <definedName name="sheet89_11" localSheetId="85">'5-5应付账款'!$A$29</definedName>
    <definedName name="sheet89_13" localSheetId="85">'5-5应付账款'!$F$27</definedName>
    <definedName name="sheet89_2" localSheetId="85">'5-5应付账款'!$H$27</definedName>
    <definedName name="sheet89_3" localSheetId="85">'5-5应付账款'!$A$3</definedName>
    <definedName name="sheet89_4" localSheetId="85">'5-5应付账款'!$A$5</definedName>
    <definedName name="sheet89_7" localSheetId="85">'5-5应付账款'!$G$26</definedName>
    <definedName name="sheet89_8" localSheetId="85">'5-5应付账款'!$H$26</definedName>
    <definedName name="sheet89_9" localSheetId="85">'5-5应付账款'!$A$28</definedName>
    <definedName name="sheet9_1" localSheetId="6">资产负债表!$A$3</definedName>
    <definedName name="sheet9_10" localSheetId="6">资产负债表!$C$19</definedName>
    <definedName name="sheet9_100" localSheetId="6">资产负债表!$F$15</definedName>
    <definedName name="sheet9_101" localSheetId="6">资产负债表!$F$16</definedName>
    <definedName name="sheet9_102" localSheetId="6">资产负债表!$F$17</definedName>
    <definedName name="sheet9_103" localSheetId="6">资产负债表!$F$18</definedName>
    <definedName name="sheet9_104" localSheetId="6">资产负债表!$F$23</definedName>
    <definedName name="sheet9_105" localSheetId="6">资产负债表!$F$24</definedName>
    <definedName name="sheet9_106" localSheetId="6">资产负债表!$F$26</definedName>
    <definedName name="sheet9_107" localSheetId="6">资产负债表!$F$27</definedName>
    <definedName name="sheet9_108" localSheetId="6">资产负债表!$F$28</definedName>
    <definedName name="sheet9_109" localSheetId="6">资产负债表!$F$29</definedName>
    <definedName name="sheet9_11" localSheetId="6">资产负债表!$C$20</definedName>
    <definedName name="sheet9_110" localSheetId="6">资产负债表!$F$30</definedName>
    <definedName name="sheet9_111" localSheetId="6">资产负债表!$F$31</definedName>
    <definedName name="sheet9_112" localSheetId="6">资产负债表!$F$32</definedName>
    <definedName name="sheet9_113" localSheetId="6">资产负债表!$F$33</definedName>
    <definedName name="sheet9_114" localSheetId="6">资产负债表!$F$34</definedName>
    <definedName name="sheet9_115" localSheetId="6">资产负债表!$F$35</definedName>
    <definedName name="sheet9_116" localSheetId="6">资产负债表!$F$36</definedName>
    <definedName name="sheet9_117" localSheetId="6">资产负债表!$F$37</definedName>
    <definedName name="sheet9_118" localSheetId="6">资产负债表!$F$38</definedName>
    <definedName name="sheet9_119" localSheetId="6">资产负债表!$L$8</definedName>
    <definedName name="sheet9_12" localSheetId="6">资产负债表!$D$7</definedName>
    <definedName name="sheet9_120" localSheetId="6">资产负债表!$L$9</definedName>
    <definedName name="sheet9_121" localSheetId="6">资产负债表!$L$10</definedName>
    <definedName name="sheet9_122" localSheetId="6">资产负债表!$L$11</definedName>
    <definedName name="sheet9_123" localSheetId="6">资产负债表!$L$12</definedName>
    <definedName name="sheet9_124" localSheetId="6">资产负债表!$L$13</definedName>
    <definedName name="sheet9_125" localSheetId="6">资产负债表!$L$14</definedName>
    <definedName name="sheet9_126" localSheetId="6">资产负债表!$L$15</definedName>
    <definedName name="sheet9_127" localSheetId="6">资产负债表!$L$16</definedName>
    <definedName name="sheet9_128" localSheetId="6">资产负债表!$L$17</definedName>
    <definedName name="sheet9_129" localSheetId="6">资产负债表!$L$18</definedName>
    <definedName name="sheet9_13" localSheetId="6">资产负债表!$D$19</definedName>
    <definedName name="sheet9_130" localSheetId="6">资产负债表!$L$23</definedName>
    <definedName name="sheet9_131" localSheetId="6">资产负债表!$L$24</definedName>
    <definedName name="sheet9_132" localSheetId="6">资产负债表!$L$25</definedName>
    <definedName name="sheet9_133" localSheetId="6">资产负债表!$L$26</definedName>
    <definedName name="sheet9_134" localSheetId="6">资产负债表!$L$27</definedName>
    <definedName name="sheet9_14" localSheetId="6">资产负债表!$D$20</definedName>
    <definedName name="sheet9_15" localSheetId="6">资产负债表!$E$7</definedName>
    <definedName name="sheet9_16" localSheetId="6">资产负债表!$E$19</definedName>
    <definedName name="sheet9_17" localSheetId="6">资产负债表!$E$20</definedName>
    <definedName name="sheet9_18" localSheetId="6">资产负债表!$F$7</definedName>
    <definedName name="sheet9_19" localSheetId="6">资产负债表!$F$19</definedName>
    <definedName name="sheet9_2" localSheetId="6">资产负债表!$A$4</definedName>
    <definedName name="sheet9_20" localSheetId="6">资产负债表!$F$20</definedName>
    <definedName name="sheet9_200">资产负债表!$F$25</definedName>
    <definedName name="sheet9_21" localSheetId="6">资产负债表!$I$7</definedName>
    <definedName name="sheet9_22" localSheetId="6">资产负债表!$I$19</definedName>
    <definedName name="sheet9_23" localSheetId="6">资产负债表!$I$20</definedName>
    <definedName name="sheet9_24" localSheetId="6">资产负债表!$J$7</definedName>
    <definedName name="sheet9_25" localSheetId="6">资产负债表!$J$19</definedName>
    <definedName name="sheet9_26" localSheetId="6">资产负债表!$J$20</definedName>
    <definedName name="sheet9_27" localSheetId="6">资产负债表!$K$7</definedName>
    <definedName name="sheet9_28" localSheetId="6">资产负债表!$K$19</definedName>
    <definedName name="sheet9_29" localSheetId="6">资产负债表!$K$20</definedName>
    <definedName name="sheet9_3" localSheetId="6">资产负债表!$C$5</definedName>
    <definedName name="sheet9_30" localSheetId="6">资产负债表!$L$7</definedName>
    <definedName name="sheet9_31" localSheetId="6">资产负债表!$L$19</definedName>
    <definedName name="sheet9_32" localSheetId="6">资产负债表!$L$20</definedName>
    <definedName name="sheet9_33" localSheetId="6">资产负债表!$I$22</definedName>
    <definedName name="sheet9_34" localSheetId="6">资产负债表!$I$29</definedName>
    <definedName name="sheet9_35" localSheetId="6">资产负债表!$I$30</definedName>
    <definedName name="sheet9_36" localSheetId="6">资产负债表!$J$22</definedName>
    <definedName name="sheet9_37" localSheetId="6">资产负债表!$J$29</definedName>
    <definedName name="sheet9_38" localSheetId="6">资产负债表!$J$30</definedName>
    <definedName name="sheet9_39" localSheetId="6">资产负债表!$K$22</definedName>
    <definedName name="sheet9_4" localSheetId="6">资产负债表!$D$5</definedName>
    <definedName name="sheet9_40" localSheetId="6">资产负债表!$K$29</definedName>
    <definedName name="sheet9_41" localSheetId="6">资产负债表!$K$30</definedName>
    <definedName name="sheet9_42" localSheetId="6">资产负债表!$L$22</definedName>
    <definedName name="sheet9_43" localSheetId="6">资产负债表!$L$29</definedName>
    <definedName name="sheet9_44" localSheetId="6">资产负债表!$L$30</definedName>
    <definedName name="sheet9_45" localSheetId="6">资产负债表!$I$31</definedName>
    <definedName name="sheet9_46" localSheetId="6">资产负债表!$J$31</definedName>
    <definedName name="sheet9_47" localSheetId="6">资产负债表!$K$31</definedName>
    <definedName name="sheet9_48" localSheetId="6">资产负债表!$L$31</definedName>
    <definedName name="sheet9_49" localSheetId="6">资产负债表!$C$22</definedName>
    <definedName name="sheet9_5" localSheetId="6">资产负债表!$E$5</definedName>
    <definedName name="sheet9_50" localSheetId="6">资产负债表!$C$39</definedName>
    <definedName name="sheet9_51" localSheetId="6">资产负债表!$C$40</definedName>
    <definedName name="sheet9_52" localSheetId="6">资产负债表!$D$22</definedName>
    <definedName name="sheet9_53" localSheetId="6">资产负债表!$D$39</definedName>
    <definedName name="sheet9_54" localSheetId="6">资产负债表!$D$40</definedName>
    <definedName name="sheet9_55" localSheetId="6">资产负债表!$E$22</definedName>
    <definedName name="sheet9_56" localSheetId="6">资产负债表!$E$39</definedName>
    <definedName name="sheet9_57" localSheetId="6">资产负债表!$E$40</definedName>
    <definedName name="sheet9_58" localSheetId="6">资产负债表!$F$22</definedName>
    <definedName name="sheet9_59" localSheetId="6">资产负债表!$F$39</definedName>
    <definedName name="sheet9_6" localSheetId="6">资产负债表!$I$5</definedName>
    <definedName name="sheet9_60" localSheetId="6">资产负债表!$F$40</definedName>
    <definedName name="sheet9_61" localSheetId="6">资产负债表!$I$33</definedName>
    <definedName name="sheet9_62" localSheetId="6">资产负债表!$I$42</definedName>
    <definedName name="sheet9_63" localSheetId="6">资产负债表!$I$38</definedName>
    <definedName name="sheet9_64" localSheetId="6">资产负债表!$I$36</definedName>
    <definedName name="sheet9_65" localSheetId="6">资产负债表!$I$35</definedName>
    <definedName name="sheet9_66" localSheetId="6">资产负债表!$I$43</definedName>
    <definedName name="sheet9_67" localSheetId="6">资产负债表!$J$33</definedName>
    <definedName name="sheet9_68" localSheetId="6">资产负债表!$J$42</definedName>
    <definedName name="sheet9_69" localSheetId="6">资产负债表!$J$38</definedName>
    <definedName name="sheet9_7" localSheetId="6">资产负债表!$J$5</definedName>
    <definedName name="sheet9_70" localSheetId="6">资产负债表!$J$36</definedName>
    <definedName name="sheet9_71" localSheetId="6">资产负债表!$J$35</definedName>
    <definedName name="sheet9_72" localSheetId="6">资产负债表!$J$43</definedName>
    <definedName name="sheet9_73" localSheetId="6">资产负债表!$K$33</definedName>
    <definedName name="sheet9_74" localSheetId="6">资产负债表!$K$42</definedName>
    <definedName name="sheet9_75" localSheetId="6">资产负债表!$K$38</definedName>
    <definedName name="sheet9_76" localSheetId="6">资产负债表!$K$36</definedName>
    <definedName name="sheet9_77" localSheetId="6">资产负债表!$K$35</definedName>
    <definedName name="sheet9_78" localSheetId="6">资产负债表!$K$43</definedName>
    <definedName name="sheet9_79" localSheetId="6">资产负债表!$L$33</definedName>
    <definedName name="sheet9_8" localSheetId="6">资产负债表!$K$5</definedName>
    <definedName name="sheet9_80" localSheetId="6">资产负债表!$L$42</definedName>
    <definedName name="sheet9_81" localSheetId="6">资产负债表!$L$38</definedName>
    <definedName name="sheet9_82" localSheetId="6">资产负债表!$L$36</definedName>
    <definedName name="sheet9_83" localSheetId="6">资产负债表!$L$35</definedName>
    <definedName name="sheet9_84" localSheetId="6">资产负债表!$L$43</definedName>
    <definedName name="sheet9_85" localSheetId="6">资产负债表!$C$44</definedName>
    <definedName name="sheet9_86" localSheetId="6">资产负债表!$D$44</definedName>
    <definedName name="sheet9_87" localSheetId="6">资产负债表!$E$44</definedName>
    <definedName name="sheet9_88" localSheetId="6">资产负债表!$F$44</definedName>
    <definedName name="sheet9_89" localSheetId="6">资产负债表!$I$44</definedName>
    <definedName name="sheet9_9" localSheetId="6">资产负债表!$C$7</definedName>
    <definedName name="sheet9_90" localSheetId="6">资产负债表!$J$44</definedName>
    <definedName name="sheet9_91" localSheetId="6">资产负债表!$K$44</definedName>
    <definedName name="sheet9_92" localSheetId="6">资产负债表!$L$44</definedName>
    <definedName name="sheet9_93" localSheetId="6">资产负债表!$F$8</definedName>
    <definedName name="sheet9_94" localSheetId="6">资产负债表!$F$9</definedName>
    <definedName name="sheet9_95" localSheetId="6">资产负债表!$F$10</definedName>
    <definedName name="sheet9_96" localSheetId="6">资产负债表!$F$11</definedName>
    <definedName name="sheet9_97" localSheetId="6">资产负债表!$F$12</definedName>
    <definedName name="sheet9_98" localSheetId="6">资产负债表!$F$13</definedName>
    <definedName name="sheet9_99" localSheetId="6">资产负债表!$F$14</definedName>
    <definedName name="sheet90_1" localSheetId="86">'5-6预收款项'!$G$27</definedName>
    <definedName name="sheet90_10" localSheetId="86">'5-6预收款项'!$H$28</definedName>
    <definedName name="sheet90_11" localSheetId="86">'5-6预收款项'!$A$29</definedName>
    <definedName name="sheet90_13" localSheetId="86">'5-6预收款项'!$F$27</definedName>
    <definedName name="sheet90_2" localSheetId="86">'5-6预收款项'!$H$27</definedName>
    <definedName name="sheet90_3" localSheetId="86">'5-6预收款项'!$A$3</definedName>
    <definedName name="sheet90_4" localSheetId="86">'5-6预收款项'!$A$5</definedName>
    <definedName name="sheet90_7" localSheetId="86">'5-6预收款项'!$G$26</definedName>
    <definedName name="sheet90_8" localSheetId="86">'5-6预收款项'!$H$26</definedName>
    <definedName name="sheet90_9" localSheetId="86">'5-6预收款项'!$A$28</definedName>
    <definedName name="sheet91_1" localSheetId="87">'5-7合同负债'!$H$27</definedName>
    <definedName name="sheet91_10" localSheetId="87">'5-7合同负债'!$I$28</definedName>
    <definedName name="sheet91_11" localSheetId="87">'5-7合同负债'!$A$29</definedName>
    <definedName name="sheet91_13" localSheetId="87">'5-7合同负债'!$G$27</definedName>
    <definedName name="sheet91_2" localSheetId="87">'5-7合同负债'!$I$27</definedName>
    <definedName name="sheet91_3" localSheetId="87">'5-7合同负债'!$A$3</definedName>
    <definedName name="sheet91_4" localSheetId="87">'5-7合同负债'!$A$5</definedName>
    <definedName name="sheet91_7" localSheetId="87">'5-7合同负债'!$H$26</definedName>
    <definedName name="sheet91_8" localSheetId="87">'5-7合同负债'!$I$26</definedName>
    <definedName name="sheet91_9" localSheetId="87">'5-7合同负债'!$A$28</definedName>
    <definedName name="sheet92_1" localSheetId="88">'5-8应付职工薪酬'!$D$27</definedName>
    <definedName name="sheet92_10" localSheetId="88">'5-8应付职工薪酬'!$E$28</definedName>
    <definedName name="sheet92_11" localSheetId="88">'5-8应付职工薪酬'!$A$29</definedName>
    <definedName name="sheet92_2" localSheetId="88">'5-8应付职工薪酬'!$E$27</definedName>
    <definedName name="sheet92_3" localSheetId="88">'5-8应付职工薪酬'!$A$3</definedName>
    <definedName name="sheet92_4" localSheetId="88">'5-8应付职工薪酬'!$A$5</definedName>
    <definedName name="sheet92_7" localSheetId="88">'5-8应付职工薪酬'!$D$26</definedName>
    <definedName name="sheet92_8" localSheetId="88">'5-8应付职工薪酬'!$E$26</definedName>
    <definedName name="sheet92_9" localSheetId="88">'5-8应付职工薪酬'!$A$28</definedName>
    <definedName name="sheet93_1" localSheetId="89">'5-9应交税费'!$E$27</definedName>
    <definedName name="sheet93_10" localSheetId="89">'5-9应交税费'!$F$26</definedName>
    <definedName name="sheet93_11" localSheetId="89">'5-9应交税费'!$A$28</definedName>
    <definedName name="sheet93_12" localSheetId="89">'5-9应交税费'!$F$28</definedName>
    <definedName name="sheet93_13" localSheetId="89">'5-9应交税费'!$A$29</definedName>
    <definedName name="sheet93_2" localSheetId="89">'5-9应交税费'!$F$27</definedName>
    <definedName name="sheet93_3" localSheetId="89">'5-9应交税费'!$A$3</definedName>
    <definedName name="sheet93_4" localSheetId="89">'5-9应交税费'!$A$5</definedName>
    <definedName name="sheet93_7" localSheetId="89">'5-9应交税费'!$D$26</definedName>
    <definedName name="sheet93_8" localSheetId="89">'5-9应交税费'!$A$26</definedName>
    <definedName name="sheet93_9" localSheetId="89">'5-9应交税费'!$E$26</definedName>
    <definedName name="sheet94_1" localSheetId="90">'5-10其他应付款'!$G$27</definedName>
    <definedName name="sheet94_10" localSheetId="90">'5-10其他应付款'!$H$28</definedName>
    <definedName name="sheet94_11" localSheetId="90">'5-10其他应付款'!$A$29</definedName>
    <definedName name="sheet94_13" localSheetId="90">'5-10其他应付款'!$F$27</definedName>
    <definedName name="sheet94_2" localSheetId="90">'5-10其他应付款'!$H$27</definedName>
    <definedName name="sheet94_3" localSheetId="90">'5-10其他应付款'!$A$3</definedName>
    <definedName name="sheet94_4" localSheetId="90">'5-10其他应付款'!$A$5</definedName>
    <definedName name="sheet94_7" localSheetId="90">'5-10其他应付款'!$G$26</definedName>
    <definedName name="sheet94_8" localSheetId="90">'5-10其他应付款'!$H$26</definedName>
    <definedName name="sheet94_9" localSheetId="90">'5-10其他应付款'!$A$28</definedName>
    <definedName name="sheet95_1" localSheetId="91">'5-11持有待售负债'!$E$27</definedName>
    <definedName name="sheet95_10" localSheetId="91">'5-11持有待售负债'!$F$28</definedName>
    <definedName name="sheet95_11" localSheetId="91">'5-11持有待售负债'!$A$29</definedName>
    <definedName name="sheet95_2" localSheetId="91">'5-11持有待售负债'!$F$27</definedName>
    <definedName name="sheet95_3" localSheetId="91">'5-11持有待售负债'!$A$3</definedName>
    <definedName name="sheet95_4" localSheetId="91">'5-11持有待售负债'!$A$5</definedName>
    <definedName name="sheet95_7" localSheetId="91">'5-11持有待售负债'!$E$26</definedName>
    <definedName name="sheet95_8" localSheetId="91">'5-11持有待售负债'!$F$26</definedName>
    <definedName name="sheet95_9" localSheetId="91">'5-11持有待售负债'!$A$28</definedName>
    <definedName name="sheet96_1" localSheetId="92">'5-12一年内到期非流动负债'!$F$27</definedName>
    <definedName name="sheet96_10" localSheetId="92">'5-12一年内到期非流动负债'!$G$28</definedName>
    <definedName name="sheet96_11" localSheetId="92">'5-12一年内到期非流动负债'!$A$29</definedName>
    <definedName name="sheet96_13" localSheetId="92">'5-12一年内到期非流动负债'!$E$27</definedName>
    <definedName name="sheet96_2" localSheetId="92">'5-12一年内到期非流动负债'!$G$27</definedName>
    <definedName name="sheet96_3" localSheetId="92">'5-12一年内到期非流动负债'!$A$3</definedName>
    <definedName name="sheet96_4" localSheetId="92">'5-12一年内到期非流动负债'!$A$5</definedName>
    <definedName name="sheet96_7" localSheetId="92">'5-12一年内到期非流动负债'!$F$26</definedName>
    <definedName name="sheet96_8" localSheetId="92">'5-12一年内到期非流动负债'!$G$26</definedName>
    <definedName name="sheet96_9" localSheetId="92">'5-12一年内到期非流动负债'!$A$28</definedName>
    <definedName name="sheet97_1" localSheetId="93">'5-13其他流动负债'!$E$27</definedName>
    <definedName name="sheet97_10" localSheetId="93">'5-13其他流动负债'!$F$28</definedName>
    <definedName name="sheet97_11" localSheetId="93">'5-13其他流动负债'!$A$29</definedName>
    <definedName name="sheet97_2" localSheetId="93">'5-13其他流动负债'!$F$27</definedName>
    <definedName name="sheet97_3" localSheetId="93">'5-13其他流动负债'!$A$3</definedName>
    <definedName name="sheet97_4" localSheetId="93">'5-13其他流动负债'!$A$5</definedName>
    <definedName name="sheet97_7" localSheetId="93">'5-13其他流动负债'!$E$26</definedName>
    <definedName name="sheet97_8" localSheetId="93">'5-13其他流动负债'!$F$26</definedName>
    <definedName name="sheet97_9" localSheetId="93">'5-13其他流动负债'!$A$28</definedName>
    <definedName name="sheet98_1" localSheetId="94">'6-非流动负债汇总'!$C$27</definedName>
    <definedName name="sheet98_10" localSheetId="94">'6-非流动负债汇总'!$D$10</definedName>
    <definedName name="sheet98_11" localSheetId="94">'6-非流动负债汇总'!$C$11</definedName>
    <definedName name="sheet98_12" localSheetId="94">'6-非流动负债汇总'!$D$11</definedName>
    <definedName name="sheet98_13" localSheetId="94">'6-非流动负债汇总'!$C$12</definedName>
    <definedName name="sheet98_14" localSheetId="94">'6-非流动负债汇总'!$D$12</definedName>
    <definedName name="sheet98_15" localSheetId="94">'6-非流动负债汇总'!$C$13</definedName>
    <definedName name="sheet98_16" localSheetId="94">'6-非流动负债汇总'!$D$13</definedName>
    <definedName name="sheet98_17" localSheetId="94">'6-非流动负债汇总'!$C$14</definedName>
    <definedName name="sheet98_18" localSheetId="94">'6-非流动负债汇总'!$D$14</definedName>
    <definedName name="sheet98_19" localSheetId="94">'6-非流动负债汇总'!$A$3</definedName>
    <definedName name="sheet98_2" localSheetId="94">'6-非流动负债汇总'!$D$27</definedName>
    <definedName name="sheet98_20" localSheetId="94">'6-非流动负债汇总'!$A$5</definedName>
    <definedName name="sheet98_21" localSheetId="94">'6-非流动负债汇总'!$E$7</definedName>
    <definedName name="sheet98_22" localSheetId="94">'6-非流动负债汇总'!$F$7</definedName>
    <definedName name="sheet98_23" localSheetId="94">'6-非流动负债汇总'!$E$8</definedName>
    <definedName name="sheet98_24" localSheetId="94">'6-非流动负债汇总'!$F$8</definedName>
    <definedName name="sheet98_25" localSheetId="94">'6-非流动负债汇总'!$E$9</definedName>
    <definedName name="sheet98_26" localSheetId="94">'6-非流动负债汇总'!$F$9</definedName>
    <definedName name="sheet98_27" localSheetId="94">'6-非流动负债汇总'!$E$10</definedName>
    <definedName name="sheet98_28" localSheetId="94">'6-非流动负债汇总'!$F$10</definedName>
    <definedName name="sheet98_29" localSheetId="94">'6-非流动负债汇总'!$E$11</definedName>
    <definedName name="sheet98_3" localSheetId="94">'6-非流动负债汇总'!$C$7</definedName>
    <definedName name="sheet98_30" localSheetId="94">'6-非流动负债汇总'!$F$11</definedName>
    <definedName name="sheet98_31" localSheetId="94">'6-非流动负债汇总'!$E$12</definedName>
    <definedName name="sheet98_32" localSheetId="94">'6-非流动负债汇总'!$F$12</definedName>
    <definedName name="sheet98_33" localSheetId="94">'6-非流动负债汇总'!$E$13</definedName>
    <definedName name="sheet98_34" localSheetId="94">'6-非流动负债汇总'!$F$13</definedName>
    <definedName name="sheet98_35" localSheetId="94">'6-非流动负债汇总'!$E$14</definedName>
    <definedName name="sheet98_36" localSheetId="94">'6-非流动负债汇总'!$F$14</definedName>
    <definedName name="sheet98_37" localSheetId="94">'6-非流动负债汇总'!$C$26</definedName>
    <definedName name="sheet98_38" localSheetId="94">'6-非流动负债汇总'!$D$26</definedName>
    <definedName name="sheet98_39" localSheetId="94">'6-非流动负债汇总'!$E$27</definedName>
    <definedName name="sheet98_4" localSheetId="94">'6-非流动负债汇总'!$D$7</definedName>
    <definedName name="sheet98_40" localSheetId="94">'6-非流动负债汇总'!$F$27</definedName>
    <definedName name="sheet98_41" localSheetId="94">'6-非流动负债汇总'!$A$28</definedName>
    <definedName name="sheet98_42" localSheetId="94">'6-非流动负债汇总'!$D$28</definedName>
    <definedName name="sheet98_43" localSheetId="94">'6-非流动负债汇总'!$A$29</definedName>
    <definedName name="sheet98_5" localSheetId="94">'6-非流动负债汇总'!$C$8</definedName>
    <definedName name="sheet98_6" localSheetId="94">'6-非流动负债汇总'!$D$8</definedName>
    <definedName name="sheet98_7" localSheetId="94">'6-非流动负债汇总'!$C$9</definedName>
    <definedName name="sheet98_8" localSheetId="94">'6-非流动负债汇总'!$D$9</definedName>
    <definedName name="sheet98_9" localSheetId="94">'6-非流动负债汇总'!$C$10</definedName>
    <definedName name="sheet99_1" localSheetId="95">'6-1长期借款'!$I$27</definedName>
    <definedName name="sheet99_10" localSheetId="95">'6-1长期借款'!$J$28</definedName>
    <definedName name="sheet99_11" localSheetId="95">'6-1长期借款'!$A$29</definedName>
    <definedName name="sheet99_13" localSheetId="95">'6-1长期借款'!$F$27</definedName>
    <definedName name="sheet99_15" localSheetId="95">'6-1长期借款'!$H$27</definedName>
    <definedName name="sheet99_2" localSheetId="95">'6-1长期借款'!$J$27</definedName>
    <definedName name="sheet99_3" localSheetId="95">'6-1长期借款'!$A$3</definedName>
    <definedName name="sheet99_4" localSheetId="95">'6-1长期借款'!$A$5</definedName>
    <definedName name="sheet99_7" localSheetId="95">'6-1长期借款'!$I$26</definedName>
    <definedName name="sheet99_8" localSheetId="95">'6-1长期借款'!$J$26</definedName>
    <definedName name="sheet99_9" localSheetId="95">'6-1长期借款'!$A$28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蒙平珍</author>
  </authors>
  <commentList>
    <comment ref="N7" authorId="0">
      <text>
        <r>
          <rPr>
            <sz val="12"/>
            <rFont val="Times New Roman"/>
            <charset val="134"/>
          </rPr>
          <t>蒙平珍:
安全生产费</t>
        </r>
      </text>
    </comment>
  </commentList>
</comments>
</file>

<file path=xl/comments2.xml><?xml version="1.0" encoding="utf-8"?>
<comments xmlns="http://schemas.openxmlformats.org/spreadsheetml/2006/main">
  <authors>
    <author>aa</author>
  </authors>
  <commentList>
    <comment ref="AC7" authorId="0">
      <text>
        <r>
          <rPr>
            <b/>
            <sz val="9"/>
            <rFont val="宋体"/>
            <charset val="134"/>
          </rPr>
          <t>aa:</t>
        </r>
        <r>
          <rPr>
            <sz val="9"/>
            <rFont val="宋体"/>
            <charset val="134"/>
          </rPr>
          <t xml:space="preserve">
如有其他依据，需文字说明
</t>
        </r>
      </text>
    </comment>
  </commentList>
</comments>
</file>

<file path=xl/comments3.xml><?xml version="1.0" encoding="utf-8"?>
<comments xmlns="http://schemas.openxmlformats.org/spreadsheetml/2006/main">
  <authors>
    <author>蒙平珍</author>
  </authors>
  <commentList>
    <comment ref="P6" authorId="0">
      <text>
        <r>
          <rPr>
            <sz val="12"/>
            <rFont val="Times New Roman"/>
            <charset val="134"/>
          </rPr>
          <t>蒙平珍:
近海还是远海</t>
        </r>
      </text>
    </comment>
  </commentList>
</comments>
</file>

<file path=xl/sharedStrings.xml><?xml version="1.0" encoding="utf-8"?>
<sst xmlns="http://schemas.openxmlformats.org/spreadsheetml/2006/main" count="20786" uniqueCount="4288">
  <si>
    <t>返回索引目录</t>
  </si>
  <si>
    <t>减值准备及风险损失汇总表</t>
  </si>
  <si>
    <t xml:space="preserve">    表9</t>
  </si>
  <si>
    <r>
      <rPr>
        <sz val="10"/>
        <rFont val="宋体"/>
        <charset val="134"/>
      </rPr>
      <t>金额单位：人民币元</t>
    </r>
  </si>
  <si>
    <t>序号</t>
  </si>
  <si>
    <t>科目名称</t>
  </si>
  <si>
    <t>账面价值</t>
  </si>
  <si>
    <t>评估价值</t>
  </si>
  <si>
    <t>增值额</t>
  </si>
  <si>
    <t>增值率</t>
  </si>
  <si>
    <t>原值</t>
  </si>
  <si>
    <t>净值</t>
  </si>
  <si>
    <t>应收票据评估明细表</t>
  </si>
  <si>
    <r>
      <rPr>
        <sz val="10"/>
        <color indexed="8"/>
        <rFont val="宋体"/>
        <charset val="134"/>
      </rPr>
      <t>应收票据合计</t>
    </r>
  </si>
  <si>
    <r>
      <rPr>
        <sz val="10"/>
        <color indexed="8"/>
        <rFont val="宋体"/>
        <charset val="134"/>
      </rPr>
      <t>减：应收票据坏账准备</t>
    </r>
  </si>
  <si>
    <r>
      <rPr>
        <sz val="10"/>
        <rFont val="宋体"/>
        <charset val="134"/>
      </rPr>
      <t>应收票据净额</t>
    </r>
  </si>
  <si>
    <t>应收账款评估明细表</t>
  </si>
  <si>
    <r>
      <rPr>
        <sz val="10"/>
        <color indexed="8"/>
        <rFont val="宋体"/>
        <charset val="134"/>
      </rPr>
      <t>应收账款合计</t>
    </r>
  </si>
  <si>
    <r>
      <rPr>
        <sz val="10"/>
        <color indexed="8"/>
        <rFont val="宋体"/>
        <charset val="134"/>
      </rPr>
      <t>减：坏账准备</t>
    </r>
  </si>
  <si>
    <r>
      <rPr>
        <sz val="10"/>
        <color indexed="8"/>
        <rFont val="宋体"/>
        <charset val="134"/>
      </rPr>
      <t>减：评估风险损失</t>
    </r>
  </si>
  <si>
    <r>
      <rPr>
        <sz val="10"/>
        <rFont val="宋体"/>
        <charset val="134"/>
      </rPr>
      <t>应收账款净额</t>
    </r>
  </si>
  <si>
    <t>应收账款融资评估明细表</t>
  </si>
  <si>
    <t>预付款项评估明细表</t>
  </si>
  <si>
    <r>
      <rPr>
        <sz val="10"/>
        <color indexed="8"/>
        <rFont val="宋体"/>
        <charset val="134"/>
      </rPr>
      <t>预付款项合计</t>
    </r>
  </si>
  <si>
    <r>
      <rPr>
        <sz val="10"/>
        <color indexed="8"/>
        <rFont val="宋体"/>
        <charset val="134"/>
      </rPr>
      <t>减：预付款项坏账准备</t>
    </r>
  </si>
  <si>
    <r>
      <rPr>
        <sz val="10"/>
        <rFont val="宋体"/>
        <charset val="134"/>
      </rPr>
      <t>预付款项净额</t>
    </r>
  </si>
  <si>
    <t>其他应收款评估明细表</t>
  </si>
  <si>
    <r>
      <rPr>
        <sz val="10"/>
        <color indexed="8"/>
        <rFont val="宋体"/>
        <charset val="134"/>
      </rPr>
      <t>其他应收款合计</t>
    </r>
  </si>
  <si>
    <r>
      <rPr>
        <sz val="10"/>
        <rFont val="宋体"/>
        <charset val="134"/>
      </rPr>
      <t>其他应收款净额</t>
    </r>
  </si>
  <si>
    <t>存货—材料采购（在途物资）评估明细表</t>
  </si>
  <si>
    <r>
      <rPr>
        <sz val="10"/>
        <color indexed="8"/>
        <rFont val="宋体"/>
        <charset val="134"/>
      </rPr>
      <t>材料采购（在途物资）合计</t>
    </r>
  </si>
  <si>
    <r>
      <rPr>
        <sz val="10"/>
        <color indexed="8"/>
        <rFont val="宋体"/>
        <charset val="134"/>
      </rPr>
      <t>减：材料采购（在途物资）跌价准备</t>
    </r>
  </si>
  <si>
    <r>
      <rPr>
        <sz val="10"/>
        <rFont val="宋体"/>
        <charset val="134"/>
      </rPr>
      <t>材料采购（在途物资）净额</t>
    </r>
  </si>
  <si>
    <t>存货—原材料评估明细表</t>
  </si>
  <si>
    <r>
      <rPr>
        <sz val="10"/>
        <color indexed="8"/>
        <rFont val="宋体"/>
        <charset val="134"/>
      </rPr>
      <t>原材料合计</t>
    </r>
  </si>
  <si>
    <r>
      <rPr>
        <sz val="10"/>
        <color indexed="8"/>
        <rFont val="宋体"/>
        <charset val="134"/>
      </rPr>
      <t>减：原材料跌价准备</t>
    </r>
  </si>
  <si>
    <r>
      <rPr>
        <sz val="10"/>
        <rFont val="宋体"/>
        <charset val="134"/>
      </rPr>
      <t>原材料净额</t>
    </r>
  </si>
  <si>
    <t>存货—在库周转材料评估明细表</t>
  </si>
  <si>
    <r>
      <rPr>
        <sz val="10"/>
        <color indexed="8"/>
        <rFont val="宋体"/>
        <charset val="134"/>
      </rPr>
      <t>在用周转材料合计</t>
    </r>
  </si>
  <si>
    <r>
      <rPr>
        <sz val="10"/>
        <color indexed="8"/>
        <rFont val="宋体"/>
        <charset val="134"/>
      </rPr>
      <t>减：在用周转材料跌价准备</t>
    </r>
  </si>
  <si>
    <r>
      <rPr>
        <sz val="10"/>
        <rFont val="宋体"/>
        <charset val="134"/>
      </rPr>
      <t>在用周转材料净额</t>
    </r>
  </si>
  <si>
    <t>存货—委托加工物资评估明细表</t>
  </si>
  <si>
    <r>
      <rPr>
        <sz val="10"/>
        <color indexed="8"/>
        <rFont val="宋体"/>
        <charset val="134"/>
      </rPr>
      <t>委托加工物资合计</t>
    </r>
  </si>
  <si>
    <r>
      <rPr>
        <sz val="10"/>
        <color indexed="8"/>
        <rFont val="宋体"/>
        <charset val="134"/>
      </rPr>
      <t>减：委托加工物资跌价准备</t>
    </r>
  </si>
  <si>
    <r>
      <rPr>
        <sz val="10"/>
        <rFont val="宋体"/>
        <charset val="134"/>
      </rPr>
      <t>委托加工物资净额</t>
    </r>
  </si>
  <si>
    <t>存货—产成品（库存商品、开发产品、农产品）评估明细表</t>
  </si>
  <si>
    <r>
      <rPr>
        <sz val="10"/>
        <color indexed="8"/>
        <rFont val="宋体"/>
        <charset val="134"/>
      </rPr>
      <t>产成品（库存商品）合计</t>
    </r>
  </si>
  <si>
    <r>
      <rPr>
        <sz val="10"/>
        <color indexed="8"/>
        <rFont val="宋体"/>
        <charset val="134"/>
      </rPr>
      <t>减：产成品（库存商品）跌价准备</t>
    </r>
  </si>
  <si>
    <r>
      <rPr>
        <sz val="10"/>
        <rFont val="宋体"/>
        <charset val="134"/>
      </rPr>
      <t>产成品（库存商品）净额</t>
    </r>
  </si>
  <si>
    <t>存货—在产品（自制半成品）评估明细表</t>
  </si>
  <si>
    <r>
      <rPr>
        <sz val="10"/>
        <color indexed="8"/>
        <rFont val="宋体"/>
        <charset val="134"/>
      </rPr>
      <t>在产品（自制半成品）合计</t>
    </r>
  </si>
  <si>
    <r>
      <rPr>
        <sz val="10"/>
        <color indexed="8"/>
        <rFont val="宋体"/>
        <charset val="134"/>
      </rPr>
      <t>减：在产品（自制半成品）跌价准备</t>
    </r>
  </si>
  <si>
    <r>
      <rPr>
        <sz val="10"/>
        <rFont val="宋体"/>
        <charset val="134"/>
      </rPr>
      <t>在产品（自制半成品）净额</t>
    </r>
  </si>
  <si>
    <t>存货—发出商品评估明细表</t>
  </si>
  <si>
    <r>
      <rPr>
        <sz val="10"/>
        <color indexed="8"/>
        <rFont val="宋体"/>
        <charset val="134"/>
      </rPr>
      <t>发出商品合计</t>
    </r>
  </si>
  <si>
    <r>
      <rPr>
        <sz val="10"/>
        <color indexed="8"/>
        <rFont val="宋体"/>
        <charset val="134"/>
      </rPr>
      <t>减：发出商品跌价准备</t>
    </r>
  </si>
  <si>
    <r>
      <rPr>
        <sz val="10"/>
        <rFont val="宋体"/>
        <charset val="134"/>
      </rPr>
      <t>发出商品净额</t>
    </r>
  </si>
  <si>
    <t>存货—在用周转材料评估明细表</t>
  </si>
  <si>
    <t>存货—开发产品评估明细表</t>
  </si>
  <si>
    <r>
      <rPr>
        <sz val="10"/>
        <color indexed="8"/>
        <rFont val="宋体"/>
        <charset val="134"/>
      </rPr>
      <t>开发产品合计</t>
    </r>
  </si>
  <si>
    <r>
      <rPr>
        <sz val="10"/>
        <color indexed="8"/>
        <rFont val="宋体"/>
        <charset val="134"/>
      </rPr>
      <t>减：开发产品跌价准备</t>
    </r>
  </si>
  <si>
    <r>
      <rPr>
        <sz val="10"/>
        <rFont val="宋体"/>
        <charset val="134"/>
      </rPr>
      <t>开发产品净额</t>
    </r>
  </si>
  <si>
    <t>存货—开发成本评估明细表</t>
  </si>
  <si>
    <r>
      <rPr>
        <sz val="10"/>
        <color indexed="8"/>
        <rFont val="宋体"/>
        <charset val="134"/>
      </rPr>
      <t>开发成本合计</t>
    </r>
  </si>
  <si>
    <r>
      <rPr>
        <sz val="10"/>
        <color indexed="8"/>
        <rFont val="宋体"/>
        <charset val="134"/>
      </rPr>
      <t>减：跌价准备</t>
    </r>
  </si>
  <si>
    <r>
      <rPr>
        <sz val="10"/>
        <color indexed="8"/>
        <rFont val="宋体"/>
        <charset val="134"/>
      </rPr>
      <t>开发成本净额</t>
    </r>
  </si>
  <si>
    <t>长期应收款评估明细表</t>
  </si>
  <si>
    <r>
      <rPr>
        <sz val="10"/>
        <color indexed="8"/>
        <rFont val="宋体"/>
        <charset val="134"/>
      </rPr>
      <t>长期应收款合计</t>
    </r>
  </si>
  <si>
    <r>
      <rPr>
        <sz val="10"/>
        <color indexed="8"/>
        <rFont val="宋体"/>
        <charset val="134"/>
      </rPr>
      <t>减：长期应收款坏账准备</t>
    </r>
  </si>
  <si>
    <r>
      <rPr>
        <sz val="10"/>
        <rFont val="宋体"/>
        <charset val="134"/>
      </rPr>
      <t>长期应收款净额</t>
    </r>
  </si>
  <si>
    <t>长期股权投资评估明细表</t>
  </si>
  <si>
    <r>
      <rPr>
        <sz val="10"/>
        <color indexed="8"/>
        <rFont val="宋体"/>
        <charset val="134"/>
      </rPr>
      <t>长期股权投资合计</t>
    </r>
  </si>
  <si>
    <r>
      <rPr>
        <sz val="10"/>
        <color indexed="8"/>
        <rFont val="宋体"/>
        <charset val="134"/>
      </rPr>
      <t>减：长期股权投资减值准备</t>
    </r>
  </si>
  <si>
    <r>
      <rPr>
        <sz val="10"/>
        <rFont val="宋体"/>
        <charset val="134"/>
      </rPr>
      <t>长期股权投资净额</t>
    </r>
  </si>
  <si>
    <t>其他权益工具投资评估明细表</t>
  </si>
  <si>
    <r>
      <rPr>
        <sz val="10"/>
        <color indexed="8"/>
        <rFont val="宋体"/>
        <charset val="134"/>
      </rPr>
      <t>其他权益工具投资合计</t>
    </r>
  </si>
  <si>
    <r>
      <rPr>
        <sz val="10"/>
        <color indexed="8"/>
        <rFont val="宋体"/>
        <charset val="134"/>
      </rPr>
      <t>减：其他权益工具投资减值准备</t>
    </r>
  </si>
  <si>
    <r>
      <rPr>
        <sz val="10"/>
        <rFont val="宋体"/>
        <charset val="134"/>
      </rPr>
      <t>其他权益工具投资净额</t>
    </r>
  </si>
  <si>
    <t>其他非流动金融资产评估明细表</t>
  </si>
  <si>
    <r>
      <rPr>
        <sz val="10"/>
        <color indexed="8"/>
        <rFont val="宋体"/>
        <charset val="134"/>
      </rPr>
      <t>其他非流动金融资产合计</t>
    </r>
  </si>
  <si>
    <r>
      <rPr>
        <sz val="10"/>
        <color indexed="8"/>
        <rFont val="宋体"/>
        <charset val="134"/>
      </rPr>
      <t>减：其他非流动金融资产减值准备</t>
    </r>
  </si>
  <si>
    <r>
      <rPr>
        <sz val="10"/>
        <rFont val="宋体"/>
        <charset val="134"/>
      </rPr>
      <t>其他非流动金融资产净额</t>
    </r>
  </si>
  <si>
    <t>投资性房地产——房屋评估明细表（采用成本模式计量）</t>
  </si>
  <si>
    <t>投资性房地产——土地使用权评估明细表（采用成本模式计量）</t>
  </si>
  <si>
    <r>
      <rPr>
        <sz val="10"/>
        <color indexed="8"/>
        <rFont val="宋体"/>
        <charset val="134"/>
      </rPr>
      <t>投资性地产合计</t>
    </r>
  </si>
  <si>
    <r>
      <rPr>
        <sz val="10"/>
        <color indexed="8"/>
        <rFont val="宋体"/>
        <charset val="134"/>
      </rPr>
      <t>减：投资性房地产减值准备</t>
    </r>
  </si>
  <si>
    <r>
      <rPr>
        <sz val="10"/>
        <rFont val="宋体"/>
        <charset val="134"/>
      </rPr>
      <t>投资性地产净额</t>
    </r>
  </si>
  <si>
    <t>固定资产—房屋建筑物评估明细表</t>
  </si>
  <si>
    <r>
      <rPr>
        <sz val="10"/>
        <color indexed="8"/>
        <rFont val="宋体"/>
        <charset val="134"/>
      </rPr>
      <t>房屋建筑物合计</t>
    </r>
  </si>
  <si>
    <r>
      <rPr>
        <sz val="10"/>
        <color indexed="8"/>
        <rFont val="宋体"/>
        <charset val="134"/>
      </rPr>
      <t>减：房屋建筑物减值准备</t>
    </r>
  </si>
  <si>
    <r>
      <rPr>
        <sz val="10"/>
        <rFont val="宋体"/>
        <charset val="134"/>
      </rPr>
      <t>房屋建筑物净额</t>
    </r>
  </si>
  <si>
    <t>固定资产—构筑物及其他辅助设施评估明细表</t>
  </si>
  <si>
    <r>
      <rPr>
        <sz val="10"/>
        <color indexed="8"/>
        <rFont val="宋体"/>
        <charset val="134"/>
      </rPr>
      <t>构筑物合计</t>
    </r>
  </si>
  <si>
    <r>
      <rPr>
        <sz val="10"/>
        <color indexed="8"/>
        <rFont val="宋体"/>
        <charset val="134"/>
      </rPr>
      <t>减：构筑物及其他辅助设施减值准备</t>
    </r>
  </si>
  <si>
    <r>
      <rPr>
        <sz val="10"/>
        <rFont val="宋体"/>
        <charset val="134"/>
      </rPr>
      <t>构筑物净额</t>
    </r>
  </si>
  <si>
    <t>固定资产—管道和沟槽评估明细表</t>
  </si>
  <si>
    <r>
      <rPr>
        <sz val="10"/>
        <color indexed="8"/>
        <rFont val="宋体"/>
        <charset val="134"/>
      </rPr>
      <t>管道沟槽合计</t>
    </r>
  </si>
  <si>
    <r>
      <rPr>
        <sz val="10"/>
        <color indexed="8"/>
        <rFont val="宋体"/>
        <charset val="134"/>
      </rPr>
      <t>减：管道和沟槽减值准备</t>
    </r>
  </si>
  <si>
    <r>
      <rPr>
        <sz val="10"/>
        <rFont val="宋体"/>
        <charset val="134"/>
      </rPr>
      <t>管道沟槽净额</t>
    </r>
  </si>
  <si>
    <t>固定资产——井巷工程评估明细表</t>
  </si>
  <si>
    <r>
      <rPr>
        <sz val="10"/>
        <color indexed="8"/>
        <rFont val="宋体"/>
        <charset val="134"/>
      </rPr>
      <t>井巷工程合计</t>
    </r>
  </si>
  <si>
    <r>
      <rPr>
        <sz val="10"/>
        <color indexed="8"/>
        <rFont val="宋体"/>
        <charset val="134"/>
      </rPr>
      <t>减：井巷工程减值准备</t>
    </r>
  </si>
  <si>
    <r>
      <rPr>
        <sz val="10"/>
        <rFont val="宋体"/>
        <charset val="134"/>
      </rPr>
      <t>井巷工程净额</t>
    </r>
  </si>
  <si>
    <t>固定资产—机器设备评估明细表</t>
  </si>
  <si>
    <r>
      <rPr>
        <sz val="10"/>
        <color indexed="8"/>
        <rFont val="宋体"/>
        <charset val="134"/>
      </rPr>
      <t>机器设备合计</t>
    </r>
  </si>
  <si>
    <r>
      <rPr>
        <sz val="10"/>
        <color indexed="8"/>
        <rFont val="宋体"/>
        <charset val="134"/>
      </rPr>
      <t>减：机器设备减值准备</t>
    </r>
  </si>
  <si>
    <r>
      <rPr>
        <sz val="10"/>
        <rFont val="宋体"/>
        <charset val="134"/>
      </rPr>
      <t>机器设备净额</t>
    </r>
  </si>
  <si>
    <t>固定资产—车辆评估明细表</t>
  </si>
  <si>
    <r>
      <rPr>
        <sz val="10"/>
        <color indexed="8"/>
        <rFont val="宋体"/>
        <charset val="134"/>
      </rPr>
      <t>车辆合计</t>
    </r>
  </si>
  <si>
    <r>
      <rPr>
        <sz val="10"/>
        <color indexed="8"/>
        <rFont val="宋体"/>
        <charset val="134"/>
      </rPr>
      <t>减：车辆减值准备</t>
    </r>
  </si>
  <si>
    <r>
      <rPr>
        <sz val="10"/>
        <rFont val="宋体"/>
        <charset val="134"/>
      </rPr>
      <t>车辆净额</t>
    </r>
  </si>
  <si>
    <t>固定资产—电子设备评估明细表</t>
  </si>
  <si>
    <r>
      <rPr>
        <sz val="10"/>
        <color indexed="8"/>
        <rFont val="宋体"/>
        <charset val="134"/>
      </rPr>
      <t>电子设备合计</t>
    </r>
  </si>
  <si>
    <r>
      <rPr>
        <sz val="10"/>
        <color indexed="8"/>
        <rFont val="宋体"/>
        <charset val="134"/>
      </rPr>
      <t>减：电子设备减值准备</t>
    </r>
  </si>
  <si>
    <r>
      <rPr>
        <sz val="10"/>
        <rFont val="宋体"/>
        <charset val="134"/>
      </rPr>
      <t>电子设备净额</t>
    </r>
  </si>
  <si>
    <t>固定资产－船舶清查评估明细表</t>
  </si>
  <si>
    <r>
      <rPr>
        <sz val="10"/>
        <color indexed="8"/>
        <rFont val="宋体"/>
        <charset val="134"/>
      </rPr>
      <t>船舶合计</t>
    </r>
  </si>
  <si>
    <r>
      <rPr>
        <sz val="10"/>
        <color indexed="8"/>
        <rFont val="宋体"/>
        <charset val="134"/>
      </rPr>
      <t>减：船舶减值准备</t>
    </r>
  </si>
  <si>
    <r>
      <rPr>
        <sz val="10"/>
        <rFont val="宋体"/>
        <charset val="134"/>
      </rPr>
      <t>船舶净额</t>
    </r>
  </si>
  <si>
    <t>在建工程—土建工程评估明细表</t>
  </si>
  <si>
    <r>
      <rPr>
        <sz val="10"/>
        <color indexed="8"/>
        <rFont val="宋体"/>
        <charset val="134"/>
      </rPr>
      <t>在建工程－土建工程合计</t>
    </r>
  </si>
  <si>
    <r>
      <rPr>
        <sz val="10"/>
        <color indexed="8"/>
        <rFont val="宋体"/>
        <charset val="134"/>
      </rPr>
      <t>减：在建土建工程减值准备</t>
    </r>
  </si>
  <si>
    <r>
      <rPr>
        <sz val="10"/>
        <rFont val="宋体"/>
        <charset val="134"/>
      </rPr>
      <t>在建工程－土建工程净额</t>
    </r>
  </si>
  <si>
    <t>在建工程—设备安装工程评估明细表</t>
  </si>
  <si>
    <r>
      <rPr>
        <sz val="10"/>
        <color indexed="8"/>
        <rFont val="宋体"/>
        <charset val="134"/>
      </rPr>
      <t>在建工程－设备在建工程合计</t>
    </r>
  </si>
  <si>
    <r>
      <rPr>
        <sz val="10"/>
        <color indexed="8"/>
        <rFont val="宋体"/>
        <charset val="134"/>
      </rPr>
      <t>减：在建设备安装工程减值准备</t>
    </r>
  </si>
  <si>
    <r>
      <rPr>
        <sz val="10"/>
        <rFont val="宋体"/>
        <charset val="134"/>
      </rPr>
      <t>在建工程－设备在建工程净额</t>
    </r>
  </si>
  <si>
    <t>在建工程-工程物资评估明细表</t>
  </si>
  <si>
    <r>
      <rPr>
        <sz val="10"/>
        <color indexed="8"/>
        <rFont val="宋体"/>
        <charset val="134"/>
      </rPr>
      <t>工程物资合计</t>
    </r>
  </si>
  <si>
    <r>
      <rPr>
        <sz val="10"/>
        <color indexed="8"/>
        <rFont val="宋体"/>
        <charset val="134"/>
      </rPr>
      <t>减：工程物资减值准备</t>
    </r>
  </si>
  <si>
    <r>
      <rPr>
        <sz val="10"/>
        <rFont val="宋体"/>
        <charset val="134"/>
      </rPr>
      <t>工程物资净额</t>
    </r>
  </si>
  <si>
    <t>生产性生物资产评估明细表</t>
  </si>
  <si>
    <r>
      <rPr>
        <sz val="10"/>
        <color indexed="8"/>
        <rFont val="宋体"/>
        <charset val="134"/>
      </rPr>
      <t>生产性生物资产合计</t>
    </r>
  </si>
  <si>
    <r>
      <rPr>
        <sz val="10"/>
        <color indexed="8"/>
        <rFont val="宋体"/>
        <charset val="134"/>
      </rPr>
      <t>减：生产性生物资产减值准备</t>
    </r>
  </si>
  <si>
    <r>
      <rPr>
        <sz val="10"/>
        <rFont val="宋体"/>
        <charset val="134"/>
      </rPr>
      <t>生产性生物资产净额</t>
    </r>
  </si>
  <si>
    <t>油气资产评估明细表</t>
  </si>
  <si>
    <r>
      <rPr>
        <sz val="10"/>
        <color indexed="8"/>
        <rFont val="宋体"/>
        <charset val="134"/>
      </rPr>
      <t>油气资产合计</t>
    </r>
  </si>
  <si>
    <r>
      <rPr>
        <sz val="10"/>
        <color indexed="8"/>
        <rFont val="宋体"/>
        <charset val="134"/>
      </rPr>
      <t>减：油气资产减值准备</t>
    </r>
  </si>
  <si>
    <r>
      <rPr>
        <sz val="10"/>
        <rFont val="宋体"/>
        <charset val="134"/>
      </rPr>
      <t>油气资产净额</t>
    </r>
  </si>
  <si>
    <t>使用权资产评估明细表</t>
  </si>
  <si>
    <r>
      <rPr>
        <sz val="10"/>
        <rFont val="宋体"/>
        <charset val="134"/>
      </rPr>
      <t>使用权资产合计</t>
    </r>
  </si>
  <si>
    <r>
      <rPr>
        <sz val="10"/>
        <rFont val="宋体"/>
        <charset val="134"/>
      </rPr>
      <t>减：使用权资产减值准备</t>
    </r>
  </si>
  <si>
    <r>
      <rPr>
        <sz val="10"/>
        <rFont val="宋体"/>
        <charset val="134"/>
      </rPr>
      <t>使用权资产净额</t>
    </r>
  </si>
  <si>
    <t>无形资产—土地使用权评估明细表</t>
  </si>
  <si>
    <r>
      <rPr>
        <sz val="10"/>
        <color indexed="8"/>
        <rFont val="宋体"/>
        <charset val="134"/>
      </rPr>
      <t>无形</t>
    </r>
    <r>
      <rPr>
        <sz val="10"/>
        <color indexed="8"/>
        <rFont val="Times New Roman"/>
        <charset val="134"/>
      </rPr>
      <t>-</t>
    </r>
    <r>
      <rPr>
        <sz val="10"/>
        <color indexed="8"/>
        <rFont val="宋体"/>
        <charset val="134"/>
      </rPr>
      <t>土地合计</t>
    </r>
  </si>
  <si>
    <r>
      <rPr>
        <sz val="10"/>
        <color indexed="8"/>
        <rFont val="宋体"/>
        <charset val="134"/>
      </rPr>
      <t>减：无形</t>
    </r>
    <r>
      <rPr>
        <sz val="10"/>
        <color indexed="8"/>
        <rFont val="Times New Roman"/>
        <charset val="134"/>
      </rPr>
      <t>-</t>
    </r>
    <r>
      <rPr>
        <sz val="10"/>
        <color indexed="8"/>
        <rFont val="宋体"/>
        <charset val="134"/>
      </rPr>
      <t>土地减值准备</t>
    </r>
  </si>
  <si>
    <r>
      <rPr>
        <sz val="10"/>
        <rFont val="宋体"/>
        <charset val="134"/>
      </rPr>
      <t>无形</t>
    </r>
    <r>
      <rPr>
        <sz val="10"/>
        <rFont val="Times New Roman"/>
        <charset val="134"/>
      </rPr>
      <t>-</t>
    </r>
    <r>
      <rPr>
        <sz val="10"/>
        <rFont val="宋体"/>
        <charset val="134"/>
      </rPr>
      <t>土地净额</t>
    </r>
  </si>
  <si>
    <t>无形资产—矿业权评估明细表</t>
  </si>
  <si>
    <r>
      <rPr>
        <sz val="10"/>
        <color indexed="8"/>
        <rFont val="宋体"/>
        <charset val="134"/>
      </rPr>
      <t>无形</t>
    </r>
    <r>
      <rPr>
        <sz val="10"/>
        <color indexed="8"/>
        <rFont val="Times New Roman"/>
        <charset val="134"/>
      </rPr>
      <t>-</t>
    </r>
    <r>
      <rPr>
        <sz val="10"/>
        <color indexed="8"/>
        <rFont val="宋体"/>
        <charset val="134"/>
      </rPr>
      <t>矿业权合计</t>
    </r>
  </si>
  <si>
    <r>
      <rPr>
        <sz val="10"/>
        <color indexed="8"/>
        <rFont val="宋体"/>
        <charset val="134"/>
      </rPr>
      <t>减：无形</t>
    </r>
    <r>
      <rPr>
        <sz val="10"/>
        <color indexed="8"/>
        <rFont val="Times New Roman"/>
        <charset val="134"/>
      </rPr>
      <t>-</t>
    </r>
    <r>
      <rPr>
        <sz val="10"/>
        <color indexed="8"/>
        <rFont val="宋体"/>
        <charset val="134"/>
      </rPr>
      <t>矿业权减值准备</t>
    </r>
  </si>
  <si>
    <r>
      <rPr>
        <sz val="10"/>
        <rFont val="宋体"/>
        <charset val="134"/>
      </rPr>
      <t>无形</t>
    </r>
    <r>
      <rPr>
        <sz val="10"/>
        <rFont val="Times New Roman"/>
        <charset val="134"/>
      </rPr>
      <t>-</t>
    </r>
    <r>
      <rPr>
        <sz val="10"/>
        <rFont val="宋体"/>
        <charset val="134"/>
      </rPr>
      <t>矿业权净额</t>
    </r>
  </si>
  <si>
    <t>无形资产—其他无形资产评估明细表</t>
  </si>
  <si>
    <r>
      <rPr>
        <sz val="10"/>
        <color indexed="8"/>
        <rFont val="宋体"/>
        <charset val="134"/>
      </rPr>
      <t>无形</t>
    </r>
    <r>
      <rPr>
        <sz val="10"/>
        <color indexed="8"/>
        <rFont val="Times New Roman"/>
        <charset val="134"/>
      </rPr>
      <t>-</t>
    </r>
    <r>
      <rPr>
        <sz val="10"/>
        <color indexed="8"/>
        <rFont val="宋体"/>
        <charset val="134"/>
      </rPr>
      <t>其他合计</t>
    </r>
  </si>
  <si>
    <r>
      <rPr>
        <sz val="10"/>
        <color indexed="8"/>
        <rFont val="宋体"/>
        <charset val="134"/>
      </rPr>
      <t>减：无形</t>
    </r>
    <r>
      <rPr>
        <sz val="10"/>
        <color indexed="8"/>
        <rFont val="Times New Roman"/>
        <charset val="134"/>
      </rPr>
      <t>-</t>
    </r>
    <r>
      <rPr>
        <sz val="10"/>
        <color indexed="8"/>
        <rFont val="宋体"/>
        <charset val="134"/>
      </rPr>
      <t>其他减值准备</t>
    </r>
  </si>
  <si>
    <r>
      <rPr>
        <sz val="10"/>
        <rFont val="宋体"/>
        <charset val="134"/>
      </rPr>
      <t>无形</t>
    </r>
    <r>
      <rPr>
        <sz val="10"/>
        <rFont val="Times New Roman"/>
        <charset val="134"/>
      </rPr>
      <t>-</t>
    </r>
    <r>
      <rPr>
        <sz val="10"/>
        <rFont val="宋体"/>
        <charset val="134"/>
      </rPr>
      <t>其他净额</t>
    </r>
  </si>
  <si>
    <t>商誉评估明细表</t>
  </si>
  <si>
    <r>
      <rPr>
        <sz val="10"/>
        <color indexed="8"/>
        <rFont val="宋体"/>
        <charset val="134"/>
      </rPr>
      <t>商誉合计</t>
    </r>
  </si>
  <si>
    <r>
      <rPr>
        <sz val="10"/>
        <color indexed="8"/>
        <rFont val="宋体"/>
        <charset val="134"/>
      </rPr>
      <t>减：商誉减值准备</t>
    </r>
  </si>
  <si>
    <r>
      <rPr>
        <sz val="10"/>
        <rFont val="宋体"/>
        <charset val="134"/>
      </rPr>
      <t>商誉净额</t>
    </r>
  </si>
  <si>
    <t>&lt;END&gt;</t>
  </si>
  <si>
    <t>资产基础法评估贴数用表</t>
  </si>
  <si>
    <t>文字1</t>
  </si>
  <si>
    <t>文字2</t>
  </si>
  <si>
    <t>文字3</t>
  </si>
  <si>
    <t>文字4</t>
  </si>
  <si>
    <t>日期1</t>
  </si>
  <si>
    <t>日期2</t>
  </si>
  <si>
    <t>数字1</t>
  </si>
  <si>
    <t>数字2</t>
  </si>
  <si>
    <t>账面原值</t>
  </si>
  <si>
    <t>账面净值</t>
  </si>
  <si>
    <t>评估原值</t>
  </si>
  <si>
    <t>成新率</t>
  </si>
  <si>
    <t>评估净值</t>
  </si>
  <si>
    <t>增减额</t>
  </si>
  <si>
    <t>增减率%</t>
  </si>
  <si>
    <t>备注</t>
  </si>
  <si>
    <t>房屋案例</t>
  </si>
  <si>
    <t>机器设备案例</t>
  </si>
  <si>
    <t>电子设备案例</t>
  </si>
  <si>
    <t>车辆案例</t>
  </si>
  <si>
    <t>资产基础法操作导航图（点击并完成各模块的任务） V1.0.0.2</t>
  </si>
  <si>
    <t>01</t>
  </si>
  <si>
    <t>02</t>
  </si>
  <si>
    <t>03</t>
  </si>
  <si>
    <t>04</t>
  </si>
  <si>
    <t>05</t>
  </si>
  <si>
    <t>阅读填表说明</t>
  </si>
  <si>
    <t>数据输入</t>
  </si>
  <si>
    <t>核对资料</t>
  </si>
  <si>
    <t>方法确定</t>
  </si>
  <si>
    <t>结果分析</t>
  </si>
  <si>
    <t>数据输入★</t>
  </si>
  <si>
    <t>报表核对</t>
  </si>
  <si>
    <t>履行调查核实程序</t>
  </si>
  <si>
    <t>取价方式</t>
  </si>
  <si>
    <t>评估调整</t>
  </si>
  <si>
    <t>报表核对★</t>
  </si>
  <si>
    <t>账实调查结果</t>
  </si>
  <si>
    <t>参数输入</t>
  </si>
  <si>
    <t>打印输出</t>
  </si>
  <si>
    <t>产权调查结果</t>
  </si>
  <si>
    <t>评估测算</t>
  </si>
  <si>
    <t>备注：每个科目按照以上程序完成</t>
  </si>
  <si>
    <t>资产评估申报表索引目录V1.0.0.2</t>
  </si>
  <si>
    <t>基本信息输入表</t>
  </si>
  <si>
    <t>填表说明（填表前请先阅读）</t>
  </si>
  <si>
    <t xml:space="preserve"> </t>
  </si>
  <si>
    <t>资产负债表</t>
  </si>
  <si>
    <t>汇总表</t>
  </si>
  <si>
    <t>分类汇总表</t>
  </si>
  <si>
    <t>货币汇总表</t>
  </si>
  <si>
    <t>流动资产</t>
  </si>
  <si>
    <t>货币资金</t>
  </si>
  <si>
    <t>现金</t>
  </si>
  <si>
    <t>流动负债</t>
  </si>
  <si>
    <t>短期借款</t>
  </si>
  <si>
    <t>银行存款</t>
  </si>
  <si>
    <t>交易性金融负债</t>
  </si>
  <si>
    <t>其他货币资金</t>
  </si>
  <si>
    <t>衍生金融负债</t>
  </si>
  <si>
    <t>交易性金融资产</t>
  </si>
  <si>
    <t>股票投资</t>
  </si>
  <si>
    <t>应付票据</t>
  </si>
  <si>
    <t>债券投资</t>
  </si>
  <si>
    <t>应付账款</t>
  </si>
  <si>
    <t>基金投资</t>
  </si>
  <si>
    <t>预收款项</t>
  </si>
  <si>
    <t>其他投资</t>
  </si>
  <si>
    <t>合同负债</t>
  </si>
  <si>
    <t>衍生金融资产</t>
  </si>
  <si>
    <t>应付职工薪酬</t>
  </si>
  <si>
    <t>应收票据</t>
  </si>
  <si>
    <t>应交税费</t>
  </si>
  <si>
    <t>应收账款</t>
  </si>
  <si>
    <t>其他应付款</t>
  </si>
  <si>
    <t>应收账款融资</t>
  </si>
  <si>
    <t>持有待售负债</t>
  </si>
  <si>
    <t>预付款项</t>
  </si>
  <si>
    <t>一年内到期的非流动负债</t>
  </si>
  <si>
    <t>其他应收款</t>
  </si>
  <si>
    <t>其他流动负债</t>
  </si>
  <si>
    <t>存货汇总</t>
  </si>
  <si>
    <t>材料采购（在途物资）</t>
  </si>
  <si>
    <t>原材料</t>
  </si>
  <si>
    <t>在库周转材料</t>
  </si>
  <si>
    <t>非流动负债</t>
  </si>
  <si>
    <t>长期借款</t>
  </si>
  <si>
    <t>委托加工物资</t>
  </si>
  <si>
    <t>应付债券</t>
  </si>
  <si>
    <t>产成品（库存商品）</t>
  </si>
  <si>
    <t>租赁负债</t>
  </si>
  <si>
    <t>在产品（自制半成品）</t>
  </si>
  <si>
    <t>长期应付款</t>
  </si>
  <si>
    <t>合同资产</t>
  </si>
  <si>
    <t>发出商品</t>
  </si>
  <si>
    <t>预计负债</t>
  </si>
  <si>
    <t>持有待售资产</t>
  </si>
  <si>
    <t>在用周转材料</t>
  </si>
  <si>
    <t>递延收益</t>
  </si>
  <si>
    <t>一年到期非流动资产</t>
  </si>
  <si>
    <t>开发产品</t>
  </si>
  <si>
    <t>递延所得税负债</t>
  </si>
  <si>
    <t>其他流动资产</t>
  </si>
  <si>
    <t>开发成本</t>
  </si>
  <si>
    <t>其他非流动负债</t>
  </si>
  <si>
    <t>消耗性生物资产</t>
  </si>
  <si>
    <t>工程施工</t>
  </si>
  <si>
    <t>债权投资</t>
  </si>
  <si>
    <t>其他债权投资</t>
  </si>
  <si>
    <t>长期应收</t>
  </si>
  <si>
    <t>长期股权投资</t>
  </si>
  <si>
    <t>其他权益工具投资</t>
  </si>
  <si>
    <t>其他非流动金融资产</t>
  </si>
  <si>
    <t>投资性房地产</t>
  </si>
  <si>
    <t>投资性房地产（成本计量）</t>
  </si>
  <si>
    <t>投资性房地产（公允计量）</t>
  </si>
  <si>
    <t>投资性地产（成本计量）</t>
  </si>
  <si>
    <t>投资性地产(公允计量）</t>
  </si>
  <si>
    <t>固定资产</t>
  </si>
  <si>
    <t>房屋建筑物</t>
  </si>
  <si>
    <t>构筑物及其他辅助设施</t>
  </si>
  <si>
    <t>管道及沟槽</t>
  </si>
  <si>
    <t>井巷工程</t>
  </si>
  <si>
    <t>机器设备</t>
  </si>
  <si>
    <t>车辆</t>
  </si>
  <si>
    <t>电子设备</t>
  </si>
  <si>
    <t>土地</t>
  </si>
  <si>
    <t>船舶</t>
  </si>
  <si>
    <t>在建工程</t>
  </si>
  <si>
    <t>在建工程-土建工程</t>
  </si>
  <si>
    <t>在建工程-设备安装工程</t>
  </si>
  <si>
    <t>在建工程－待摊投资</t>
  </si>
  <si>
    <t>工程物资</t>
  </si>
  <si>
    <t>生产性生物资产</t>
  </si>
  <si>
    <t>油气资产</t>
  </si>
  <si>
    <t>使用权资产</t>
  </si>
  <si>
    <t>无形资产</t>
  </si>
  <si>
    <t>无形－土地</t>
  </si>
  <si>
    <t>无形-矿业权</t>
  </si>
  <si>
    <t>无形－其他</t>
  </si>
  <si>
    <t>非流动资产</t>
  </si>
  <si>
    <t>开发支出</t>
  </si>
  <si>
    <t>商誉</t>
  </si>
  <si>
    <t>长期待摊费用</t>
  </si>
  <si>
    <t>递延所得税资产</t>
  </si>
  <si>
    <t>其他非流动资产</t>
  </si>
  <si>
    <t>企业基本情况表</t>
  </si>
  <si>
    <t>企业填写以下内容:</t>
  </si>
  <si>
    <t>被评估单位名称:</t>
  </si>
  <si>
    <t>中文</t>
  </si>
  <si>
    <t>法定代表人</t>
  </si>
  <si>
    <t>移动电话</t>
  </si>
  <si>
    <t>英文</t>
  </si>
  <si>
    <t>财务负责人</t>
  </si>
  <si>
    <t>固定电话</t>
  </si>
  <si>
    <t>法定地址</t>
  </si>
  <si>
    <t>邮政编码</t>
  </si>
  <si>
    <t>手机</t>
  </si>
  <si>
    <t>办公地址</t>
  </si>
  <si>
    <t>主要填表人</t>
  </si>
  <si>
    <t>联系人办公电话</t>
  </si>
  <si>
    <t>传真</t>
  </si>
  <si>
    <t>E-mail</t>
  </si>
  <si>
    <t>经营范围</t>
  </si>
  <si>
    <t>成立日期</t>
  </si>
  <si>
    <t xml:space="preserve">      年   月   日</t>
  </si>
  <si>
    <t>经营期限</t>
  </si>
  <si>
    <t xml:space="preserve">      年   月  日至    年   月  日</t>
  </si>
  <si>
    <t>企业股东名称</t>
  </si>
  <si>
    <t>注册资本</t>
  </si>
  <si>
    <t>实收资本</t>
  </si>
  <si>
    <t>金额（万元）</t>
  </si>
  <si>
    <t>出资比例%</t>
  </si>
  <si>
    <t>合计</t>
  </si>
  <si>
    <t>下属长期投资单位（或异地分支机构）名称</t>
  </si>
  <si>
    <t>地址</t>
  </si>
  <si>
    <t>注册资金%</t>
  </si>
  <si>
    <t>持股比例%</t>
  </si>
  <si>
    <t>核算方式</t>
  </si>
  <si>
    <t>评估明细表填表说明</t>
  </si>
  <si>
    <t>一、基本要求</t>
  </si>
  <si>
    <t xml:space="preserve">(一)填表范围： </t>
  </si>
  <si>
    <t xml:space="preserve">   对于纳入评估范围的各科目明细表余额要保证与评估基准日被评估单位的资产负债表（或模拟资产负债表）完全一致，如出现差异，请核对链接关系及所填报明细是否有误。</t>
  </si>
  <si>
    <t>(二)“评估基准日”、“被评估单位(或者产权持有单位)名称”、填表人、填表日期,统一在“基本信息输入表” 中填列，各明细表会自动生成。单位名称要与该单位的营业执照所列示的名称完全一致,如经检查各明细表与报表的余额数据完全一致，填表人员需与评估人员沟通无异议后再在打印好的A4纸每页明细表左上角单位名称处加盖单位公章上报。</t>
  </si>
  <si>
    <t>(三)对于企业财务核算中没有的会计科目不必填写相应的明细表，对应明细表可隐藏但不可删除。</t>
  </si>
  <si>
    <t>(四) 对于各科目明细表中“评估价值”一栏(不含本栏)左方的所有空白栏以及需要填写的备注栏项目请企业填写齐全。尤其对于实物类资产的评估作价密切相关信息需填报完整，不要出现空白项，该类信息往往包括规格、厂家、单位、数量、产权证号、产权人名称、车辆行驶里程、不良资产实际状态等，需要由资产管理相关部门协助财务人员进行填报。</t>
  </si>
  <si>
    <t xml:space="preserve">(五)明细表中填列金额单位为“人民币元”，精确到小数点后两位。 </t>
  </si>
  <si>
    <t>(六)明细表中日期根据要求填至月(如建成年月)或日(如出票日期)，填写日期格式为“2001-05”（不能写为2001.5）或 “2001-05-02”（不能填为2001.5.2）。</t>
  </si>
  <si>
    <t>(七)未指明月利率之处应指年利率，计量单位为“%”。若原始资料中为月利率或日利率,则换算为年利率。</t>
  </si>
  <si>
    <t>(八)明细表与各级汇总表之间的数据已建立链接关系，带“汇总”字样的各明细表中除个别项的减值准备外，其他项中不应直接录入数据。</t>
  </si>
  <si>
    <t>(九)每一张明细表内容超过表中行数时，可在电子表中间直接插入行。注意，不能在第一行和合计行插入行。</t>
  </si>
  <si>
    <t>(十)除本说明已明确提到的可修改之处外，请各填表人员不要对表进行其他任何修改，如删除和增加列等，对填报中出现的问题应及时与评估人员进行沟通，协商解决。</t>
  </si>
  <si>
    <t>(十一)请各被评估单位以法人为单位同时提供打印稿及电子版各一份(二者应完全一致，打印之前请与评估人员沟通以免浪费纸张)。委托方及资产占有方提供给评估师的书面资料一律以A4版面提供。</t>
  </si>
  <si>
    <t>二、评估明细表填表说明</t>
  </si>
  <si>
    <t>1.流动资产类填表说明(表3-1至表3-14)</t>
  </si>
  <si>
    <t>(1)表3-1-1 货币资金--现金</t>
  </si>
  <si>
    <t>“存放部门”要求填企业内部不同的现金存放部门，每一存放部门应分别填列，如“***财务处(科)”；</t>
  </si>
  <si>
    <t>现金表中的外币，应在“帐面价值”一栏填换算后的人民币价值。按币种、存放单位填列明细。</t>
  </si>
  <si>
    <t>(2)表3-1-2 货币资金--银行存款</t>
  </si>
  <si>
    <t>要按每一开户银行明细填写银行名称全称、帐号、金额等，对于同一开户行的不同货币种类存款、不同帐户存款也应分别一一列示，并在“外币帐面金额”栏中注明该外币币种的原始币值。</t>
  </si>
  <si>
    <t>(3)表3-1-3 货币资金--其他货币资金</t>
  </si>
  <si>
    <t>其他货币资金包含外埠存款、信用卡存款、信用证保证金存款等，要分类、分笔填写。对各种货币代值卡，要注明发行的金融单位。</t>
  </si>
  <si>
    <t>如为外埠存款或为信用卡存款，则名称及内容栏填写开户行的名称和帐号。</t>
  </si>
  <si>
    <r>
      <rPr>
        <b/>
        <sz val="12"/>
        <rFont val="Times New Roman"/>
        <charset val="134"/>
      </rPr>
      <t>(4)</t>
    </r>
    <r>
      <rPr>
        <b/>
        <sz val="12"/>
        <rFont val="宋体"/>
        <charset val="134"/>
      </rPr>
      <t>表</t>
    </r>
    <r>
      <rPr>
        <b/>
        <sz val="12"/>
        <rFont val="Times New Roman"/>
        <charset val="134"/>
      </rPr>
      <t xml:space="preserve">3-2-1 </t>
    </r>
    <r>
      <rPr>
        <b/>
        <sz val="12"/>
        <rFont val="宋体"/>
        <charset val="134"/>
      </rPr>
      <t>交易性金融资产</t>
    </r>
    <r>
      <rPr>
        <b/>
        <sz val="12"/>
        <rFont val="Times New Roman"/>
        <charset val="134"/>
      </rPr>
      <t>—</t>
    </r>
    <r>
      <rPr>
        <b/>
        <sz val="12"/>
        <rFont val="宋体"/>
        <charset val="134"/>
      </rPr>
      <t>股票投资</t>
    </r>
    <r>
      <rPr>
        <b/>
        <sz val="12"/>
        <rFont val="Times New Roman"/>
        <charset val="134"/>
      </rPr>
      <t>(</t>
    </r>
    <r>
      <rPr>
        <b/>
        <sz val="12"/>
        <rFont val="宋体"/>
        <charset val="134"/>
      </rPr>
      <t>指持有不超过一年</t>
    </r>
    <r>
      <rPr>
        <b/>
        <sz val="12"/>
        <rFont val="Times New Roman"/>
        <charset val="134"/>
      </rPr>
      <t>)</t>
    </r>
  </si>
  <si>
    <t>①“被投资单位名称”指股票发行单位全称；</t>
  </si>
  <si>
    <t>②“股票名称”指该股票标准简称，包括代码，如太极集团600129；</t>
  </si>
  <si>
    <t>③“股票性质”指填列国家股、法人股或流通股；</t>
  </si>
  <si>
    <t>④“投资日期”指企业购买股票的日期或以其他方式(如非货币性交易换入、以债权换入等)取得股权的协议转让日期，非股票发行日期；</t>
  </si>
  <si>
    <t>⑤持股比例指所持股数量占发行总股本数的比例，如果少量购买，则不填此栏。</t>
  </si>
  <si>
    <r>
      <rPr>
        <b/>
        <sz val="12"/>
        <rFont val="Times New Roman"/>
        <charset val="134"/>
      </rPr>
      <t>(5)</t>
    </r>
    <r>
      <rPr>
        <b/>
        <sz val="12"/>
        <rFont val="宋体"/>
        <charset val="134"/>
      </rPr>
      <t>表</t>
    </r>
    <r>
      <rPr>
        <b/>
        <sz val="12"/>
        <rFont val="Times New Roman"/>
        <charset val="134"/>
      </rPr>
      <t xml:space="preserve">3-2-2 </t>
    </r>
    <r>
      <rPr>
        <b/>
        <sz val="12"/>
        <rFont val="宋体"/>
        <charset val="134"/>
      </rPr>
      <t>交易性金融资产</t>
    </r>
    <r>
      <rPr>
        <b/>
        <sz val="12"/>
        <rFont val="Times New Roman"/>
        <charset val="134"/>
      </rPr>
      <t>—</t>
    </r>
    <r>
      <rPr>
        <b/>
        <sz val="12"/>
        <rFont val="宋体"/>
        <charset val="134"/>
      </rPr>
      <t>债券投资</t>
    </r>
  </si>
  <si>
    <t>债券种类可以按用途（分基建债券、电力债券、专项债券）填列，其他填表情况同表3-2-1。</t>
  </si>
  <si>
    <t>(6)表3-2-3 交易性金融资产－基金投资</t>
  </si>
  <si>
    <r>
      <rPr>
        <sz val="12"/>
        <rFont val="宋体"/>
        <charset val="134"/>
      </rPr>
      <t>参照表</t>
    </r>
    <r>
      <rPr>
        <sz val="12"/>
        <rFont val="Times New Roman"/>
        <charset val="134"/>
      </rPr>
      <t>3-2-2</t>
    </r>
    <r>
      <rPr>
        <sz val="12"/>
        <rFont val="宋体"/>
        <charset val="134"/>
      </rPr>
      <t>。</t>
    </r>
  </si>
  <si>
    <t>(7) 表3-2-4 交易性金融资产－其他投资</t>
  </si>
  <si>
    <r>
      <rPr>
        <sz val="12"/>
        <rFont val="宋体"/>
        <charset val="134"/>
      </rPr>
      <t>参照表</t>
    </r>
    <r>
      <rPr>
        <sz val="12"/>
        <rFont val="Times New Roman"/>
        <charset val="134"/>
      </rPr>
      <t>3-2-1</t>
    </r>
    <r>
      <rPr>
        <sz val="12"/>
        <rFont val="宋体"/>
        <charset val="134"/>
      </rPr>
      <t>。</t>
    </r>
  </si>
  <si>
    <t>(8)表3-3 衍生金融资产</t>
  </si>
  <si>
    <r>
      <rPr>
        <sz val="14"/>
        <rFont val="仿宋_GB2312"/>
        <charset val="134"/>
      </rPr>
      <t>参照表</t>
    </r>
    <r>
      <rPr>
        <b/>
        <sz val="12"/>
        <rFont val="Times New Roman"/>
        <charset val="134"/>
      </rPr>
      <t>3-2-2</t>
    </r>
    <r>
      <rPr>
        <b/>
        <sz val="12"/>
        <rFont val="宋体"/>
        <charset val="134"/>
      </rPr>
      <t>。</t>
    </r>
  </si>
  <si>
    <t>(9)表3-4应收票据</t>
  </si>
  <si>
    <t>①“户名”指债务人的户名全称；
②“出票日期”指签发该票据的日期---年月日。
注意事项：对于逾期未收回的应收票据，请在“备注”栏中标明未收回的原因；“涉及法律诉讼”的款项、欠款单位为关联方或内部往来的款项、用于质押的应收票据等应分别在“备注”栏中予以说明。</t>
  </si>
  <si>
    <r>
      <rPr>
        <b/>
        <sz val="12"/>
        <rFont val="Times New Roman"/>
        <charset val="134"/>
      </rPr>
      <t>(10)</t>
    </r>
    <r>
      <rPr>
        <b/>
        <sz val="12"/>
        <rFont val="宋体"/>
        <charset val="134"/>
      </rPr>
      <t>表</t>
    </r>
    <r>
      <rPr>
        <b/>
        <sz val="12"/>
        <rFont val="Times New Roman"/>
        <charset val="134"/>
      </rPr>
      <t xml:space="preserve">3-5 </t>
    </r>
    <r>
      <rPr>
        <b/>
        <sz val="12"/>
        <rFont val="宋体"/>
        <charset val="134"/>
      </rPr>
      <t>应收账款</t>
    </r>
  </si>
  <si>
    <t>①“业务内容”：指发生应收帐款的相应业务名称，应收帐款不分金额大小一律按照债务人和业务内容逐笔填列，不能出现其他；
②“发生日期”：对滚动发生额可按照基准日前最后一次应收帐款发生额的月份月末余额填列；
③“帐龄”：按月数填列，如一年零4个月，则填列“16”即可，对应在1-2年账龄段内列示；
④欠款单位名称应填列全称，不应以地名或不明确的简称代替；
⑤欠款单位为关联方或内部单位的，分开填列。</t>
  </si>
  <si>
    <t>(11)表3-6 应收账款融资</t>
  </si>
  <si>
    <t>(12)表3-7 预付款项</t>
  </si>
  <si>
    <r>
      <rPr>
        <sz val="12"/>
        <rFont val="宋体"/>
        <charset val="134"/>
      </rPr>
      <t>参照表</t>
    </r>
    <r>
      <rPr>
        <sz val="12"/>
        <rFont val="Times New Roman"/>
        <charset val="134"/>
      </rPr>
      <t>3-5</t>
    </r>
    <r>
      <rPr>
        <sz val="12"/>
        <rFont val="宋体"/>
        <charset val="134"/>
      </rPr>
      <t>。
对预付设备款所涉及的实物已到货安装、使用，在清查时应注意与实物管理部门核对，以免出现重复申报或资产非真实盘盈。</t>
    </r>
  </si>
  <si>
    <t>(13)表3-8 其他应收款</t>
  </si>
  <si>
    <t>参照表3-5。</t>
  </si>
  <si>
    <t>(14)表3-9-1至3-9-12 存货类</t>
  </si>
  <si>
    <t>①存货类原则上按名称或规格型号逐个填列，但如数量过多，则可按小类填列；</t>
  </si>
  <si>
    <t>②按类填列的存货“单价”指平均单价(为倒算值)，即“数量”乘以“单价”，应等于“金额”；</t>
  </si>
  <si>
    <t>③对于按计划成本入帐的存货，在该科目的倒数第二行填列材料成本差异；</t>
  </si>
  <si>
    <t>④对帐面已没有反映的在用低值易耗品，可根据实际情况填列对生产经营较重要的工具且价值量较大的物品，如仪器仪表等。</t>
  </si>
  <si>
    <t>⑤如原材料存在损毁、变质现象，应在“备注”栏中注明，并说明库存时间；产成品及分期收款发出商品应按畅销、正常、勉强销售、滞销几种情况在适销程度栏打钩；已发出但未作帐务处理的，在备注栏注明产品去向；对残次、冷背、呆滞的产成品(库存商品)也在备注栏注明；低值易耗品不采用一次摊销法摊销时，在备注栏中作出说明。</t>
  </si>
  <si>
    <t>(15)表3-10 合同资产</t>
  </si>
  <si>
    <r>
      <rPr>
        <sz val="12"/>
        <rFont val="宋体"/>
        <charset val="134"/>
      </rPr>
      <t>参照表</t>
    </r>
    <r>
      <rPr>
        <sz val="12"/>
        <rFont val="Times New Roman"/>
        <charset val="134"/>
      </rPr>
      <t>3-5</t>
    </r>
    <r>
      <rPr>
        <sz val="12"/>
        <rFont val="宋体"/>
        <charset val="134"/>
      </rPr>
      <t>。</t>
    </r>
  </si>
  <si>
    <r>
      <rPr>
        <b/>
        <sz val="12"/>
        <rFont val="Times New Roman"/>
        <charset val="134"/>
      </rPr>
      <t>(16)</t>
    </r>
    <r>
      <rPr>
        <b/>
        <sz val="12"/>
        <rFont val="宋体"/>
        <charset val="134"/>
      </rPr>
      <t>表</t>
    </r>
    <r>
      <rPr>
        <b/>
        <sz val="12"/>
        <rFont val="Times New Roman"/>
        <charset val="134"/>
      </rPr>
      <t>3</t>
    </r>
    <r>
      <rPr>
        <b/>
        <sz val="12"/>
        <rFont val="宋体"/>
        <charset val="134"/>
      </rPr>
      <t>－</t>
    </r>
    <r>
      <rPr>
        <b/>
        <sz val="12"/>
        <rFont val="Times New Roman"/>
        <charset val="134"/>
      </rPr>
      <t xml:space="preserve">11 </t>
    </r>
    <r>
      <rPr>
        <b/>
        <sz val="12"/>
        <rFont val="宋体"/>
        <charset val="134"/>
      </rPr>
      <t>持有待售资产</t>
    </r>
  </si>
  <si>
    <t>按照合同内容填写。</t>
  </si>
  <si>
    <t>(17)表3--12 一年内到期的非流动资产</t>
  </si>
  <si>
    <t>按照不同的项目内容逐笔填写。</t>
  </si>
  <si>
    <t>(18)表3--11 其他流动资产</t>
  </si>
  <si>
    <t>2.非流动资产填表说明(表4--1至4--17)</t>
  </si>
  <si>
    <t>(1)表4--1 债权投资</t>
  </si>
  <si>
    <t>(2)表4--2 其他债权投资</t>
  </si>
  <si>
    <t>(3)表4--3 长期应收款</t>
  </si>
  <si>
    <t>******</t>
  </si>
  <si>
    <t>(4)表4--4 长期股权投资</t>
  </si>
  <si>
    <t>对于有特殊约定的长期投资，在备注栏简述约定的内容。</t>
  </si>
  <si>
    <t>(5)表4-5 其他权益工具投资</t>
  </si>
  <si>
    <t>按照不同的工具内容逐笔填写。</t>
  </si>
  <si>
    <t>(6)表4-6 其他非流动金融资产</t>
  </si>
  <si>
    <t>按照不同的资产内容逐笔填写。</t>
  </si>
  <si>
    <t>(7)表4--7 投资性房地产</t>
  </si>
  <si>
    <t>结合资产类别填报土地或房屋资产相关项目，具体填要求同5－1－1房屋建筑物或表5－3土地评估明细表相关要求。</t>
  </si>
  <si>
    <t>(8)表4--8 固定资产</t>
  </si>
  <si>
    <t>1)表4-8-1，固定资产—房屋建筑物清查评估明细表</t>
  </si>
  <si>
    <t>如因故几项建筑物无法分别标明帐面价值,可统一填写帐面价值,但实物需逐栋填列。</t>
  </si>
  <si>
    <t>“房产证号及对应土地证号”为房产证及土地证上标明的号码，应填写齐全；</t>
  </si>
  <si>
    <t>“建筑物名称”一栏是指该栋房屋现用名称；</t>
  </si>
  <si>
    <t>“用途”指该建筑物目前的用途，如用于生产、办公等；</t>
  </si>
  <si>
    <t>“建筑结构”一栏是指该栋建筑物的建筑结构形式，须填写与现在实际结构状况相一致的名称。</t>
  </si>
  <si>
    <t>现将各种类型结构含义分述如下：</t>
  </si>
  <si>
    <t>A.框架结构，指钢筋混凝土柱、梁、板整体浇注的结构，包括钢筋混凝土预制柱、梁、结点后浇的刚性结点框架结构；表中填写“框架“。</t>
  </si>
  <si>
    <t>B.框剪结构，指钢筋混凝土柱、梁、板、剪力墙现浇的整体结构；表中填写“框剪 “。</t>
  </si>
  <si>
    <t>C.排架结构，一般指预制钢筋混凝土柱、吊车梁、屋架或屋面斜梁的装配式结构，其中屋架可以是钢筋混凝土或钢屋架。表中填写“排架“。</t>
  </si>
  <si>
    <t>D.砖混结构，以砖砌体及钢筋混凝土梁、构造柱、楼板为混合承重体系的结构类型。以砖柱为竖向承重构件的砖排架结构并入“砖混结构”类型内。表中填写“砖混“。</t>
  </si>
  <si>
    <t>E.砖木结构，指砖墙、砖柱及木屋架为联合承重体的结构类型，屋面必须是木屋面板及挂瓦的作法。表中填写“砖木“。</t>
  </si>
  <si>
    <t>F.简易结构，指屋架为轻型钢架或简易木屋架上面直接安设玻璃钢瓦或瓦楞铁皮瓦的简易结构。表中填写“简易“。</t>
  </si>
  <si>
    <t>G.钢棚结构，指无围护墙，或半截围护墙，屋面为轻型钢架搁置的砖柱或轻钢支柱上的棚类结构。表中填写“钢棚“。</t>
  </si>
  <si>
    <t>对于上述结构中，“钢棚结构”属于临时建筑，一般不办理房产证，故该类型的项目一律填在“构筑物”评估表中。</t>
  </si>
  <si>
    <t>在填写结构类型时，一律以上述规定为准，原帐面填写的类型名称与本规定不一致时，应按本规定进行更改。</t>
  </si>
  <si>
    <t>“建筑面积”一栏是指纳入评估范围的建筑物的建筑面积，应同房产证或购房合同面积相一致，如无房产证，填写工程竣工决算书上的面积数，否则就需要重新丈量；对改建、扩建已改变了原有建筑面积，应以现在实有的建筑面积填报，但必须在备注中加以说明，应注意在增加面积的同时，应增加帐面原值及净值。如增加面积的价值未入帐，应在备注中注明未入帐部分的建筑面积。</t>
  </si>
  <si>
    <t>“建成年月”为竣工时间；</t>
  </si>
  <si>
    <t>“成本单价”一栏是指帐面原值与“建筑面积”的比值。
对于盘盈、盘亏、毁损、报废、闲置等非正常资产状况应在备注栏中说明！</t>
  </si>
  <si>
    <r>
      <rPr>
        <b/>
        <sz val="12"/>
        <rFont val="Times New Roman"/>
        <charset val="134"/>
      </rPr>
      <t>2)</t>
    </r>
    <r>
      <rPr>
        <b/>
        <sz val="12"/>
        <rFont val="宋体"/>
        <charset val="134"/>
      </rPr>
      <t>表</t>
    </r>
    <r>
      <rPr>
        <b/>
        <sz val="12"/>
        <rFont val="Times New Roman"/>
        <charset val="134"/>
      </rPr>
      <t>4-8-2</t>
    </r>
    <r>
      <rPr>
        <b/>
        <sz val="12"/>
        <rFont val="宋体"/>
        <charset val="134"/>
      </rPr>
      <t>，固定资产</t>
    </r>
    <r>
      <rPr>
        <b/>
        <sz val="12"/>
        <rFont val="Times New Roman"/>
        <charset val="134"/>
      </rPr>
      <t>—</t>
    </r>
    <r>
      <rPr>
        <b/>
        <sz val="12"/>
        <rFont val="宋体"/>
        <charset val="134"/>
      </rPr>
      <t>构筑物及其他辅助设施清查评估明细表</t>
    </r>
  </si>
  <si>
    <t>构筑物指与建筑物相匹配的场地、水池、围墙、道路等设施。</t>
  </si>
  <si>
    <t>各项目填写要求如下：</t>
  </si>
  <si>
    <t>(1)水池：单位“个”，材质：砖、钢筋砼等，规格：外形”长l´宽b´高h(m)”，”容积m3”,有盖或无盖；例如15´55´30，22m3，有盖。</t>
  </si>
  <si>
    <t>(2)烟囱、水塔：单位：“座”，材质：“砖，钢筋砼”等，规格：“高h´上口直径(m)。”例： 60´2.5</t>
  </si>
  <si>
    <t>(3)框架：单位：“座”或“t”(用于钢框架)、材质：“钢筋砼”或“钢结构”等，规格：“长l´宽b´高h(m)”例：120´18´50</t>
  </si>
  <si>
    <t>(4)水井：单位：“口”、材质：“砖、钢筋砼”等，规格：深h´上口直径D(m)；例：60´2；</t>
  </si>
  <si>
    <t>(5)道路：单位“m”,材质:“砼面、沥青面、砖面”等，规格：“宽b(m)，δ厚(mm)”，例：b =6m，δ=200mm；</t>
  </si>
  <si>
    <t>(6)围墙：单位“m”，材质:“砖砌、砖铁栏杆”等，规格：“高h(m),例：h=2 m，对于砖墙还应填写墙厚，例：h=2m，δ=240(mm)；</t>
  </si>
  <si>
    <t>(7)地沟：单位“m”，材质：“砖、砼”等，规格：“宽b´深h(m)”,例：5´2；</t>
  </si>
  <si>
    <t>(8)挡土墙：单位“m3”，材质:“毛石、砼”等。</t>
  </si>
  <si>
    <r>
      <rPr>
        <b/>
        <sz val="12"/>
        <rFont val="Times New Roman"/>
        <charset val="134"/>
      </rPr>
      <t xml:space="preserve">  3)</t>
    </r>
    <r>
      <rPr>
        <b/>
        <sz val="12"/>
        <rFont val="宋体"/>
        <charset val="134"/>
      </rPr>
      <t>表</t>
    </r>
    <r>
      <rPr>
        <b/>
        <sz val="12"/>
        <rFont val="Times New Roman"/>
        <charset val="134"/>
      </rPr>
      <t>4-8-3</t>
    </r>
    <r>
      <rPr>
        <b/>
        <sz val="12"/>
        <rFont val="宋体"/>
        <charset val="134"/>
      </rPr>
      <t>，</t>
    </r>
    <r>
      <rPr>
        <b/>
        <sz val="12"/>
        <rFont val="Times New Roman"/>
        <charset val="134"/>
      </rPr>
      <t xml:space="preserve"> </t>
    </r>
    <r>
      <rPr>
        <b/>
        <sz val="12"/>
        <rFont val="宋体"/>
        <charset val="134"/>
      </rPr>
      <t>管道沟槽</t>
    </r>
  </si>
  <si>
    <t>参照表4-8-2。</t>
  </si>
  <si>
    <t xml:space="preserve">  4)表4-8-4， 井巷工程</t>
  </si>
  <si>
    <t xml:space="preserve">  5)表4-8-5，机器设备清查评估明细表</t>
  </si>
  <si>
    <t xml:space="preserve">        机器设备原则上按单台(套)填列，即每行只填一台(套)，如有5台（套）相同设备，应填写5行(因为即使购置与启用日期相同，其使用状况或技术状况可能不同)，但当存在同批购入、相同规格型号且使用环境及状况基本相同的多台    （套）设备时，可合并填列,并将数量填入数量栏；</t>
  </si>
  <si>
    <t>如购置时为整套购入，可在该设备起始行相应列填写该设备的名称及帐面值（填写整套设备的价值），在其下面各行分别填列该套设备的明细项。</t>
  </si>
  <si>
    <t>对停用、不需用、待报废、淘汰、盘亏、盘盈、二手设备等应在备注栏标明。</t>
  </si>
  <si>
    <t>“设备名称”、“规格型号”、“生产厂家”要按设备铭牌填写。</t>
  </si>
  <si>
    <t>“启用年月”指机器设备的实际启用年月。</t>
  </si>
  <si>
    <t>“存放地点”填写最基层的单位。</t>
  </si>
  <si>
    <t>6)表4-8-6，车辆清查评估明细表</t>
  </si>
  <si>
    <t>车辆牌号指当地交管部门颁发的车辆牌照号；已行驶公里数可圆整至百位即可，如53441公里或申报为“53400”；仪表盘、发动机等发生更换的应在备注栏注明。</t>
  </si>
  <si>
    <r>
      <rPr>
        <b/>
        <sz val="12"/>
        <rFont val="Times New Roman"/>
        <charset val="134"/>
      </rPr>
      <t>7)</t>
    </r>
    <r>
      <rPr>
        <b/>
        <sz val="12"/>
        <rFont val="宋体"/>
        <charset val="134"/>
      </rPr>
      <t>表</t>
    </r>
    <r>
      <rPr>
        <b/>
        <sz val="12"/>
        <rFont val="Times New Roman"/>
        <charset val="134"/>
      </rPr>
      <t>4-8-7</t>
    </r>
    <r>
      <rPr>
        <b/>
        <sz val="12"/>
        <rFont val="宋体"/>
        <charset val="134"/>
      </rPr>
      <t>，电子设备清查评估明细表</t>
    </r>
  </si>
  <si>
    <t>电子设备是指自动化办公设备及家用电器，如计算机、打印机、复印机、传真机、空调、冰柜、碎纸机、手机、寻呼机、电视机、音响设备、摄像机、开水器等。</t>
  </si>
  <si>
    <t>规格型号应填写主要技术参数(配置)，如电脑应填写主频、内存、硬盘、显示器；</t>
  </si>
  <si>
    <t>其他可参照表5-2-1填写。</t>
  </si>
  <si>
    <t>8）表4-8-8， 土地</t>
  </si>
  <si>
    <r>
      <rPr>
        <sz val="12"/>
        <rFont val="宋体"/>
        <charset val="134"/>
      </rPr>
      <t>参照表</t>
    </r>
    <r>
      <rPr>
        <sz val="12"/>
        <rFont val="Times New Roman"/>
        <charset val="134"/>
      </rPr>
      <t>4-7-3</t>
    </r>
    <r>
      <rPr>
        <sz val="12"/>
        <rFont val="宋体"/>
        <charset val="134"/>
      </rPr>
      <t>。</t>
    </r>
  </si>
  <si>
    <t>9）表4-8-9， 船舶</t>
  </si>
  <si>
    <t>(9)表4-9-1 在建工程—土建工程清查评估明细表</t>
  </si>
  <si>
    <t>“付款比例”是指该工程评估基准日时已付金额与概算总投资额之比；</t>
  </si>
  <si>
    <t>“形象进度”是指该工程评估基准日的实际完工程度；</t>
  </si>
  <si>
    <t>在备注栏标注在建工程的施工状况，比如：停工项目、竣工项目、施工项目；如已完工但尚未进行竣工决算，也请在备注中标明。</t>
  </si>
  <si>
    <t>(10)表4-9-2 在建工程—设备安装工程清查评估明细表</t>
  </si>
  <si>
    <t>“项目名称”应与安装合同所列示的项目名称一致；“设备名称”是指设备安装工程中包含设备的名称；</t>
  </si>
  <si>
    <t>“资金成本”指资本化的利息。</t>
  </si>
  <si>
    <r>
      <rPr>
        <sz val="12"/>
        <rFont val="Times New Roman"/>
        <charset val="134"/>
      </rPr>
      <t xml:space="preserve"> </t>
    </r>
    <r>
      <rPr>
        <sz val="12"/>
        <rFont val="宋体"/>
        <charset val="134"/>
      </rPr>
      <t>请按照工程项目整理填列本表，不应按照财务入账时间顺序填列。</t>
    </r>
  </si>
  <si>
    <t>(11)表4-9-3 在建工程—待摊投资</t>
  </si>
  <si>
    <r>
      <rPr>
        <sz val="12"/>
        <rFont val="Times New Roman"/>
        <charset val="134"/>
      </rPr>
      <t xml:space="preserve"> </t>
    </r>
    <r>
      <rPr>
        <sz val="12"/>
        <rFont val="宋体"/>
        <charset val="134"/>
      </rPr>
      <t>请按照项目及对应的费用内容填列本表</t>
    </r>
  </si>
  <si>
    <t xml:space="preserve">(12)表4-9-4 工程物资清查评估明细表
</t>
  </si>
  <si>
    <r>
      <rPr>
        <sz val="12"/>
        <rFont val="宋体"/>
        <charset val="134"/>
      </rPr>
      <t>工程物资的填列参照存货</t>
    </r>
    <r>
      <rPr>
        <sz val="12"/>
        <rFont val="Times New Roman"/>
        <charset val="134"/>
      </rPr>
      <t>--</t>
    </r>
    <r>
      <rPr>
        <sz val="12"/>
        <rFont val="宋体"/>
        <charset val="134"/>
      </rPr>
      <t>原材料。</t>
    </r>
  </si>
  <si>
    <t>(13)表4-10 生产性生物资产</t>
  </si>
  <si>
    <t>按照具体资产种类逐笔填写。</t>
  </si>
  <si>
    <t>(14)表4-11 油气资产</t>
  </si>
  <si>
    <t>按照资产类别及所属矿区等逐笔填写。</t>
  </si>
  <si>
    <t>(15)表4-12 使用权资产</t>
  </si>
  <si>
    <t>按照租赁合同中标识的内容逐笔填写。</t>
  </si>
  <si>
    <t>(16)表4-13-1  无形资产－土地</t>
  </si>
  <si>
    <r>
      <rPr>
        <sz val="12"/>
        <rFont val="宋体"/>
        <charset val="134"/>
      </rPr>
      <t>参照表</t>
    </r>
    <r>
      <rPr>
        <b/>
        <sz val="12"/>
        <rFont val="Times New Roman"/>
        <charset val="134"/>
      </rPr>
      <t>4-7-3</t>
    </r>
    <r>
      <rPr>
        <b/>
        <sz val="12"/>
        <rFont val="宋体"/>
        <charset val="134"/>
      </rPr>
      <t>。</t>
    </r>
  </si>
  <si>
    <t>(17)表4-13－2 无形资产－矿业权</t>
  </si>
  <si>
    <t>按照矿权证载内容逐笔填写。</t>
  </si>
  <si>
    <t>(18)表4-12-3  无形资产—其他无形资产清查评估明细表</t>
  </si>
  <si>
    <t>内容名称应与所对应的无形资产证书或其他证明文件(如发票)上的名称相符。</t>
  </si>
  <si>
    <t>(19)表4-14  开发支出清查评估明细表</t>
  </si>
  <si>
    <t>*********</t>
  </si>
  <si>
    <t>(20)表4-14  商誉清查评估明细表</t>
  </si>
  <si>
    <t>(21)表4-15 长期待摊费用清查评估明细表</t>
  </si>
  <si>
    <t>费用名称或内容应详细填列,如“**租入设备改良款”、“**设备大修费用“等。</t>
  </si>
  <si>
    <t>(22)表4-16 递延所得税清查评估明细表</t>
  </si>
  <si>
    <t>(23)表4-17 其他非流动资产清查评估明细表</t>
  </si>
  <si>
    <t>参照其他流动资产。</t>
  </si>
  <si>
    <t>3.负债类填表说明(表5-1至表6-8)</t>
  </si>
  <si>
    <t>(1)长、短期借款（表5-1，表6-1）</t>
  </si>
  <si>
    <t>“放款银行或机构名称”应填写全称；</t>
  </si>
  <si>
    <t>(2)交易性金融负债（表5-2）</t>
  </si>
  <si>
    <t>“金融机构名称”应填写全称；</t>
  </si>
  <si>
    <t>“发生日期”填列票据的签发日期；</t>
  </si>
  <si>
    <t>(3)衍生金融负债（表5-3）</t>
  </si>
  <si>
    <t>参照表3-2-2。</t>
  </si>
  <si>
    <t>(4)应付票据 （表5-4）</t>
  </si>
  <si>
    <t>(5)应付帐款（表5-5）、预收帐款（表5-6）</t>
  </si>
  <si>
    <t>(6)合同负债 （表5－7）</t>
  </si>
  <si>
    <t>(7)应付职工薪酬（表5-8）</t>
  </si>
  <si>
    <t>发生日期填写基准日前贷方最后一笔发生额的日期；备注中应注明计提依据(如：工效挂钩批准额度／年***万元)及基准日应付工资账面余额的滚存期间。</t>
  </si>
  <si>
    <t>(8)应交税费（表5-9）</t>
  </si>
  <si>
    <t>征税机关指被评估单位的专管税务机关，应填写全称；发生日期填写贷方最后一笔发生额的日期；税种指增值税、消费税、城建税等；备注中应注明税款所属期间。</t>
  </si>
  <si>
    <t>(9)其他应付款（表5-10）</t>
  </si>
  <si>
    <t>(10)持有待售负债 （表5-11）</t>
  </si>
  <si>
    <r>
      <rPr>
        <sz val="12"/>
        <rFont val="宋体"/>
        <charset val="134"/>
      </rPr>
      <t>参照表</t>
    </r>
    <r>
      <rPr>
        <sz val="12"/>
        <rFont val="Times New Roman"/>
        <charset val="134"/>
      </rPr>
      <t>3-11</t>
    </r>
    <r>
      <rPr>
        <sz val="12"/>
        <rFont val="宋体"/>
        <charset val="134"/>
      </rPr>
      <t>。</t>
    </r>
  </si>
  <si>
    <t>(11)一年内到期的非流动负债（表5-12）</t>
  </si>
  <si>
    <t>参照长期借款</t>
  </si>
  <si>
    <t>(12)其他流动负债 （表5－13）</t>
  </si>
  <si>
    <t>(13)应付债券（表6-2）</t>
  </si>
  <si>
    <t>参照债券投资</t>
  </si>
  <si>
    <t>(14)租赁负债 （表6-3）</t>
  </si>
  <si>
    <t>(15)长期应付款 （表6-4）</t>
  </si>
  <si>
    <t>(16)预计负债 （表6-5）</t>
  </si>
  <si>
    <t>(17)递延收益 （表6-6）</t>
  </si>
  <si>
    <t>按照递延收益的项目逐笔填写。</t>
  </si>
  <si>
    <t>(18)递延所得税负债（表6-7）</t>
  </si>
  <si>
    <t>(19)其他非流动负债（表6-8）</t>
  </si>
  <si>
    <r>
      <rPr>
        <u/>
        <sz val="10"/>
        <color indexed="12"/>
        <rFont val="宋体"/>
        <charset val="134"/>
      </rPr>
      <t>返回索引页</t>
    </r>
  </si>
  <si>
    <t>资产</t>
  </si>
  <si>
    <t>注释</t>
  </si>
  <si>
    <r>
      <rPr>
        <sz val="10"/>
        <rFont val="宋体"/>
        <charset val="134"/>
      </rPr>
      <t>基准日审定数</t>
    </r>
  </si>
  <si>
    <t xml:space="preserve">负债和所有者权益 </t>
  </si>
  <si>
    <t>流动资产：</t>
  </si>
  <si>
    <t>流动负债：</t>
  </si>
  <si>
    <r>
      <rPr>
        <sz val="10"/>
        <color indexed="8"/>
        <rFont val="宋体"/>
        <charset val="134"/>
      </rPr>
      <t>货币资金</t>
    </r>
  </si>
  <si>
    <r>
      <rPr>
        <sz val="10"/>
        <color indexed="8"/>
        <rFont val="宋体"/>
        <charset val="134"/>
      </rPr>
      <t>交易性金融资产</t>
    </r>
  </si>
  <si>
    <r>
      <rPr>
        <sz val="10"/>
        <color indexed="8"/>
        <rFont val="宋体"/>
        <charset val="134"/>
      </rPr>
      <t>衍生金融资产</t>
    </r>
  </si>
  <si>
    <r>
      <rPr>
        <sz val="10"/>
        <color indexed="8"/>
        <rFont val="宋体"/>
        <charset val="134"/>
      </rPr>
      <t>应收票据</t>
    </r>
  </si>
  <si>
    <r>
      <rPr>
        <sz val="10"/>
        <color indexed="8"/>
        <rFont val="宋体"/>
        <charset val="134"/>
      </rPr>
      <t>应收账款</t>
    </r>
  </si>
  <si>
    <r>
      <rPr>
        <sz val="10"/>
        <color indexed="8"/>
        <rFont val="宋体"/>
        <charset val="134"/>
      </rPr>
      <t>应收款项融资</t>
    </r>
  </si>
  <si>
    <r>
      <rPr>
        <sz val="10"/>
        <color indexed="8"/>
        <rFont val="宋体"/>
        <charset val="134"/>
      </rPr>
      <t>预付款项</t>
    </r>
  </si>
  <si>
    <r>
      <rPr>
        <sz val="10"/>
        <color indexed="8"/>
        <rFont val="宋体"/>
        <charset val="134"/>
      </rPr>
      <t>其他应收款</t>
    </r>
  </si>
  <si>
    <r>
      <rPr>
        <sz val="10"/>
        <color indexed="8"/>
        <rFont val="宋体"/>
        <charset val="134"/>
      </rPr>
      <t>存货</t>
    </r>
  </si>
  <si>
    <r>
      <rPr>
        <sz val="10"/>
        <color indexed="8"/>
        <rFont val="宋体"/>
        <charset val="134"/>
      </rPr>
      <t>合同资产</t>
    </r>
  </si>
  <si>
    <r>
      <rPr>
        <sz val="10"/>
        <color indexed="8"/>
        <rFont val="宋体"/>
        <charset val="134"/>
      </rPr>
      <t>持有待售资产</t>
    </r>
  </si>
  <si>
    <r>
      <rPr>
        <sz val="10"/>
        <color indexed="8"/>
        <rFont val="宋体"/>
        <charset val="134"/>
      </rPr>
      <t>一年内到期的非流动资产</t>
    </r>
  </si>
  <si>
    <t>流动资产合计</t>
  </si>
  <si>
    <t>流动负债合计</t>
  </si>
  <si>
    <t>非流动资产：</t>
  </si>
  <si>
    <t>非流动负债：</t>
  </si>
  <si>
    <r>
      <rPr>
        <sz val="10"/>
        <color indexed="8"/>
        <rFont val="宋体"/>
        <charset val="134"/>
      </rPr>
      <t>债权投资</t>
    </r>
  </si>
  <si>
    <r>
      <rPr>
        <sz val="10"/>
        <color indexed="8"/>
        <rFont val="宋体"/>
        <charset val="134"/>
      </rPr>
      <t>其他债权投资</t>
    </r>
  </si>
  <si>
    <r>
      <rPr>
        <sz val="10"/>
        <color indexed="8"/>
        <rFont val="宋体"/>
        <charset val="134"/>
      </rPr>
      <t>长期应收款</t>
    </r>
  </si>
  <si>
    <r>
      <rPr>
        <sz val="10"/>
        <color indexed="8"/>
        <rFont val="宋体"/>
        <charset val="134"/>
      </rPr>
      <t>其他权益工具投资</t>
    </r>
  </si>
  <si>
    <r>
      <rPr>
        <sz val="10"/>
        <color indexed="8"/>
        <rFont val="宋体"/>
        <charset val="134"/>
      </rPr>
      <t>其他非流动金融资产</t>
    </r>
  </si>
  <si>
    <t>固定资产净额</t>
  </si>
  <si>
    <t>非流动负债合计</t>
  </si>
  <si>
    <t>负债合计</t>
  </si>
  <si>
    <r>
      <rPr>
        <b/>
        <sz val="10"/>
        <rFont val="宋体"/>
        <charset val="134"/>
      </rPr>
      <t>所有者权益（或股东权益）：</t>
    </r>
  </si>
  <si>
    <r>
      <rPr>
        <sz val="10"/>
        <color indexed="8"/>
        <rFont val="宋体"/>
        <charset val="134"/>
      </rPr>
      <t>使用权资产</t>
    </r>
  </si>
  <si>
    <t>实收资本（或股本）</t>
  </si>
  <si>
    <r>
      <rPr>
        <sz val="10"/>
        <rFont val="宋体"/>
        <charset val="134"/>
      </rPr>
      <t>其他权益工具</t>
    </r>
  </si>
  <si>
    <r>
      <rPr>
        <sz val="10"/>
        <rFont val="宋体"/>
        <charset val="134"/>
      </rPr>
      <t>其中：优先股</t>
    </r>
  </si>
  <si>
    <r>
      <rPr>
        <sz val="10"/>
        <rFont val="Times New Roman"/>
        <charset val="134"/>
      </rPr>
      <t xml:space="preserve">      </t>
    </r>
    <r>
      <rPr>
        <sz val="10"/>
        <rFont val="宋体"/>
        <charset val="134"/>
      </rPr>
      <t>永续债</t>
    </r>
  </si>
  <si>
    <t>资本公积</t>
  </si>
  <si>
    <t>减：库存股</t>
  </si>
  <si>
    <r>
      <rPr>
        <sz val="10"/>
        <rFont val="宋体"/>
        <charset val="134"/>
      </rPr>
      <t>其他综合收益</t>
    </r>
  </si>
  <si>
    <t>非流动资产合计</t>
  </si>
  <si>
    <t>专项储备</t>
  </si>
  <si>
    <t>盈余公积</t>
  </si>
  <si>
    <t>未分配利润</t>
  </si>
  <si>
    <r>
      <rPr>
        <b/>
        <sz val="10"/>
        <rFont val="宋体"/>
        <charset val="134"/>
      </rPr>
      <t>所有者权益（或股东权益）合计</t>
    </r>
  </si>
  <si>
    <t>资产总计</t>
  </si>
  <si>
    <r>
      <rPr>
        <b/>
        <sz val="10"/>
        <rFont val="宋体"/>
        <charset val="134"/>
      </rPr>
      <t>负债和所有者权益（或股东权益）总计</t>
    </r>
  </si>
  <si>
    <t>资产评估结果分类汇总表</t>
  </si>
  <si>
    <t xml:space="preserve">    表2</t>
  </si>
  <si>
    <t>金额单位：人民币元</t>
  </si>
  <si>
    <t>增减值</t>
  </si>
  <si>
    <t>增值率%</t>
  </si>
  <si>
    <t>资产负债表校核列</t>
  </si>
  <si>
    <t>资产负债表校核列(差额）</t>
  </si>
  <si>
    <t>一、流动资产合计</t>
  </si>
  <si>
    <t>应收款项融资</t>
  </si>
  <si>
    <t>存货</t>
  </si>
  <si>
    <t>一年内到期的非流动资产</t>
  </si>
  <si>
    <t>二、非流动资产合计</t>
  </si>
  <si>
    <t>长期应收款</t>
  </si>
  <si>
    <t>固定资产原值</t>
  </si>
  <si>
    <t>其中：建筑物类</t>
  </si>
  <si>
    <t>设 备 类</t>
  </si>
  <si>
    <t>土 地 类</t>
  </si>
  <si>
    <t>减：累计折旧</t>
  </si>
  <si>
    <t>固定资产净值</t>
  </si>
  <si>
    <t>减：固定资产减值准备</t>
  </si>
  <si>
    <r>
      <rPr>
        <sz val="10"/>
        <color indexed="8"/>
        <rFont val="Times New Roman"/>
        <charset val="134"/>
      </rPr>
      <t xml:space="preserve">      </t>
    </r>
    <r>
      <rPr>
        <sz val="10"/>
        <color indexed="8"/>
        <rFont val="宋体"/>
        <charset val="134"/>
      </rPr>
      <t>其中：土地使用权</t>
    </r>
  </si>
  <si>
    <t>三、资产总计</t>
  </si>
  <si>
    <t>四、流动负债合计</t>
  </si>
  <si>
    <t>五、非流动负债合计</t>
  </si>
  <si>
    <t>六、负债总计</t>
  </si>
  <si>
    <t>七、净资产（所有者权益）</t>
  </si>
  <si>
    <t>八、不含长投标识为“Y”</t>
  </si>
  <si>
    <t>打印边界</t>
  </si>
  <si>
    <t>九、关联方资产</t>
  </si>
  <si>
    <t>十、关联方负债</t>
  </si>
  <si>
    <t>评估机构：湖南天平正大资产评估有限公司</t>
  </si>
  <si>
    <t>流动资产评估汇总表</t>
  </si>
  <si>
    <t>表3</t>
  </si>
  <si>
    <t>编号</t>
  </si>
  <si>
    <t>3-1</t>
  </si>
  <si>
    <t>3-2</t>
  </si>
  <si>
    <t>3-3</t>
  </si>
  <si>
    <t>3-4</t>
  </si>
  <si>
    <t>3-5</t>
  </si>
  <si>
    <t>3-6</t>
  </si>
  <si>
    <t>3-7</t>
  </si>
  <si>
    <t>3-8</t>
  </si>
  <si>
    <t>3-9</t>
  </si>
  <si>
    <t>3-10</t>
  </si>
  <si>
    <t>3-11</t>
  </si>
  <si>
    <t>3-12</t>
  </si>
  <si>
    <t>3-13</t>
  </si>
  <si>
    <t>货币资金评估汇总表</t>
  </si>
  <si>
    <t>表3-1</t>
  </si>
  <si>
    <t>3-1-1</t>
  </si>
  <si>
    <t>3-1-2</t>
  </si>
  <si>
    <t>3-1-3</t>
  </si>
  <si>
    <t>合     计</t>
  </si>
  <si>
    <t>货币资金—现金评估明细表</t>
  </si>
  <si>
    <t>表3-1-1</t>
  </si>
  <si>
    <t xml:space="preserve">金额单位：人民币元  </t>
  </si>
  <si>
    <t>存放部门（单位)</t>
  </si>
  <si>
    <t>币种</t>
  </si>
  <si>
    <t>外币账面金额</t>
  </si>
  <si>
    <t>评估基准日汇率</t>
  </si>
  <si>
    <t>唯一标识列</t>
  </si>
  <si>
    <t>A1</t>
  </si>
  <si>
    <t>A2</t>
  </si>
  <si>
    <t>A3</t>
  </si>
  <si>
    <t>A4</t>
  </si>
  <si>
    <t>A5</t>
  </si>
  <si>
    <t>A6</t>
  </si>
  <si>
    <t>A7</t>
  </si>
  <si>
    <t>A8</t>
  </si>
  <si>
    <t>A9</t>
  </si>
  <si>
    <t>A10</t>
  </si>
  <si>
    <t>A11</t>
  </si>
  <si>
    <t>A12</t>
  </si>
  <si>
    <t>A13</t>
  </si>
  <si>
    <t>A14</t>
  </si>
  <si>
    <t>A15</t>
  </si>
  <si>
    <t>合         计</t>
  </si>
  <si>
    <t>货币资金—银行存款评估明细表</t>
  </si>
  <si>
    <t>表3-1-2</t>
  </si>
  <si>
    <t>开户银行</t>
  </si>
  <si>
    <t>账号</t>
  </si>
  <si>
    <t>B1</t>
  </si>
  <si>
    <t>B2</t>
  </si>
  <si>
    <t>B3</t>
  </si>
  <si>
    <t>B4</t>
  </si>
  <si>
    <t>B5</t>
  </si>
  <si>
    <t>B6</t>
  </si>
  <si>
    <t>B7</t>
  </si>
  <si>
    <t>B8</t>
  </si>
  <si>
    <t>B9</t>
  </si>
  <si>
    <t>B10</t>
  </si>
  <si>
    <t>B11</t>
  </si>
  <si>
    <t>B12</t>
  </si>
  <si>
    <t>B13</t>
  </si>
  <si>
    <t>B14</t>
  </si>
  <si>
    <t>B15</t>
  </si>
  <si>
    <t>B16</t>
  </si>
  <si>
    <t>B17</t>
  </si>
  <si>
    <t>B18</t>
  </si>
  <si>
    <t>B19</t>
  </si>
  <si>
    <t>B20</t>
  </si>
  <si>
    <t>合             计</t>
  </si>
  <si>
    <t>货币资金—其他货币资金评估明细表</t>
  </si>
  <si>
    <t>表3-1-3</t>
  </si>
  <si>
    <t>名称及内容</t>
  </si>
  <si>
    <t>用途</t>
  </si>
  <si>
    <t>C1</t>
  </si>
  <si>
    <t>C2</t>
  </si>
  <si>
    <t>C3</t>
  </si>
  <si>
    <t>C4</t>
  </si>
  <si>
    <t>C5</t>
  </si>
  <si>
    <t>C6</t>
  </si>
  <si>
    <t>C7</t>
  </si>
  <si>
    <t>C8</t>
  </si>
  <si>
    <t>C9</t>
  </si>
  <si>
    <t>C10</t>
  </si>
  <si>
    <t>C11</t>
  </si>
  <si>
    <t>C12</t>
  </si>
  <si>
    <t>C13</t>
  </si>
  <si>
    <t>C14</t>
  </si>
  <si>
    <t>C15</t>
  </si>
  <si>
    <t>C16</t>
  </si>
  <si>
    <t>C17</t>
  </si>
  <si>
    <t>C18</t>
  </si>
  <si>
    <t>C19</t>
  </si>
  <si>
    <t>C20</t>
  </si>
  <si>
    <t>交易性金融资产评估汇总表</t>
  </si>
  <si>
    <t>表3-2</t>
  </si>
  <si>
    <t>3-2-1</t>
  </si>
  <si>
    <t>交易性金融资产-股票投资</t>
  </si>
  <si>
    <t>3-2-2</t>
  </si>
  <si>
    <t>交易性金融资产-债券投资</t>
  </si>
  <si>
    <t>3-2-3</t>
  </si>
  <si>
    <t>交易性金融资产-基金投资</t>
  </si>
  <si>
    <t>3-2-4</t>
  </si>
  <si>
    <t>交易性金融资产--其他投资</t>
  </si>
  <si>
    <t>合      计</t>
  </si>
  <si>
    <t>交易性金融资产—股票投资评估明细表</t>
  </si>
  <si>
    <t>表3-2-1</t>
  </si>
  <si>
    <t>被投资单位名称</t>
  </si>
  <si>
    <t>股票名称</t>
  </si>
  <si>
    <t>股票代码</t>
  </si>
  <si>
    <t>投资日期</t>
  </si>
  <si>
    <t>持股数量</t>
  </si>
  <si>
    <t>成  本</t>
  </si>
  <si>
    <t>基准日收盘价元/股</t>
  </si>
  <si>
    <t>D1</t>
  </si>
  <si>
    <t>D2</t>
  </si>
  <si>
    <t>D3</t>
  </si>
  <si>
    <t>D4</t>
  </si>
  <si>
    <t>D5</t>
  </si>
  <si>
    <t>D6</t>
  </si>
  <si>
    <t>D7</t>
  </si>
  <si>
    <t>D8</t>
  </si>
  <si>
    <t>D9</t>
  </si>
  <si>
    <t>D10</t>
  </si>
  <si>
    <t>D11</t>
  </si>
  <si>
    <t>D12</t>
  </si>
  <si>
    <t>D13</t>
  </si>
  <si>
    <t>D14</t>
  </si>
  <si>
    <t>D15</t>
  </si>
  <si>
    <t>D16</t>
  </si>
  <si>
    <t>D17</t>
  </si>
  <si>
    <t>D18</t>
  </si>
  <si>
    <t>D19</t>
  </si>
  <si>
    <t>D20</t>
  </si>
  <si>
    <t>合          计</t>
  </si>
  <si>
    <t>交易性金融资产—债券投资评估明细表</t>
  </si>
  <si>
    <t>表3-2-2</t>
  </si>
  <si>
    <t>债券名称</t>
  </si>
  <si>
    <t>债券代码</t>
  </si>
  <si>
    <t>发行日期</t>
  </si>
  <si>
    <t>票面利率%</t>
  </si>
  <si>
    <t>成本</t>
  </si>
  <si>
    <t>E1</t>
  </si>
  <si>
    <t>E2</t>
  </si>
  <si>
    <t>E3</t>
  </si>
  <si>
    <t>E4</t>
  </si>
  <si>
    <t>E5</t>
  </si>
  <si>
    <t>E6</t>
  </si>
  <si>
    <t>E7</t>
  </si>
  <si>
    <t>E8</t>
  </si>
  <si>
    <t>E9</t>
  </si>
  <si>
    <t>E10</t>
  </si>
  <si>
    <t>E11</t>
  </si>
  <si>
    <t>E12</t>
  </si>
  <si>
    <t>E13</t>
  </si>
  <si>
    <t>E14</t>
  </si>
  <si>
    <t>E15</t>
  </si>
  <si>
    <t>E16</t>
  </si>
  <si>
    <t>E17</t>
  </si>
  <si>
    <t>E18</t>
  </si>
  <si>
    <t>E19</t>
  </si>
  <si>
    <t>E20</t>
  </si>
  <si>
    <t>交易性金融资产—基金投资评估明细表</t>
  </si>
  <si>
    <t>表3-2-3</t>
  </si>
  <si>
    <t>基金发行单位</t>
  </si>
  <si>
    <t>基金名称</t>
  </si>
  <si>
    <t>基金类型</t>
  </si>
  <si>
    <t>基金代码</t>
  </si>
  <si>
    <t>基准日净值/份</t>
  </si>
  <si>
    <t>F1</t>
  </si>
  <si>
    <t>F2</t>
  </si>
  <si>
    <t>F3</t>
  </si>
  <si>
    <t>F4</t>
  </si>
  <si>
    <t>F5</t>
  </si>
  <si>
    <t>F6</t>
  </si>
  <si>
    <t>F7</t>
  </si>
  <si>
    <t>F8</t>
  </si>
  <si>
    <t>F9</t>
  </si>
  <si>
    <t>F10</t>
  </si>
  <si>
    <t>F11</t>
  </si>
  <si>
    <t>F12</t>
  </si>
  <si>
    <t>F13</t>
  </si>
  <si>
    <t>F14</t>
  </si>
  <si>
    <t>F15</t>
  </si>
  <si>
    <t>F16</t>
  </si>
  <si>
    <t>F17</t>
  </si>
  <si>
    <t>F18</t>
  </si>
  <si>
    <t>F19</t>
  </si>
  <si>
    <t>F20</t>
  </si>
  <si>
    <t>交易性金融资产—其他投资评估明细表</t>
  </si>
  <si>
    <t>表3-2-4</t>
  </si>
  <si>
    <t>被投资单位</t>
  </si>
  <si>
    <t>投资名称</t>
  </si>
  <si>
    <t>投资类型</t>
  </si>
  <si>
    <t>投资份额</t>
  </si>
  <si>
    <t>基准日数量</t>
  </si>
  <si>
    <t>G1</t>
  </si>
  <si>
    <t>G2</t>
  </si>
  <si>
    <t>G3</t>
  </si>
  <si>
    <t>G4</t>
  </si>
  <si>
    <t>G5</t>
  </si>
  <si>
    <t>G6</t>
  </si>
  <si>
    <t>G7</t>
  </si>
  <si>
    <t>G8</t>
  </si>
  <si>
    <t>G9</t>
  </si>
  <si>
    <t>G10</t>
  </si>
  <si>
    <t>G11</t>
  </si>
  <si>
    <t>G12</t>
  </si>
  <si>
    <t>G13</t>
  </si>
  <si>
    <t>G14</t>
  </si>
  <si>
    <t>G15</t>
  </si>
  <si>
    <t>G16</t>
  </si>
  <si>
    <t>G17</t>
  </si>
  <si>
    <t>G18</t>
  </si>
  <si>
    <t>G19</t>
  </si>
  <si>
    <t>G20</t>
  </si>
  <si>
    <t>衍生金融资产评估明细表</t>
  </si>
  <si>
    <t>表3-3</t>
  </si>
  <si>
    <t>金融工具名称</t>
  </si>
  <si>
    <t>产品分类</t>
  </si>
  <si>
    <t>持有数量</t>
  </si>
  <si>
    <t>基准日交易均价</t>
  </si>
  <si>
    <r>
      <rPr>
        <sz val="10"/>
        <rFont val="宋体"/>
        <charset val="134"/>
      </rPr>
      <t>现行年利率</t>
    </r>
    <r>
      <rPr>
        <sz val="10"/>
        <rFont val="Arial Narrow"/>
        <charset val="134"/>
      </rPr>
      <t>%</t>
    </r>
  </si>
  <si>
    <r>
      <rPr>
        <sz val="10"/>
        <rFont val="宋体"/>
        <charset val="134"/>
      </rPr>
      <t>浮动利率</t>
    </r>
    <r>
      <rPr>
        <sz val="10"/>
        <rFont val="Arial Narrow"/>
        <charset val="134"/>
      </rPr>
      <t>/</t>
    </r>
    <r>
      <rPr>
        <sz val="10"/>
        <rFont val="宋体"/>
        <charset val="134"/>
      </rPr>
      <t>固定利率</t>
    </r>
    <r>
      <rPr>
        <sz val="10"/>
        <rFont val="Arial Narrow"/>
        <charset val="134"/>
      </rPr>
      <t>%</t>
    </r>
  </si>
  <si>
    <t>H1</t>
  </si>
  <si>
    <t>H2</t>
  </si>
  <si>
    <t>H3</t>
  </si>
  <si>
    <t>H4</t>
  </si>
  <si>
    <t>H5</t>
  </si>
  <si>
    <t>H6</t>
  </si>
  <si>
    <t>H7</t>
  </si>
  <si>
    <t>H8</t>
  </si>
  <si>
    <t>H9</t>
  </si>
  <si>
    <t>H10</t>
  </si>
  <si>
    <t>H11</t>
  </si>
  <si>
    <t>H12</t>
  </si>
  <si>
    <t>H13</t>
  </si>
  <si>
    <t>H14</t>
  </si>
  <si>
    <t>H15</t>
  </si>
  <si>
    <t>H16</t>
  </si>
  <si>
    <t>H17</t>
  </si>
  <si>
    <t>H18</t>
  </si>
  <si>
    <t>H19</t>
  </si>
  <si>
    <t>表3-4</t>
  </si>
  <si>
    <t>户名（结算对象)</t>
  </si>
  <si>
    <t>出票日期</t>
  </si>
  <si>
    <t>到期日期</t>
  </si>
  <si>
    <t>账面余额</t>
  </si>
  <si>
    <t>计提减值准备</t>
  </si>
  <si>
    <t>J1</t>
  </si>
  <si>
    <t>J2</t>
  </si>
  <si>
    <t>J3</t>
  </si>
  <si>
    <t>J4</t>
  </si>
  <si>
    <t>J5</t>
  </si>
  <si>
    <t>J6</t>
  </si>
  <si>
    <t>J7</t>
  </si>
  <si>
    <t>J8</t>
  </si>
  <si>
    <t>J9</t>
  </si>
  <si>
    <t>J10</t>
  </si>
  <si>
    <t>J11</t>
  </si>
  <si>
    <t>J12</t>
  </si>
  <si>
    <t>J13</t>
  </si>
  <si>
    <t>J14</t>
  </si>
  <si>
    <t>J15</t>
  </si>
  <si>
    <t>J16</t>
  </si>
  <si>
    <t>J17</t>
  </si>
  <si>
    <t>J18</t>
  </si>
  <si>
    <t>应收票据合计</t>
  </si>
  <si>
    <t>减：应收票据坏账准备</t>
  </si>
  <si>
    <t>应收票据净额</t>
  </si>
  <si>
    <t>表3-5</t>
  </si>
  <si>
    <t>欠款单位名称（结算对象)</t>
  </si>
  <si>
    <t>业务内容</t>
  </si>
  <si>
    <t>最后一次
变动日期</t>
  </si>
  <si>
    <t>账龄（月）</t>
  </si>
  <si>
    <t>坏账准备</t>
  </si>
  <si>
    <t>K1</t>
  </si>
  <si>
    <t>K2</t>
  </si>
  <si>
    <t>K3</t>
  </si>
  <si>
    <t>K4</t>
  </si>
  <si>
    <t>K5</t>
  </si>
  <si>
    <t>K6</t>
  </si>
  <si>
    <t>K7</t>
  </si>
  <si>
    <t>K8</t>
  </si>
  <si>
    <t>K9</t>
  </si>
  <si>
    <t>K10</t>
  </si>
  <si>
    <t>K11</t>
  </si>
  <si>
    <t>K12</t>
  </si>
  <si>
    <t>K13</t>
  </si>
  <si>
    <t>K14</t>
  </si>
  <si>
    <t>K15</t>
  </si>
  <si>
    <t>K16</t>
  </si>
  <si>
    <t>K17</t>
  </si>
  <si>
    <t>K18</t>
  </si>
  <si>
    <t>应收账款合计</t>
  </si>
  <si>
    <t>减：坏账准备</t>
  </si>
  <si>
    <t>减：评估风险损失</t>
  </si>
  <si>
    <t>应收账款净额</t>
  </si>
  <si>
    <t>表3-6</t>
  </si>
  <si>
    <r>
      <rPr>
        <sz val="10"/>
        <rFont val="宋体"/>
        <charset val="134"/>
      </rPr>
      <t>欠款单位名称（结算对象</t>
    </r>
    <r>
      <rPr>
        <sz val="10"/>
        <rFont val="Times New Roman"/>
        <charset val="134"/>
      </rPr>
      <t>)</t>
    </r>
  </si>
  <si>
    <t>最后一次变动日期</t>
  </si>
  <si>
    <t>融资机构名称</t>
  </si>
  <si>
    <t>融资起止日期</t>
  </si>
  <si>
    <t>利息率%</t>
  </si>
  <si>
    <t>M1</t>
  </si>
  <si>
    <t>M2</t>
  </si>
  <si>
    <t>M3</t>
  </si>
  <si>
    <t>M4</t>
  </si>
  <si>
    <t>M5</t>
  </si>
  <si>
    <t>M6</t>
  </si>
  <si>
    <t>M7</t>
  </si>
  <si>
    <t>M8</t>
  </si>
  <si>
    <t>M9</t>
  </si>
  <si>
    <t>M10</t>
  </si>
  <si>
    <t>M11</t>
  </si>
  <si>
    <t>M12</t>
  </si>
  <si>
    <t>M13</t>
  </si>
  <si>
    <t>M14</t>
  </si>
  <si>
    <t>M15</t>
  </si>
  <si>
    <t>M16</t>
  </si>
  <si>
    <t>M17</t>
  </si>
  <si>
    <t>M18</t>
  </si>
  <si>
    <t>M19</t>
  </si>
  <si>
    <t>M20</t>
  </si>
  <si>
    <r>
      <rPr>
        <sz val="10"/>
        <rFont val="宋体"/>
        <charset val="134"/>
      </rPr>
      <t>应收账款融资合</t>
    </r>
    <r>
      <rPr>
        <sz val="10"/>
        <rFont val="Times New Roman"/>
        <charset val="134"/>
      </rPr>
      <t xml:space="preserve"> </t>
    </r>
    <r>
      <rPr>
        <sz val="10"/>
        <rFont val="宋体"/>
        <charset val="134"/>
      </rPr>
      <t>计</t>
    </r>
  </si>
  <si>
    <t>减：应收账款融资减值准备</t>
  </si>
  <si>
    <t>应收账款融资净额</t>
  </si>
  <si>
    <t>表3-7</t>
  </si>
  <si>
    <t>收款单位名称（结算对象)</t>
  </si>
  <si>
    <t>发生日期</t>
  </si>
  <si>
    <t>基准日汇率</t>
  </si>
  <si>
    <t>N1</t>
  </si>
  <si>
    <t>N2</t>
  </si>
  <si>
    <t>N3</t>
  </si>
  <si>
    <t>N4</t>
  </si>
  <si>
    <t>N5</t>
  </si>
  <si>
    <t>N6</t>
  </si>
  <si>
    <t>N7</t>
  </si>
  <si>
    <t>N8</t>
  </si>
  <si>
    <t>N9</t>
  </si>
  <si>
    <t>N10</t>
  </si>
  <si>
    <t>N11</t>
  </si>
  <si>
    <t>N12</t>
  </si>
  <si>
    <t>N13</t>
  </si>
  <si>
    <t>N14</t>
  </si>
  <si>
    <t>N15</t>
  </si>
  <si>
    <t>N16</t>
  </si>
  <si>
    <t>N17</t>
  </si>
  <si>
    <t>N18</t>
  </si>
  <si>
    <t>N19</t>
  </si>
  <si>
    <t>预付款项合计</t>
  </si>
  <si>
    <t>减：预付款项坏账准备</t>
  </si>
  <si>
    <t>预付款项净额</t>
  </si>
  <si>
    <t>表3-8</t>
  </si>
  <si>
    <t>P1</t>
  </si>
  <si>
    <t>P2</t>
  </si>
  <si>
    <t>P3</t>
  </si>
  <si>
    <t>P4</t>
  </si>
  <si>
    <t>P5</t>
  </si>
  <si>
    <t>P6</t>
  </si>
  <si>
    <t>P7</t>
  </si>
  <si>
    <t>P8</t>
  </si>
  <si>
    <t>P9</t>
  </si>
  <si>
    <t>P10</t>
  </si>
  <si>
    <t>P11</t>
  </si>
  <si>
    <t>P12</t>
  </si>
  <si>
    <t>P13</t>
  </si>
  <si>
    <t>P14</t>
  </si>
  <si>
    <t>P15</t>
  </si>
  <si>
    <t>P16</t>
  </si>
  <si>
    <t>P17</t>
  </si>
  <si>
    <t>其他应收款合计</t>
  </si>
  <si>
    <t>其他应收款净额</t>
  </si>
  <si>
    <t>存货评估汇总表</t>
  </si>
  <si>
    <t>表3-9</t>
  </si>
  <si>
    <t>计提减值准备金额</t>
  </si>
  <si>
    <t>3-9-1</t>
  </si>
  <si>
    <t>3-9-2</t>
  </si>
  <si>
    <t>3-9-3</t>
  </si>
  <si>
    <t>3-9-4</t>
  </si>
  <si>
    <t>3-9-5</t>
  </si>
  <si>
    <t>3-9-6</t>
  </si>
  <si>
    <t>3-9-7</t>
  </si>
  <si>
    <t>3-9-8</t>
  </si>
  <si>
    <t>3-9-9</t>
  </si>
  <si>
    <t>3-9-10</t>
  </si>
  <si>
    <t>3-9-11</t>
  </si>
  <si>
    <t>3-9-12</t>
  </si>
  <si>
    <t>存货合计</t>
  </si>
  <si>
    <t>减：存货跌价准备</t>
  </si>
  <si>
    <t>存货净额</t>
  </si>
  <si>
    <t>表3-9-1</t>
  </si>
  <si>
    <t>名称及规格型号</t>
  </si>
  <si>
    <t>计量单位</t>
  </si>
  <si>
    <t>数量</t>
  </si>
  <si>
    <t>单价</t>
  </si>
  <si>
    <t>金额</t>
  </si>
  <si>
    <t>实际数量</t>
  </si>
  <si>
    <t>评估单价</t>
  </si>
  <si>
    <t>P18</t>
  </si>
  <si>
    <t>材料采购（在途物资）合计</t>
  </si>
  <si>
    <t>减：材料采购（在途物资）跌价准备</t>
  </si>
  <si>
    <t>材料采购（在途物资）净额</t>
  </si>
  <si>
    <t>表3-9-2</t>
  </si>
  <si>
    <t>存放地点</t>
  </si>
  <si>
    <t>购进年月</t>
  </si>
  <si>
    <t>基准日近期单价</t>
  </si>
  <si>
    <t>Q1</t>
  </si>
  <si>
    <t>Q2</t>
  </si>
  <si>
    <t>Q3</t>
  </si>
  <si>
    <t>Q4</t>
  </si>
  <si>
    <t>原材料合计</t>
  </si>
  <si>
    <t>减：原材料跌价准备</t>
  </si>
  <si>
    <t>原材料净额</t>
  </si>
  <si>
    <t xml:space="preserve"> 表3-9-3</t>
  </si>
  <si>
    <t>R1</t>
  </si>
  <si>
    <t>R2</t>
  </si>
  <si>
    <t>R3</t>
  </si>
  <si>
    <t>R4</t>
  </si>
  <si>
    <t>R5</t>
  </si>
  <si>
    <t>R6</t>
  </si>
  <si>
    <t>R7</t>
  </si>
  <si>
    <t>R8</t>
  </si>
  <si>
    <t>R9</t>
  </si>
  <si>
    <t>R10</t>
  </si>
  <si>
    <t>R11</t>
  </si>
  <si>
    <t>R12</t>
  </si>
  <si>
    <t>R13</t>
  </si>
  <si>
    <t>R14</t>
  </si>
  <si>
    <t>R15</t>
  </si>
  <si>
    <t>R16</t>
  </si>
  <si>
    <t>R17</t>
  </si>
  <si>
    <t>R18</t>
  </si>
  <si>
    <t>在用周转材料合计</t>
  </si>
  <si>
    <t>减：在用周转材料跌价准备</t>
  </si>
  <si>
    <t>在用周转材料净额</t>
  </si>
  <si>
    <t>表3-9-4</t>
  </si>
  <si>
    <t>加工单位名称</t>
  </si>
  <si>
    <t>S1</t>
  </si>
  <si>
    <t>S2</t>
  </si>
  <si>
    <t>S3</t>
  </si>
  <si>
    <t>S4</t>
  </si>
  <si>
    <t>S5</t>
  </si>
  <si>
    <t>S6</t>
  </si>
  <si>
    <t>S7</t>
  </si>
  <si>
    <t>S8</t>
  </si>
  <si>
    <t>S9</t>
  </si>
  <si>
    <t>S10</t>
  </si>
  <si>
    <t>S11</t>
  </si>
  <si>
    <t>S12</t>
  </si>
  <si>
    <t>S13</t>
  </si>
  <si>
    <t>S14</t>
  </si>
  <si>
    <t>S15</t>
  </si>
  <si>
    <t>S16</t>
  </si>
  <si>
    <t>S17</t>
  </si>
  <si>
    <t>S18</t>
  </si>
  <si>
    <t>委托加工物资合计</t>
  </si>
  <si>
    <t>减：委托加工物资跌价准备</t>
  </si>
  <si>
    <t>委托加工物资净额</t>
  </si>
  <si>
    <t>表3-9-5</t>
  </si>
  <si>
    <t>名  称</t>
  </si>
  <si>
    <t>规格型号</t>
  </si>
  <si>
    <t>基准日不含增值税销售单价</t>
  </si>
  <si>
    <t>销售状态
畅销/正常/滞销</t>
  </si>
  <si>
    <t>T1</t>
  </si>
  <si>
    <t>T2</t>
  </si>
  <si>
    <t>T3</t>
  </si>
  <si>
    <t>T4</t>
  </si>
  <si>
    <t>T5</t>
  </si>
  <si>
    <t>T6</t>
  </si>
  <si>
    <t>T7</t>
  </si>
  <si>
    <t>T8</t>
  </si>
  <si>
    <t>T9</t>
  </si>
  <si>
    <t>T10</t>
  </si>
  <si>
    <t>T11</t>
  </si>
  <si>
    <t>T12</t>
  </si>
  <si>
    <t>T13</t>
  </si>
  <si>
    <t>T14</t>
  </si>
  <si>
    <t>T15</t>
  </si>
  <si>
    <t>T16</t>
  </si>
  <si>
    <t>T17</t>
  </si>
  <si>
    <t>T18</t>
  </si>
  <si>
    <t>产成品（库存商品）合计</t>
  </si>
  <si>
    <t>减：产成品（库存商品）跌价准备</t>
  </si>
  <si>
    <t>产成品（库存商品）净额</t>
  </si>
  <si>
    <t>表3-9-6</t>
  </si>
  <si>
    <t>完工程度%</t>
  </si>
  <si>
    <t>U1</t>
  </si>
  <si>
    <t>U2</t>
  </si>
  <si>
    <t>U3</t>
  </si>
  <si>
    <t>U4</t>
  </si>
  <si>
    <t>U5</t>
  </si>
  <si>
    <t>U6</t>
  </si>
  <si>
    <t>U7</t>
  </si>
  <si>
    <t>U8</t>
  </si>
  <si>
    <t>U9</t>
  </si>
  <si>
    <t>U10</t>
  </si>
  <si>
    <t>U11</t>
  </si>
  <si>
    <t>U12</t>
  </si>
  <si>
    <t>U13</t>
  </si>
  <si>
    <t>U14</t>
  </si>
  <si>
    <t>U15</t>
  </si>
  <si>
    <t>U16</t>
  </si>
  <si>
    <t>U17</t>
  </si>
  <si>
    <t>U18</t>
  </si>
  <si>
    <t>在产品（自制半成品）合计</t>
  </si>
  <si>
    <t>减：在产品（自制半成品）跌价准备</t>
  </si>
  <si>
    <t>在产品（自制半成品）净额</t>
  </si>
  <si>
    <t>表3-9-7</t>
  </si>
  <si>
    <t>商品名称</t>
  </si>
  <si>
    <t>对方单位名称</t>
  </si>
  <si>
    <t>V1</t>
  </si>
  <si>
    <t>V2</t>
  </si>
  <si>
    <t>V3</t>
  </si>
  <si>
    <t>V4</t>
  </si>
  <si>
    <t>V5</t>
  </si>
  <si>
    <t>V6</t>
  </si>
  <si>
    <t>V7</t>
  </si>
  <si>
    <t>V8</t>
  </si>
  <si>
    <t>V9</t>
  </si>
  <si>
    <t>V10</t>
  </si>
  <si>
    <t>V11</t>
  </si>
  <si>
    <t>V12</t>
  </si>
  <si>
    <t>V13</t>
  </si>
  <si>
    <t>V14</t>
  </si>
  <si>
    <t>V15</t>
  </si>
  <si>
    <t>V16</t>
  </si>
  <si>
    <t>V17</t>
  </si>
  <si>
    <t>V18</t>
  </si>
  <si>
    <t>发出商品合计</t>
  </si>
  <si>
    <t>减：发出商品跌价准备</t>
  </si>
  <si>
    <t>发出商品净额</t>
  </si>
  <si>
    <t>表3-9-8</t>
  </si>
  <si>
    <t>启用日期</t>
  </si>
  <si>
    <t>原始入账价值</t>
  </si>
  <si>
    <t>账面价值（摊余价值）</t>
  </si>
  <si>
    <t>评估原价</t>
  </si>
  <si>
    <t>成新率%</t>
  </si>
  <si>
    <t>W1</t>
  </si>
  <si>
    <t>W2</t>
  </si>
  <si>
    <t>W3</t>
  </si>
  <si>
    <t>W4</t>
  </si>
  <si>
    <t>W5</t>
  </si>
  <si>
    <t>W6</t>
  </si>
  <si>
    <t>W7</t>
  </si>
  <si>
    <t>W8</t>
  </si>
  <si>
    <t>W9</t>
  </si>
  <si>
    <t>W10</t>
  </si>
  <si>
    <t>W11</t>
  </si>
  <si>
    <t>W12</t>
  </si>
  <si>
    <t>W13</t>
  </si>
  <si>
    <t>W14</t>
  </si>
  <si>
    <t>W15</t>
  </si>
  <si>
    <t>W16</t>
  </si>
  <si>
    <t>W17</t>
  </si>
  <si>
    <t>W18</t>
  </si>
  <si>
    <t>表3-9-9</t>
  </si>
  <si>
    <t>项目名称</t>
  </si>
  <si>
    <t>土地证号或不动产权证书号</t>
  </si>
  <si>
    <t>土地使用权人</t>
  </si>
  <si>
    <t>详细地址</t>
  </si>
  <si>
    <t>土地用途</t>
  </si>
  <si>
    <t>结构</t>
  </si>
  <si>
    <t>开工日期</t>
  </si>
  <si>
    <t>完工日期</t>
  </si>
  <si>
    <t>建设用地规划</t>
  </si>
  <si>
    <t>建设工程规划</t>
  </si>
  <si>
    <t>建筑工程施工</t>
  </si>
  <si>
    <t>商品房预售</t>
  </si>
  <si>
    <t>基准日留存面积（平方米，车位填写个数）</t>
  </si>
  <si>
    <t>跌价准备金额</t>
  </si>
  <si>
    <t>账面净额</t>
  </si>
  <si>
    <t>许可证号</t>
  </si>
  <si>
    <t>住宅</t>
  </si>
  <si>
    <t>商业</t>
  </si>
  <si>
    <t>公共配套</t>
  </si>
  <si>
    <t>车位（个）</t>
  </si>
  <si>
    <t>幼儿园/菜市场</t>
  </si>
  <si>
    <t>其他</t>
  </si>
  <si>
    <t>X1</t>
  </si>
  <si>
    <t>X2</t>
  </si>
  <si>
    <t>X3</t>
  </si>
  <si>
    <t>X4</t>
  </si>
  <si>
    <t>X5</t>
  </si>
  <si>
    <t>X6</t>
  </si>
  <si>
    <t>X7</t>
  </si>
  <si>
    <t>X8</t>
  </si>
  <si>
    <t>X9</t>
  </si>
  <si>
    <t>X10</t>
  </si>
  <si>
    <t>X11</t>
  </si>
  <si>
    <t>X12</t>
  </si>
  <si>
    <t>X13</t>
  </si>
  <si>
    <t>X14</t>
  </si>
  <si>
    <t>X15</t>
  </si>
  <si>
    <t>X16</t>
  </si>
  <si>
    <t>X17</t>
  </si>
  <si>
    <t>X18</t>
  </si>
  <si>
    <t>开发产品合计</t>
  </si>
  <si>
    <t>减：开发产品跌价准备</t>
  </si>
  <si>
    <t>开发产品净额</t>
  </si>
  <si>
    <t>表3-9-10</t>
  </si>
  <si>
    <t>土地使用权面积（平方米）</t>
  </si>
  <si>
    <t>预计完工日期</t>
  </si>
  <si>
    <t>预售</t>
  </si>
  <si>
    <t>跌价准备</t>
  </si>
  <si>
    <t>Y1</t>
  </si>
  <si>
    <t>Y2</t>
  </si>
  <si>
    <t>Y6</t>
  </si>
  <si>
    <t>Y7</t>
  </si>
  <si>
    <t>Y8</t>
  </si>
  <si>
    <t>Y9</t>
  </si>
  <si>
    <t>Y10</t>
  </si>
  <si>
    <t>Y11</t>
  </si>
  <si>
    <t>Y12</t>
  </si>
  <si>
    <t>Y13</t>
  </si>
  <si>
    <t>Y14</t>
  </si>
  <si>
    <t>Y15</t>
  </si>
  <si>
    <t>Y16</t>
  </si>
  <si>
    <t>Y17</t>
  </si>
  <si>
    <t>Y18</t>
  </si>
  <si>
    <t>Y19</t>
  </si>
  <si>
    <t>Y20</t>
  </si>
  <si>
    <t>开发成本合计</t>
  </si>
  <si>
    <t>减：跌价准备</t>
  </si>
  <si>
    <t>开发成本净额</t>
  </si>
  <si>
    <t>存货—消耗性生物资产评估明细表</t>
  </si>
  <si>
    <r>
      <rPr>
        <sz val="10"/>
        <rFont val="Arial Narrow"/>
        <charset val="134"/>
      </rPr>
      <t>表</t>
    </r>
    <r>
      <rPr>
        <sz val="10"/>
        <rFont val="Times New Roman"/>
        <charset val="134"/>
      </rPr>
      <t>3-9-11</t>
    </r>
  </si>
  <si>
    <r>
      <rPr>
        <sz val="10"/>
        <rFont val="宋体"/>
        <charset val="134"/>
      </rPr>
      <t>金额单位：人民币元</t>
    </r>
    <r>
      <rPr>
        <sz val="10"/>
        <rFont val="Times New Roman"/>
        <charset val="134"/>
      </rPr>
      <t xml:space="preserve">  </t>
    </r>
  </si>
  <si>
    <r>
      <rPr>
        <sz val="10"/>
        <rFont val="宋体"/>
        <charset val="134"/>
      </rPr>
      <t>序号</t>
    </r>
  </si>
  <si>
    <r>
      <rPr>
        <sz val="10"/>
        <rFont val="宋体"/>
        <charset val="134"/>
      </rPr>
      <t>名</t>
    </r>
    <r>
      <rPr>
        <sz val="10"/>
        <rFont val="Times New Roman"/>
        <charset val="134"/>
      </rPr>
      <t xml:space="preserve">  </t>
    </r>
    <r>
      <rPr>
        <sz val="10"/>
        <rFont val="宋体"/>
        <charset val="134"/>
      </rPr>
      <t>称</t>
    </r>
  </si>
  <si>
    <r>
      <rPr>
        <sz val="10"/>
        <rFont val="宋体"/>
        <charset val="134"/>
      </rPr>
      <t>规格型号</t>
    </r>
  </si>
  <si>
    <r>
      <rPr>
        <sz val="10"/>
        <rFont val="宋体"/>
        <charset val="134"/>
      </rPr>
      <t>计量单位</t>
    </r>
  </si>
  <si>
    <r>
      <rPr>
        <sz val="10"/>
        <rFont val="宋体"/>
        <charset val="134"/>
      </rPr>
      <t>基准日不含增值税销售单价</t>
    </r>
  </si>
  <si>
    <r>
      <rPr>
        <sz val="10"/>
        <rFont val="宋体"/>
        <charset val="134"/>
      </rPr>
      <t>销售状态
畅销</t>
    </r>
    <r>
      <rPr>
        <sz val="10"/>
        <rFont val="Times New Roman"/>
        <charset val="134"/>
      </rPr>
      <t>/</t>
    </r>
    <r>
      <rPr>
        <sz val="10"/>
        <rFont val="宋体"/>
        <charset val="134"/>
      </rPr>
      <t>正常</t>
    </r>
    <r>
      <rPr>
        <sz val="10"/>
        <rFont val="Times New Roman"/>
        <charset val="134"/>
      </rPr>
      <t>/</t>
    </r>
    <r>
      <rPr>
        <sz val="10"/>
        <rFont val="宋体"/>
        <charset val="134"/>
      </rPr>
      <t>滞销</t>
    </r>
  </si>
  <si>
    <r>
      <rPr>
        <sz val="10"/>
        <rFont val="宋体"/>
        <charset val="134"/>
      </rPr>
      <t>账面价值</t>
    </r>
  </si>
  <si>
    <r>
      <rPr>
        <sz val="10"/>
        <rFont val="宋体"/>
        <charset val="134"/>
      </rPr>
      <t>计提减值准备金额</t>
    </r>
  </si>
  <si>
    <r>
      <rPr>
        <sz val="10"/>
        <rFont val="宋体"/>
        <charset val="134"/>
      </rPr>
      <t>评估价值</t>
    </r>
  </si>
  <si>
    <r>
      <rPr>
        <sz val="10"/>
        <rFont val="宋体"/>
        <charset val="134"/>
      </rPr>
      <t>增值率</t>
    </r>
    <r>
      <rPr>
        <sz val="10"/>
        <rFont val="Times New Roman"/>
        <charset val="134"/>
      </rPr>
      <t>%</t>
    </r>
  </si>
  <si>
    <r>
      <rPr>
        <sz val="10"/>
        <rFont val="宋体"/>
        <charset val="134"/>
      </rPr>
      <t>备注</t>
    </r>
  </si>
  <si>
    <r>
      <rPr>
        <sz val="10"/>
        <rFont val="宋体"/>
        <charset val="134"/>
      </rPr>
      <t>数量</t>
    </r>
  </si>
  <si>
    <r>
      <rPr>
        <sz val="10"/>
        <rFont val="宋体"/>
        <charset val="134"/>
      </rPr>
      <t>单价</t>
    </r>
  </si>
  <si>
    <r>
      <rPr>
        <sz val="10"/>
        <rFont val="宋体"/>
        <charset val="134"/>
      </rPr>
      <t>金额</t>
    </r>
  </si>
  <si>
    <r>
      <rPr>
        <sz val="10"/>
        <rFont val="宋体"/>
        <charset val="134"/>
      </rPr>
      <t>实际数量</t>
    </r>
  </si>
  <si>
    <r>
      <rPr>
        <sz val="10"/>
        <rFont val="宋体"/>
        <charset val="134"/>
      </rPr>
      <t>评估单价</t>
    </r>
  </si>
  <si>
    <r>
      <rPr>
        <sz val="10"/>
        <rFont val="宋体"/>
        <charset val="134"/>
      </rPr>
      <t>唯一标识列</t>
    </r>
  </si>
  <si>
    <t>Z1</t>
  </si>
  <si>
    <t>Z2</t>
  </si>
  <si>
    <t>Z3</t>
  </si>
  <si>
    <t>Z4</t>
  </si>
  <si>
    <t>Z5</t>
  </si>
  <si>
    <t>Z6</t>
  </si>
  <si>
    <t>Z7</t>
  </si>
  <si>
    <t>Z8</t>
  </si>
  <si>
    <t>Z9</t>
  </si>
  <si>
    <t>Z10</t>
  </si>
  <si>
    <t>Z11</t>
  </si>
  <si>
    <t>Z12</t>
  </si>
  <si>
    <t>Z13</t>
  </si>
  <si>
    <t>Z14</t>
  </si>
  <si>
    <t>Z15</t>
  </si>
  <si>
    <t>Z16</t>
  </si>
  <si>
    <t>Z17</t>
  </si>
  <si>
    <t>Z18</t>
  </si>
  <si>
    <t>消耗性生物资产合计</t>
  </si>
  <si>
    <t>减：消耗性生物资产跌价准备</t>
  </si>
  <si>
    <t>消耗性生物资产净额</t>
  </si>
  <si>
    <r>
      <rPr>
        <sz val="10"/>
        <rFont val="宋体"/>
        <charset val="134"/>
      </rPr>
      <t>打印边界</t>
    </r>
  </si>
  <si>
    <t>存货——工程施工评估明细表</t>
  </si>
  <si>
    <r>
      <rPr>
        <sz val="10"/>
        <rFont val="Times New Roman"/>
        <charset val="134"/>
      </rPr>
      <t>表</t>
    </r>
    <r>
      <rPr>
        <sz val="10"/>
        <rFont val="Times New Roman"/>
        <charset val="134"/>
      </rPr>
      <t>3-9-12</t>
    </r>
  </si>
  <si>
    <t>合同金额</t>
  </si>
  <si>
    <r>
      <rPr>
        <sz val="10"/>
        <rFont val="宋体"/>
        <charset val="134"/>
      </rPr>
      <t>开工时间</t>
    </r>
  </si>
  <si>
    <r>
      <rPr>
        <sz val="10"/>
        <rFont val="宋体"/>
        <charset val="134"/>
      </rPr>
      <t>预计完工时间</t>
    </r>
  </si>
  <si>
    <r>
      <rPr>
        <sz val="10"/>
        <rFont val="宋体"/>
        <charset val="134"/>
      </rPr>
      <t>基准日完工程度</t>
    </r>
    <r>
      <rPr>
        <sz val="10"/>
        <rFont val="Times New Roman"/>
        <charset val="134"/>
      </rPr>
      <t>%</t>
    </r>
  </si>
  <si>
    <t>预计</t>
  </si>
  <si>
    <t>已结转</t>
  </si>
  <si>
    <t>总成本</t>
  </si>
  <si>
    <t>收入</t>
  </si>
  <si>
    <t>材料费</t>
  </si>
  <si>
    <r>
      <rPr>
        <sz val="10"/>
        <rFont val="宋体"/>
        <charset val="134"/>
      </rPr>
      <t>人工费</t>
    </r>
  </si>
  <si>
    <r>
      <rPr>
        <sz val="10"/>
        <rFont val="宋体"/>
        <charset val="134"/>
      </rPr>
      <t>机械使用费</t>
    </r>
  </si>
  <si>
    <t>QHSE费用</t>
  </si>
  <si>
    <t>运输费</t>
  </si>
  <si>
    <t>安装费</t>
  </si>
  <si>
    <r>
      <rPr>
        <sz val="10"/>
        <rFont val="宋体"/>
        <charset val="134"/>
      </rPr>
      <t>分包费</t>
    </r>
  </si>
  <si>
    <t>税金</t>
  </si>
  <si>
    <r>
      <rPr>
        <sz val="10"/>
        <rFont val="宋体"/>
        <charset val="134"/>
      </rPr>
      <t>制造费用</t>
    </r>
  </si>
  <si>
    <t>其他费用</t>
  </si>
  <si>
    <t>合同成本</t>
  </si>
  <si>
    <t>合同毛利</t>
  </si>
  <si>
    <t>工程结算</t>
  </si>
  <si>
    <t>AA1</t>
  </si>
  <si>
    <t>AA2</t>
  </si>
  <si>
    <t>AA3</t>
  </si>
  <si>
    <t>AA4</t>
  </si>
  <si>
    <t>AA5</t>
  </si>
  <si>
    <t>AA6</t>
  </si>
  <si>
    <t>AA7</t>
  </si>
  <si>
    <t>AA8</t>
  </si>
  <si>
    <t>AA9</t>
  </si>
  <si>
    <t>AA10</t>
  </si>
  <si>
    <t>AA11</t>
  </si>
  <si>
    <t>AA12</t>
  </si>
  <si>
    <t>AA13</t>
  </si>
  <si>
    <t>AA14</t>
  </si>
  <si>
    <t>AA15</t>
  </si>
  <si>
    <t>AA16</t>
  </si>
  <si>
    <t>AA17</t>
  </si>
  <si>
    <t>合            计</t>
  </si>
  <si>
    <t>合同资产评估明细表</t>
  </si>
  <si>
    <t>表3-10</t>
  </si>
  <si>
    <t>履约义务</t>
  </si>
  <si>
    <t>AB1</t>
  </si>
  <si>
    <t>AB2</t>
  </si>
  <si>
    <t>AB3</t>
  </si>
  <si>
    <t>AB4</t>
  </si>
  <si>
    <t>AB5</t>
  </si>
  <si>
    <t>AB6</t>
  </si>
  <si>
    <t>AB7</t>
  </si>
  <si>
    <t>AB8</t>
  </si>
  <si>
    <t>AB9</t>
  </si>
  <si>
    <t>AB10</t>
  </si>
  <si>
    <t>AB11</t>
  </si>
  <si>
    <t>AB12</t>
  </si>
  <si>
    <t>AB13</t>
  </si>
  <si>
    <t>AB14</t>
  </si>
  <si>
    <t>AB15</t>
  </si>
  <si>
    <t>AB16</t>
  </si>
  <si>
    <t>合同资产合计</t>
  </si>
  <si>
    <t>合同资产净额</t>
  </si>
  <si>
    <t>持有待售资产评估明细表</t>
  </si>
  <si>
    <t>表3-11</t>
  </si>
  <si>
    <t>资产类别</t>
  </si>
  <si>
    <t>资产名称</t>
  </si>
  <si>
    <t>公允价值</t>
  </si>
  <si>
    <t>预计处置费用</t>
  </si>
  <si>
    <t>预计处置时间</t>
  </si>
  <si>
    <t>协议/合同索引号</t>
  </si>
  <si>
    <t>AC1</t>
  </si>
  <si>
    <t>AC2</t>
  </si>
  <si>
    <t>AC3</t>
  </si>
  <si>
    <t>AC4</t>
  </si>
  <si>
    <t>AC5</t>
  </si>
  <si>
    <t>AC6</t>
  </si>
  <si>
    <t>AC7</t>
  </si>
  <si>
    <t>AC8</t>
  </si>
  <si>
    <t>AC9</t>
  </si>
  <si>
    <t>AC10</t>
  </si>
  <si>
    <t>AC11</t>
  </si>
  <si>
    <t>AC12</t>
  </si>
  <si>
    <t>AC13</t>
  </si>
  <si>
    <t>AC14</t>
  </si>
  <si>
    <t>AC15</t>
  </si>
  <si>
    <t>AC16</t>
  </si>
  <si>
    <t>AC17</t>
  </si>
  <si>
    <t>AC18</t>
  </si>
  <si>
    <t>AC19</t>
  </si>
  <si>
    <t>AC20</t>
  </si>
  <si>
    <t>一年到期非流动资产评估明细表</t>
  </si>
  <si>
    <t>表3-12</t>
  </si>
  <si>
    <t>项目及内容</t>
  </si>
  <si>
    <t>结算内容</t>
  </si>
  <si>
    <t>AD1</t>
  </si>
  <si>
    <t>AD2</t>
  </si>
  <si>
    <t>AD3</t>
  </si>
  <si>
    <t>AD4</t>
  </si>
  <si>
    <t>AD5</t>
  </si>
  <si>
    <t>AD6</t>
  </si>
  <si>
    <t>AD7</t>
  </si>
  <si>
    <t>AD8</t>
  </si>
  <si>
    <t>AD9</t>
  </si>
  <si>
    <t>AD10</t>
  </si>
  <si>
    <t>AD11</t>
  </si>
  <si>
    <t>AD12</t>
  </si>
  <si>
    <t>AD13</t>
  </si>
  <si>
    <t>AD14</t>
  </si>
  <si>
    <t>AD15</t>
  </si>
  <si>
    <t>AD16</t>
  </si>
  <si>
    <t>AD17</t>
  </si>
  <si>
    <t>AD18</t>
  </si>
  <si>
    <t>AD19</t>
  </si>
  <si>
    <t>AD20</t>
  </si>
  <si>
    <t>其他流动资产评估明细表</t>
  </si>
  <si>
    <t>表3-13</t>
  </si>
  <si>
    <t>AE1</t>
  </si>
  <si>
    <t>AE2</t>
  </si>
  <si>
    <t>AE3</t>
  </si>
  <si>
    <t>AE4</t>
  </si>
  <si>
    <t>AE5</t>
  </si>
  <si>
    <t>AE6</t>
  </si>
  <si>
    <t>AE7</t>
  </si>
  <si>
    <t>AE8</t>
  </si>
  <si>
    <t>AE9</t>
  </si>
  <si>
    <t>AE10</t>
  </si>
  <si>
    <t>AE11</t>
  </si>
  <si>
    <t>AE12</t>
  </si>
  <si>
    <t>AE13</t>
  </si>
  <si>
    <t>AE14</t>
  </si>
  <si>
    <t>AE15</t>
  </si>
  <si>
    <t>AE16</t>
  </si>
  <si>
    <t>AE17</t>
  </si>
  <si>
    <t>AE18</t>
  </si>
  <si>
    <t>AE19</t>
  </si>
  <si>
    <t>AE20</t>
  </si>
  <si>
    <t>AE21</t>
  </si>
  <si>
    <t>非流动资产评估汇总表</t>
  </si>
  <si>
    <t>表4</t>
  </si>
  <si>
    <t>4-1</t>
  </si>
  <si>
    <t>4-2</t>
  </si>
  <si>
    <t>4-3</t>
  </si>
  <si>
    <t>4-4</t>
  </si>
  <si>
    <t>4-5</t>
  </si>
  <si>
    <t>4-6</t>
  </si>
  <si>
    <t>4-7</t>
  </si>
  <si>
    <t>4-8</t>
  </si>
  <si>
    <t>4-9</t>
  </si>
  <si>
    <t>4-10</t>
  </si>
  <si>
    <t>4-11</t>
  </si>
  <si>
    <t>4-12</t>
  </si>
  <si>
    <t>4-13</t>
  </si>
  <si>
    <t>其中：土地使用权</t>
  </si>
  <si>
    <t>4-14</t>
  </si>
  <si>
    <t>4-15</t>
  </si>
  <si>
    <t>4-16</t>
  </si>
  <si>
    <t>4-17</t>
  </si>
  <si>
    <t>4-18</t>
  </si>
  <si>
    <t>债权投资评估明细表</t>
  </si>
  <si>
    <t xml:space="preserve"> 表4-1</t>
  </si>
  <si>
    <r>
      <rPr>
        <sz val="10"/>
        <rFont val="宋体"/>
        <charset val="134"/>
      </rPr>
      <t>债务人名称</t>
    </r>
  </si>
  <si>
    <r>
      <rPr>
        <sz val="10"/>
        <rFont val="宋体"/>
        <charset val="134"/>
      </rPr>
      <t>取得日期</t>
    </r>
  </si>
  <si>
    <r>
      <rPr>
        <sz val="10"/>
        <rFont val="宋体"/>
        <charset val="134"/>
      </rPr>
      <t>利率</t>
    </r>
    <r>
      <rPr>
        <sz val="10"/>
        <rFont val="Times New Roman"/>
        <charset val="134"/>
      </rPr>
      <t>%</t>
    </r>
  </si>
  <si>
    <r>
      <rPr>
        <sz val="10"/>
        <rFont val="宋体"/>
        <charset val="134"/>
      </rPr>
      <t>本金</t>
    </r>
  </si>
  <si>
    <t>AF1</t>
  </si>
  <si>
    <t>AF2</t>
  </si>
  <si>
    <t>AF3</t>
  </si>
  <si>
    <t>AF4</t>
  </si>
  <si>
    <t>AF5</t>
  </si>
  <si>
    <t>AF6</t>
  </si>
  <si>
    <t>AF7</t>
  </si>
  <si>
    <t>AF8</t>
  </si>
  <si>
    <t>AF9</t>
  </si>
  <si>
    <t>AF10</t>
  </si>
  <si>
    <t>AF11</t>
  </si>
  <si>
    <t>AF12</t>
  </si>
  <si>
    <t>AF13</t>
  </si>
  <si>
    <t>AF14</t>
  </si>
  <si>
    <t>AF15</t>
  </si>
  <si>
    <t>AF16</t>
  </si>
  <si>
    <t>AF17</t>
  </si>
  <si>
    <r>
      <rPr>
        <sz val="10"/>
        <color indexed="8"/>
        <rFont val="宋体"/>
        <charset val="134"/>
      </rPr>
      <t>债权投资合计</t>
    </r>
  </si>
  <si>
    <r>
      <rPr>
        <sz val="10"/>
        <color indexed="8"/>
        <rFont val="宋体"/>
        <charset val="134"/>
      </rPr>
      <t>减：债权投资减值准备</t>
    </r>
  </si>
  <si>
    <r>
      <rPr>
        <sz val="10"/>
        <rFont val="宋体"/>
        <charset val="134"/>
      </rPr>
      <t>债权投资净额</t>
    </r>
  </si>
  <si>
    <t>其他债权投资评估明细表</t>
  </si>
  <si>
    <r>
      <rPr>
        <sz val="10"/>
        <rFont val="Times New Roman"/>
        <charset val="134"/>
      </rPr>
      <t>表</t>
    </r>
    <r>
      <rPr>
        <sz val="10"/>
        <rFont val="Times New Roman"/>
        <charset val="134"/>
      </rPr>
      <t>4-2</t>
    </r>
  </si>
  <si>
    <t>债务人名称</t>
  </si>
  <si>
    <t>取得日期</t>
  </si>
  <si>
    <t>利率%</t>
  </si>
  <si>
    <t>本金</t>
  </si>
  <si>
    <t>AG1</t>
  </si>
  <si>
    <t>AG2</t>
  </si>
  <si>
    <t>AG3</t>
  </si>
  <si>
    <t>AG4</t>
  </si>
  <si>
    <t>AG5</t>
  </si>
  <si>
    <t>AG6</t>
  </si>
  <si>
    <t>AG7</t>
  </si>
  <si>
    <t>AG8</t>
  </si>
  <si>
    <t>AG9</t>
  </si>
  <si>
    <t>AG10</t>
  </si>
  <si>
    <t>AG11</t>
  </si>
  <si>
    <t>AG12</t>
  </si>
  <si>
    <t>AG13</t>
  </si>
  <si>
    <t>AG14</t>
  </si>
  <si>
    <t>AG15</t>
  </si>
  <si>
    <t>AG16</t>
  </si>
  <si>
    <t>AG17</t>
  </si>
  <si>
    <t>AG18</t>
  </si>
  <si>
    <t>AG19</t>
  </si>
  <si>
    <t>AG20</t>
  </si>
  <si>
    <t>表4-3</t>
  </si>
  <si>
    <t>AH1</t>
  </si>
  <si>
    <t>AH2</t>
  </si>
  <si>
    <t>AH3</t>
  </si>
  <si>
    <t>AH4</t>
  </si>
  <si>
    <t>AH5</t>
  </si>
  <si>
    <t>AH6</t>
  </si>
  <si>
    <t>AH7</t>
  </si>
  <si>
    <t>AH8</t>
  </si>
  <si>
    <t>AH9</t>
  </si>
  <si>
    <t>AH10</t>
  </si>
  <si>
    <t>AH11</t>
  </si>
  <si>
    <t>AH12</t>
  </si>
  <si>
    <t>AH13</t>
  </si>
  <si>
    <t>AH14</t>
  </si>
  <si>
    <t>AH15</t>
  </si>
  <si>
    <t>AH16</t>
  </si>
  <si>
    <t>AH17</t>
  </si>
  <si>
    <t>长期应收款合计</t>
  </si>
  <si>
    <t>减：长期应收款坏账准备</t>
  </si>
  <si>
    <t>长期应收款净额</t>
  </si>
  <si>
    <t>表4-4</t>
  </si>
  <si>
    <t>协议投资期限</t>
  </si>
  <si>
    <r>
      <rPr>
        <sz val="10"/>
        <rFont val="宋体"/>
        <charset val="134"/>
      </rPr>
      <t>持股比例</t>
    </r>
    <r>
      <rPr>
        <sz val="10"/>
        <rFont val="Times New Roman"/>
        <charset val="134"/>
      </rPr>
      <t>%</t>
    </r>
  </si>
  <si>
    <t>是否控股</t>
  </si>
  <si>
    <t>核算方法</t>
  </si>
  <si>
    <t>投资成本</t>
  </si>
  <si>
    <r>
      <rPr>
        <sz val="10"/>
        <rFont val="Times New Roman"/>
        <charset val="134"/>
      </rPr>
      <t>被投资单位</t>
    </r>
    <r>
      <rPr>
        <sz val="10"/>
        <rFont val="Times New Roman"/>
        <charset val="134"/>
      </rPr>
      <t>100%</t>
    </r>
    <r>
      <rPr>
        <sz val="10"/>
        <rFont val="Times New Roman"/>
        <charset val="134"/>
      </rPr>
      <t>股权评估结果</t>
    </r>
  </si>
  <si>
    <r>
      <rPr>
        <sz val="10"/>
        <rFont val="宋体"/>
        <charset val="134"/>
      </rPr>
      <t>打开评估（</t>
    </r>
    <r>
      <rPr>
        <sz val="10"/>
        <rFont val="Times New Roman"/>
        <charset val="134"/>
      </rPr>
      <t>Y/N)</t>
    </r>
  </si>
  <si>
    <r>
      <rPr>
        <sz val="10"/>
        <rFont val="宋体"/>
        <charset val="134"/>
      </rPr>
      <t>公司代码</t>
    </r>
  </si>
  <si>
    <t>长期股权投资合计</t>
  </si>
  <si>
    <t>长期股权投资净额</t>
  </si>
  <si>
    <t>表4-5</t>
  </si>
  <si>
    <r>
      <rPr>
        <sz val="10"/>
        <rFont val="宋体"/>
        <charset val="134"/>
      </rPr>
      <t>权益工具名称</t>
    </r>
  </si>
  <si>
    <r>
      <rPr>
        <sz val="10"/>
        <rFont val="宋体"/>
        <charset val="134"/>
      </rPr>
      <t>权益工具种类</t>
    </r>
  </si>
  <si>
    <r>
      <rPr>
        <sz val="10"/>
        <rFont val="宋体"/>
        <charset val="134"/>
      </rPr>
      <t>票面利率</t>
    </r>
    <r>
      <rPr>
        <sz val="10"/>
        <rFont val="Times New Roman"/>
        <charset val="134"/>
      </rPr>
      <t>%</t>
    </r>
  </si>
  <si>
    <t>基准日市价</t>
  </si>
  <si>
    <r>
      <rPr>
        <sz val="10"/>
        <rFont val="宋体"/>
        <charset val="134"/>
      </rPr>
      <t>投资成本</t>
    </r>
  </si>
  <si>
    <t>AJ1</t>
  </si>
  <si>
    <t>AJ2</t>
  </si>
  <si>
    <t>AJ3</t>
  </si>
  <si>
    <t>AJ4</t>
  </si>
  <si>
    <t>AJ5</t>
  </si>
  <si>
    <t>AJ6</t>
  </si>
  <si>
    <t>AJ7</t>
  </si>
  <si>
    <t>AJ8</t>
  </si>
  <si>
    <t>AJ9</t>
  </si>
  <si>
    <t>AJ10</t>
  </si>
  <si>
    <t>AJ11</t>
  </si>
  <si>
    <t>AJ12</t>
  </si>
  <si>
    <t>AJ13</t>
  </si>
  <si>
    <t>AJ14</t>
  </si>
  <si>
    <t>AJ15</t>
  </si>
  <si>
    <t>AJ16</t>
  </si>
  <si>
    <t>AJ17</t>
  </si>
  <si>
    <r>
      <rPr>
        <sz val="10"/>
        <color indexed="8"/>
        <rFont val="宋体"/>
        <charset val="134"/>
      </rPr>
      <t>其他权益工具投资合</t>
    </r>
    <r>
      <rPr>
        <sz val="10"/>
        <color indexed="8"/>
        <rFont val="Times New Roman"/>
        <charset val="134"/>
      </rPr>
      <t xml:space="preserve"> </t>
    </r>
    <r>
      <rPr>
        <sz val="10"/>
        <color indexed="8"/>
        <rFont val="宋体"/>
        <charset val="134"/>
      </rPr>
      <t>计</t>
    </r>
  </si>
  <si>
    <t>表4-6</t>
  </si>
  <si>
    <r>
      <rPr>
        <sz val="10"/>
        <rFont val="宋体"/>
        <charset val="134"/>
      </rPr>
      <t>金融资产名称</t>
    </r>
  </si>
  <si>
    <r>
      <rPr>
        <sz val="10"/>
        <rFont val="宋体"/>
        <charset val="134"/>
      </rPr>
      <t>金融资产种类</t>
    </r>
  </si>
  <si>
    <r>
      <rPr>
        <sz val="10"/>
        <rFont val="宋体"/>
        <charset val="134"/>
      </rPr>
      <t>取得成本</t>
    </r>
  </si>
  <si>
    <t>AK1</t>
  </si>
  <si>
    <t>AK2</t>
  </si>
  <si>
    <t>AK3</t>
  </si>
  <si>
    <t>AK4</t>
  </si>
  <si>
    <t>AK5</t>
  </si>
  <si>
    <t>AK6</t>
  </si>
  <si>
    <t>AK7</t>
  </si>
  <si>
    <t>AK8</t>
  </si>
  <si>
    <t>AK9</t>
  </si>
  <si>
    <t>AK10</t>
  </si>
  <si>
    <t>AK11</t>
  </si>
  <si>
    <t>AK12</t>
  </si>
  <si>
    <t>AK13</t>
  </si>
  <si>
    <t>AK14</t>
  </si>
  <si>
    <t>AK15</t>
  </si>
  <si>
    <t>AK16</t>
  </si>
  <si>
    <t>AK17</t>
  </si>
  <si>
    <r>
      <rPr>
        <sz val="10"/>
        <color indexed="8"/>
        <rFont val="宋体"/>
        <charset val="134"/>
      </rPr>
      <t>其他非流动金融资产合</t>
    </r>
    <r>
      <rPr>
        <sz val="10"/>
        <color indexed="8"/>
        <rFont val="Times New Roman"/>
        <charset val="134"/>
      </rPr>
      <t xml:space="preserve"> </t>
    </r>
    <r>
      <rPr>
        <sz val="10"/>
        <color indexed="8"/>
        <rFont val="宋体"/>
        <charset val="134"/>
      </rPr>
      <t>计</t>
    </r>
  </si>
  <si>
    <t>投资性房地产汇总表</t>
  </si>
  <si>
    <t>表4-7</t>
  </si>
  <si>
    <t>4-7-1</t>
  </si>
  <si>
    <t>4-7-2</t>
  </si>
  <si>
    <t>4-7-3</t>
  </si>
  <si>
    <t>4-7-4</t>
  </si>
  <si>
    <t>投资性地产（公允计量）</t>
  </si>
  <si>
    <t>投资性房地产合计</t>
  </si>
  <si>
    <t>减：投资性房地产减值准备</t>
  </si>
  <si>
    <t>投资性房地产净额</t>
  </si>
  <si>
    <t>表4-7-1</t>
  </si>
  <si>
    <r>
      <rPr>
        <sz val="10"/>
        <rFont val="宋体"/>
        <charset val="134"/>
      </rPr>
      <t>房屋对应宗地信息</t>
    </r>
  </si>
  <si>
    <r>
      <rPr>
        <sz val="10"/>
        <rFont val="宋体"/>
        <charset val="134"/>
      </rPr>
      <t>房产证号</t>
    </r>
  </si>
  <si>
    <r>
      <rPr>
        <sz val="10"/>
        <rFont val="宋体"/>
        <charset val="134"/>
      </rPr>
      <t>房产证载权利人</t>
    </r>
  </si>
  <si>
    <r>
      <rPr>
        <sz val="10"/>
        <rFont val="宋体"/>
        <charset val="134"/>
      </rPr>
      <t>房屋名称</t>
    </r>
  </si>
  <si>
    <r>
      <rPr>
        <sz val="10"/>
        <rFont val="宋体"/>
        <charset val="134"/>
      </rPr>
      <t>来源（外购、自建、自用转入、存货转入等）</t>
    </r>
  </si>
  <si>
    <r>
      <rPr>
        <sz val="10"/>
        <rFont val="宋体"/>
        <charset val="134"/>
      </rPr>
      <t>房产用途</t>
    </r>
  </si>
  <si>
    <r>
      <rPr>
        <sz val="10"/>
        <rFont val="宋体"/>
        <charset val="134"/>
      </rPr>
      <t>结构</t>
    </r>
  </si>
  <si>
    <r>
      <rPr>
        <sz val="10"/>
        <rFont val="宋体"/>
        <charset val="134"/>
      </rPr>
      <t>建成
年月</t>
    </r>
  </si>
  <si>
    <r>
      <rPr>
        <sz val="10"/>
        <rFont val="宋体"/>
        <charset val="134"/>
      </rPr>
      <t>建筑面积
（㎡）</t>
    </r>
  </si>
  <si>
    <r>
      <rPr>
        <sz val="10"/>
        <rFont val="宋体"/>
        <charset val="134"/>
      </rPr>
      <t xml:space="preserve">成本单价
</t>
    </r>
    <r>
      <rPr>
        <sz val="10"/>
        <rFont val="Times New Roman"/>
        <charset val="134"/>
      </rPr>
      <t>(</t>
    </r>
    <r>
      <rPr>
        <sz val="10"/>
        <rFont val="宋体"/>
        <charset val="134"/>
      </rPr>
      <t>元</t>
    </r>
    <r>
      <rPr>
        <sz val="10"/>
        <rFont val="Times New Roman"/>
        <charset val="134"/>
      </rPr>
      <t>/</t>
    </r>
    <r>
      <rPr>
        <sz val="10"/>
        <rFont val="宋体"/>
        <charset val="134"/>
      </rPr>
      <t>㎡</t>
    </r>
    <r>
      <rPr>
        <sz val="10"/>
        <rFont val="Times New Roman"/>
        <charset val="134"/>
      </rPr>
      <t>)</t>
    </r>
  </si>
  <si>
    <r>
      <rPr>
        <sz val="10"/>
        <rFont val="宋体"/>
        <charset val="134"/>
      </rPr>
      <t xml:space="preserve">评估单价
</t>
    </r>
    <r>
      <rPr>
        <sz val="10"/>
        <rFont val="Times New Roman"/>
        <charset val="134"/>
      </rPr>
      <t>(</t>
    </r>
    <r>
      <rPr>
        <sz val="10"/>
        <rFont val="宋体"/>
        <charset val="134"/>
      </rPr>
      <t>元</t>
    </r>
    <r>
      <rPr>
        <sz val="10"/>
        <rFont val="Times New Roman"/>
        <charset val="134"/>
      </rPr>
      <t>/</t>
    </r>
    <r>
      <rPr>
        <sz val="10"/>
        <rFont val="宋体"/>
        <charset val="134"/>
      </rPr>
      <t>㎡</t>
    </r>
    <r>
      <rPr>
        <sz val="10"/>
        <rFont val="Times New Roman"/>
        <charset val="134"/>
      </rPr>
      <t>)</t>
    </r>
  </si>
  <si>
    <r>
      <rPr>
        <sz val="10"/>
        <rFont val="宋体"/>
        <charset val="134"/>
      </rPr>
      <t>对应土地证号</t>
    </r>
  </si>
  <si>
    <r>
      <rPr>
        <sz val="10"/>
        <rFont val="宋体"/>
        <charset val="134"/>
      </rPr>
      <t>对应宗地名称</t>
    </r>
  </si>
  <si>
    <r>
      <rPr>
        <sz val="10"/>
        <rFont val="宋体"/>
        <charset val="134"/>
      </rPr>
      <t>宗地开发程度</t>
    </r>
  </si>
  <si>
    <r>
      <rPr>
        <sz val="10"/>
        <rFont val="宋体"/>
        <charset val="134"/>
      </rPr>
      <t>宗地位置</t>
    </r>
  </si>
  <si>
    <r>
      <rPr>
        <sz val="10"/>
        <rFont val="宋体"/>
        <charset val="134"/>
      </rPr>
      <t>宗地用途</t>
    </r>
  </si>
  <si>
    <r>
      <rPr>
        <sz val="10"/>
        <rFont val="宋体"/>
        <charset val="134"/>
      </rPr>
      <t>用地性质</t>
    </r>
  </si>
  <si>
    <r>
      <rPr>
        <sz val="10"/>
        <rFont val="宋体"/>
        <charset val="134"/>
      </rPr>
      <t>原值</t>
    </r>
  </si>
  <si>
    <r>
      <rPr>
        <sz val="10"/>
        <rFont val="宋体"/>
        <charset val="134"/>
      </rPr>
      <t>净值</t>
    </r>
  </si>
  <si>
    <r>
      <rPr>
        <sz val="10"/>
        <rFont val="宋体"/>
        <charset val="134"/>
      </rPr>
      <t>成新率</t>
    </r>
    <r>
      <rPr>
        <sz val="10"/>
        <rFont val="Times New Roman"/>
        <charset val="134"/>
      </rPr>
      <t>%</t>
    </r>
  </si>
  <si>
    <t>AM1</t>
  </si>
  <si>
    <t>AM2</t>
  </si>
  <si>
    <t>AM3</t>
  </si>
  <si>
    <t>AM4</t>
  </si>
  <si>
    <t>AM5</t>
  </si>
  <si>
    <t>AM6</t>
  </si>
  <si>
    <t>AM7</t>
  </si>
  <si>
    <t>AM8</t>
  </si>
  <si>
    <t>AM9</t>
  </si>
  <si>
    <t>AM10</t>
  </si>
  <si>
    <t>AM11</t>
  </si>
  <si>
    <t>AM12</t>
  </si>
  <si>
    <t>AM13</t>
  </si>
  <si>
    <t>AM14</t>
  </si>
  <si>
    <t>AM15</t>
  </si>
  <si>
    <t>AM16</t>
  </si>
  <si>
    <t>AM17</t>
  </si>
  <si>
    <t>投资性房地产－房屋合计</t>
  </si>
  <si>
    <t>投资性房地产－房屋净额</t>
  </si>
  <si>
    <t>投资性房地产——房屋评估明细表（采用公允价值模式计量）</t>
  </si>
  <si>
    <t>表4-7-2</t>
  </si>
  <si>
    <r>
      <rPr>
        <sz val="10"/>
        <rFont val="宋体"/>
        <charset val="134"/>
      </rPr>
      <t>原始入账价值</t>
    </r>
    <r>
      <rPr>
        <sz val="10"/>
        <rFont val="Times New Roman"/>
        <charset val="134"/>
      </rPr>
      <t xml:space="preserve"> 
</t>
    </r>
    <r>
      <rPr>
        <sz val="10"/>
        <rFont val="宋体"/>
        <charset val="134"/>
      </rPr>
      <t>（转入日公允价值）</t>
    </r>
  </si>
  <si>
    <t>AN1</t>
  </si>
  <si>
    <t>AN2</t>
  </si>
  <si>
    <t>AN3</t>
  </si>
  <si>
    <t>AN4</t>
  </si>
  <si>
    <t>AN5</t>
  </si>
  <si>
    <t>AN6</t>
  </si>
  <si>
    <t>AN7</t>
  </si>
  <si>
    <t>AN8</t>
  </si>
  <si>
    <t>AN9</t>
  </si>
  <si>
    <t>AN10</t>
  </si>
  <si>
    <t>AN11</t>
  </si>
  <si>
    <t>AN12</t>
  </si>
  <si>
    <t>AN13</t>
  </si>
  <si>
    <t>AN14</t>
  </si>
  <si>
    <t>AN15</t>
  </si>
  <si>
    <t>AN16</t>
  </si>
  <si>
    <t>AN17</t>
  </si>
  <si>
    <t>AN18</t>
  </si>
  <si>
    <t>AN19</t>
  </si>
  <si>
    <t>表4-7-3</t>
  </si>
  <si>
    <t>土地权证编号</t>
  </si>
  <si>
    <t>宗地名称</t>
  </si>
  <si>
    <t>来源（外购、自建、自用转入、存货转入等）</t>
  </si>
  <si>
    <t>是否空地</t>
  </si>
  <si>
    <t>土地位置</t>
  </si>
  <si>
    <t>用地性质</t>
  </si>
  <si>
    <t>准用年限</t>
  </si>
  <si>
    <t>开发程度</t>
  </si>
  <si>
    <r>
      <rPr>
        <sz val="10"/>
        <rFont val="宋体"/>
        <charset val="134"/>
      </rPr>
      <t>面积</t>
    </r>
    <r>
      <rPr>
        <sz val="10"/>
        <rFont val="Times New Roman"/>
        <charset val="134"/>
      </rPr>
      <t>(</t>
    </r>
    <r>
      <rPr>
        <sz val="10"/>
        <rFont val="宋体"/>
        <charset val="134"/>
      </rPr>
      <t>㎡</t>
    </r>
    <r>
      <rPr>
        <sz val="10"/>
        <rFont val="Times New Roman"/>
        <charset val="134"/>
      </rPr>
      <t>)</t>
    </r>
  </si>
  <si>
    <t>AP1</t>
  </si>
  <si>
    <t>AP2</t>
  </si>
  <si>
    <t>AP3</t>
  </si>
  <si>
    <t>AP4</t>
  </si>
  <si>
    <t>AP5</t>
  </si>
  <si>
    <t>AP6</t>
  </si>
  <si>
    <t>AP7</t>
  </si>
  <si>
    <t>AP8</t>
  </si>
  <si>
    <t>AP9</t>
  </si>
  <si>
    <t>AP10</t>
  </si>
  <si>
    <t>AP11</t>
  </si>
  <si>
    <t>AP12</t>
  </si>
  <si>
    <t>AP13</t>
  </si>
  <si>
    <t>AP14</t>
  </si>
  <si>
    <t>AP15</t>
  </si>
  <si>
    <t>AP16</t>
  </si>
  <si>
    <t>AP17</t>
  </si>
  <si>
    <t>AP18</t>
  </si>
  <si>
    <t>AP19</t>
  </si>
  <si>
    <t>AP20</t>
  </si>
  <si>
    <t>AP21</t>
  </si>
  <si>
    <t>AP22</t>
  </si>
  <si>
    <t>AP23</t>
  </si>
  <si>
    <t>投资性地产合计</t>
  </si>
  <si>
    <t>投资性地产净额</t>
  </si>
  <si>
    <t>投资性房地产——土地使用权评估明细表（采用公允价值模式计量）</t>
  </si>
  <si>
    <t>表4-7-4</t>
  </si>
  <si>
    <r>
      <rPr>
        <sz val="10"/>
        <rFont val="宋体"/>
        <charset val="134"/>
      </rPr>
      <t xml:space="preserve">面积
</t>
    </r>
    <r>
      <rPr>
        <sz val="10"/>
        <rFont val="Times New Roman"/>
        <charset val="134"/>
      </rPr>
      <t>(</t>
    </r>
    <r>
      <rPr>
        <sz val="10"/>
        <rFont val="宋体"/>
        <charset val="134"/>
      </rPr>
      <t>㎡</t>
    </r>
    <r>
      <rPr>
        <sz val="10"/>
        <rFont val="Times New Roman"/>
        <charset val="134"/>
      </rPr>
      <t>)</t>
    </r>
  </si>
  <si>
    <r>
      <rPr>
        <sz val="10"/>
        <rFont val="宋体"/>
        <charset val="134"/>
      </rPr>
      <t>原始入账价值
（转入日公允价值）</t>
    </r>
  </si>
  <si>
    <t>AQ1</t>
  </si>
  <si>
    <t>AQ2</t>
  </si>
  <si>
    <t>AQ3</t>
  </si>
  <si>
    <t>AQ4</t>
  </si>
  <si>
    <t>AQ5</t>
  </si>
  <si>
    <t>AQ6</t>
  </si>
  <si>
    <t>AQ7</t>
  </si>
  <si>
    <t>AQ8</t>
  </si>
  <si>
    <t>AQ9</t>
  </si>
  <si>
    <t>AQ10</t>
  </si>
  <si>
    <t>AQ11</t>
  </si>
  <si>
    <t>AQ12</t>
  </si>
  <si>
    <t>AQ13</t>
  </si>
  <si>
    <t>AQ14</t>
  </si>
  <si>
    <t>AQ15</t>
  </si>
  <si>
    <t>AQ16</t>
  </si>
  <si>
    <t>AQ17</t>
  </si>
  <si>
    <t>AQ18</t>
  </si>
  <si>
    <t>AQ19</t>
  </si>
  <si>
    <t>AQ20</t>
  </si>
  <si>
    <t>表4-8-1</t>
  </si>
  <si>
    <t>资产编号</t>
  </si>
  <si>
    <r>
      <rPr>
        <sz val="10"/>
        <rFont val="宋体"/>
        <charset val="134"/>
      </rPr>
      <t>宗地编号</t>
    </r>
  </si>
  <si>
    <r>
      <rPr>
        <sz val="10"/>
        <rFont val="宋体"/>
        <charset val="134"/>
      </rPr>
      <t>所占宗地情况</t>
    </r>
  </si>
  <si>
    <t>房产证号</t>
  </si>
  <si>
    <t>房产证载权利人</t>
  </si>
  <si>
    <t>建筑物名称</t>
  </si>
  <si>
    <t>檐高(米)</t>
  </si>
  <si>
    <t>层数</t>
  </si>
  <si>
    <r>
      <rPr>
        <sz val="10"/>
        <rFont val="宋体"/>
        <charset val="134"/>
      </rPr>
      <t>层高</t>
    </r>
  </si>
  <si>
    <r>
      <rPr>
        <sz val="10"/>
        <rFont val="宋体"/>
        <charset val="134"/>
      </rPr>
      <t>资产状况</t>
    </r>
  </si>
  <si>
    <r>
      <rPr>
        <sz val="10"/>
        <rFont val="宋体"/>
        <charset val="134"/>
      </rPr>
      <t xml:space="preserve">建筑面积
</t>
    </r>
    <r>
      <rPr>
        <sz val="10"/>
        <rFont val="Times New Roman"/>
        <charset val="134"/>
      </rPr>
      <t>(</t>
    </r>
    <r>
      <rPr>
        <sz val="10"/>
        <rFont val="宋体"/>
        <charset val="134"/>
      </rPr>
      <t>㎡</t>
    </r>
    <r>
      <rPr>
        <sz val="10"/>
        <rFont val="Times New Roman"/>
        <charset val="134"/>
      </rPr>
      <t>)</t>
    </r>
  </si>
  <si>
    <t>建成
年月</t>
  </si>
  <si>
    <t>折旧年限</t>
  </si>
  <si>
    <r>
      <rPr>
        <sz val="10"/>
        <rFont val="宋体"/>
        <charset val="134"/>
      </rPr>
      <t>宗地面积</t>
    </r>
  </si>
  <si>
    <r>
      <rPr>
        <sz val="10"/>
        <rFont val="宋体"/>
        <charset val="134"/>
      </rPr>
      <t>宗地性质</t>
    </r>
  </si>
  <si>
    <r>
      <rPr>
        <sz val="10"/>
        <color indexed="8"/>
        <rFont val="宋体"/>
        <charset val="134"/>
      </rPr>
      <t>案例一</t>
    </r>
  </si>
  <si>
    <t>AR1</t>
  </si>
  <si>
    <t>AR2</t>
  </si>
  <si>
    <t>AR3</t>
  </si>
  <si>
    <t>AR4</t>
  </si>
  <si>
    <t>AR5</t>
  </si>
  <si>
    <t>AR6</t>
  </si>
  <si>
    <t>AR7</t>
  </si>
  <si>
    <t>AR8</t>
  </si>
  <si>
    <t>AR9</t>
  </si>
  <si>
    <t>AR10</t>
  </si>
  <si>
    <t>AR11</t>
  </si>
  <si>
    <t>AR12</t>
  </si>
  <si>
    <t>AR13</t>
  </si>
  <si>
    <t>AR14</t>
  </si>
  <si>
    <t>AR15</t>
  </si>
  <si>
    <t>AR16</t>
  </si>
  <si>
    <t>AR17</t>
  </si>
  <si>
    <t>房屋建筑物合计</t>
  </si>
  <si>
    <t>减：房屋建筑物减值准备</t>
  </si>
  <si>
    <t>房屋建筑物净额</t>
  </si>
  <si>
    <t>表4-8-3</t>
  </si>
  <si>
    <t xml:space="preserve"> 名称</t>
  </si>
  <si>
    <t>起讫地址</t>
  </si>
  <si>
    <t>长度
(m)</t>
  </si>
  <si>
    <t>漕深
(m)</t>
  </si>
  <si>
    <t>沟宽*沟厚(mm*mm)
管径*壁厚(mm*mm)</t>
  </si>
  <si>
    <t>材质</t>
  </si>
  <si>
    <t>绝缘方式</t>
  </si>
  <si>
    <r>
      <rPr>
        <sz val="10"/>
        <rFont val="宋体"/>
        <charset val="134"/>
      </rPr>
      <t>资产状态</t>
    </r>
  </si>
  <si>
    <t>建成年月</t>
  </si>
  <si>
    <t>AT1</t>
  </si>
  <si>
    <t>AT2</t>
  </si>
  <si>
    <t>AT3</t>
  </si>
  <si>
    <t>AT4</t>
  </si>
  <si>
    <t>AT5</t>
  </si>
  <si>
    <t>AT6</t>
  </si>
  <si>
    <t>AT7</t>
  </si>
  <si>
    <t>AT8</t>
  </si>
  <si>
    <t>AT9</t>
  </si>
  <si>
    <t>AT10</t>
  </si>
  <si>
    <t>AT11</t>
  </si>
  <si>
    <t>AT12</t>
  </si>
  <si>
    <t>AT13</t>
  </si>
  <si>
    <t>AT14</t>
  </si>
  <si>
    <t>AT15</t>
  </si>
  <si>
    <t>AT16</t>
  </si>
  <si>
    <t>AT17</t>
  </si>
  <si>
    <t>管道沟槽合计</t>
  </si>
  <si>
    <t>减：管道和沟槽减值准备</t>
  </si>
  <si>
    <t>管道沟槽净额</t>
  </si>
  <si>
    <t>表4-8-4</t>
  </si>
  <si>
    <t>井巷工程名称</t>
  </si>
  <si>
    <t>岩石硬度系数</t>
  </si>
  <si>
    <t>支护</t>
  </si>
  <si>
    <r>
      <rPr>
        <sz val="10"/>
        <rFont val="Times New Roman"/>
        <charset val="134"/>
      </rPr>
      <t xml:space="preserve">锚杆长度
</t>
    </r>
    <r>
      <rPr>
        <sz val="10"/>
        <rFont val="Times New Roman"/>
        <charset val="134"/>
      </rPr>
      <t>(M)</t>
    </r>
  </si>
  <si>
    <r>
      <rPr>
        <sz val="10"/>
        <rFont val="Times New Roman"/>
        <charset val="134"/>
      </rPr>
      <t>锚杆数量
（根</t>
    </r>
    <r>
      <rPr>
        <sz val="10"/>
        <rFont val="Times New Roman"/>
        <charset val="134"/>
      </rPr>
      <t>/M</t>
    </r>
    <r>
      <rPr>
        <sz val="10"/>
        <rFont val="Times New Roman"/>
        <charset val="134"/>
      </rPr>
      <t>）</t>
    </r>
  </si>
  <si>
    <r>
      <rPr>
        <sz val="10"/>
        <rFont val="Times New Roman"/>
        <charset val="134"/>
      </rPr>
      <t xml:space="preserve">轨型
</t>
    </r>
    <r>
      <rPr>
        <sz val="10"/>
        <rFont val="Times New Roman"/>
        <charset val="134"/>
      </rPr>
      <t>(KG/M)</t>
    </r>
  </si>
  <si>
    <r>
      <rPr>
        <sz val="10"/>
        <rFont val="Times New Roman"/>
        <charset val="134"/>
      </rPr>
      <t xml:space="preserve">轨距
</t>
    </r>
    <r>
      <rPr>
        <sz val="10"/>
        <rFont val="Times New Roman"/>
        <charset val="134"/>
      </rPr>
      <t>(MM)</t>
    </r>
  </si>
  <si>
    <t>轨枕</t>
  </si>
  <si>
    <r>
      <rPr>
        <sz val="10"/>
        <rFont val="Times New Roman"/>
        <charset val="134"/>
      </rPr>
      <t xml:space="preserve">支护厚度
</t>
    </r>
    <r>
      <rPr>
        <sz val="10"/>
        <rFont val="Times New Roman"/>
        <charset val="134"/>
      </rPr>
      <t>(mm)</t>
    </r>
  </si>
  <si>
    <r>
      <rPr>
        <sz val="10"/>
        <rFont val="宋体"/>
        <charset val="134"/>
      </rPr>
      <t xml:space="preserve">掘进断面
</t>
    </r>
    <r>
      <rPr>
        <sz val="10"/>
        <rFont val="Times New Roman"/>
        <charset val="134"/>
      </rPr>
      <t>(</t>
    </r>
    <r>
      <rPr>
        <sz val="10"/>
        <rFont val="宋体"/>
        <charset val="134"/>
      </rPr>
      <t>㎡</t>
    </r>
    <r>
      <rPr>
        <sz val="10"/>
        <rFont val="Times New Roman"/>
        <charset val="134"/>
      </rPr>
      <t>)</t>
    </r>
  </si>
  <si>
    <t>巷道倾角</t>
  </si>
  <si>
    <r>
      <rPr>
        <sz val="10"/>
        <rFont val="Times New Roman"/>
        <charset val="134"/>
      </rPr>
      <t xml:space="preserve">巷道长度
</t>
    </r>
    <r>
      <rPr>
        <sz val="10"/>
        <rFont val="Times New Roman"/>
        <charset val="134"/>
      </rPr>
      <t>(M)</t>
    </r>
  </si>
  <si>
    <r>
      <rPr>
        <sz val="10"/>
        <rFont val="宋体"/>
        <charset val="134"/>
      </rPr>
      <t xml:space="preserve">硐室体积
</t>
    </r>
    <r>
      <rPr>
        <sz val="10"/>
        <rFont val="Times New Roman"/>
        <charset val="134"/>
      </rPr>
      <t>(m³)</t>
    </r>
  </si>
  <si>
    <r>
      <rPr>
        <sz val="10"/>
        <rFont val="宋体"/>
        <charset val="134"/>
      </rPr>
      <t>竣工年月</t>
    </r>
  </si>
  <si>
    <t>尚可使用年限</t>
  </si>
  <si>
    <t>方式</t>
  </si>
  <si>
    <t>AU1</t>
  </si>
  <si>
    <t>AU2</t>
  </si>
  <si>
    <t>AU3</t>
  </si>
  <si>
    <t>AU4</t>
  </si>
  <si>
    <t>AU5</t>
  </si>
  <si>
    <t>AU6</t>
  </si>
  <si>
    <t>AU7</t>
  </si>
  <si>
    <t>AU8</t>
  </si>
  <si>
    <t>AU9</t>
  </si>
  <si>
    <t>AU10</t>
  </si>
  <si>
    <t>AU11</t>
  </si>
  <si>
    <t>AU12</t>
  </si>
  <si>
    <t>AU13</t>
  </si>
  <si>
    <t>AU14</t>
  </si>
  <si>
    <t>AU15</t>
  </si>
  <si>
    <t>AU16</t>
  </si>
  <si>
    <t>AU17</t>
  </si>
  <si>
    <t>井巷工程合计</t>
  </si>
  <si>
    <t>减：井巷工程减值准备</t>
  </si>
  <si>
    <t>设备名称</t>
  </si>
  <si>
    <r>
      <rPr>
        <sz val="10"/>
        <rFont val="宋体"/>
        <charset val="134"/>
      </rPr>
      <t>重量（</t>
    </r>
    <r>
      <rPr>
        <sz val="10"/>
        <rFont val="Times New Roman"/>
        <charset val="134"/>
      </rPr>
      <t>T</t>
    </r>
    <r>
      <rPr>
        <sz val="10"/>
        <rFont val="宋体"/>
        <charset val="134"/>
      </rPr>
      <t>）</t>
    </r>
  </si>
  <si>
    <t>购置日期</t>
  </si>
  <si>
    <t>JJ2004001248</t>
  </si>
  <si>
    <t>真皮会议椅</t>
  </si>
  <si>
    <t/>
  </si>
  <si>
    <t>张</t>
  </si>
  <si>
    <t>2004-12-31</t>
  </si>
  <si>
    <t>JJ2004001247</t>
  </si>
  <si>
    <t>餐桌椅</t>
  </si>
  <si>
    <t>TY2013000002</t>
  </si>
  <si>
    <t>激光式打印机</t>
  </si>
  <si>
    <t>无</t>
  </si>
  <si>
    <t>台</t>
  </si>
  <si>
    <t>2013-06-08</t>
  </si>
  <si>
    <t>TY2012000010</t>
  </si>
  <si>
    <t>空调器1</t>
  </si>
  <si>
    <t>KFR-120W/EA1-N2</t>
  </si>
  <si>
    <t>2012-11-30</t>
  </si>
  <si>
    <t>TY2012000009</t>
  </si>
  <si>
    <t>空调器2</t>
  </si>
  <si>
    <t>TY2012000008</t>
  </si>
  <si>
    <t>空调器3</t>
  </si>
  <si>
    <t>TY2012000007</t>
  </si>
  <si>
    <t>空调器4</t>
  </si>
  <si>
    <t>JJ2004002492</t>
  </si>
  <si>
    <t>台、桌类</t>
  </si>
  <si>
    <t>套</t>
  </si>
  <si>
    <t>2004-11-30</t>
  </si>
  <si>
    <t>JJ2004002491</t>
  </si>
  <si>
    <t>椅凳类</t>
  </si>
  <si>
    <t>TY2012000006</t>
  </si>
  <si>
    <t>2012-02-14</t>
  </si>
  <si>
    <t>TY2009000006</t>
  </si>
  <si>
    <t>无线话筒座</t>
  </si>
  <si>
    <t>无型号</t>
  </si>
  <si>
    <t>个</t>
  </si>
  <si>
    <t>2009-09-28</t>
  </si>
  <si>
    <t>TY2009000005</t>
  </si>
  <si>
    <t>公务船防啸器</t>
  </si>
  <si>
    <t>TY2009000004</t>
  </si>
  <si>
    <t>公务船无线话筒</t>
  </si>
  <si>
    <t>TY2008000002</t>
  </si>
  <si>
    <t>仓库电视监控系统</t>
  </si>
  <si>
    <t>组装</t>
  </si>
  <si>
    <t>2008-12-31</t>
  </si>
  <si>
    <t>TY2006000014</t>
  </si>
  <si>
    <t>会议室音视频系统</t>
  </si>
  <si>
    <t>vm-8-2D</t>
  </si>
  <si>
    <t>2006-11-30</t>
  </si>
  <si>
    <t>JJ2004002490</t>
  </si>
  <si>
    <t>实木火锅桌</t>
  </si>
  <si>
    <t>2004-10-31</t>
  </si>
  <si>
    <t>TY2005000154</t>
  </si>
  <si>
    <t>电热开水器</t>
  </si>
  <si>
    <t>9KW/360V</t>
  </si>
  <si>
    <t>不锈钢</t>
  </si>
  <si>
    <t>2005-07-23</t>
  </si>
  <si>
    <t>TY2005000153</t>
  </si>
  <si>
    <t>TY2005000152</t>
  </si>
  <si>
    <t>TY2005000151</t>
  </si>
  <si>
    <t>电热水器</t>
  </si>
  <si>
    <t>80升容声牌</t>
  </si>
  <si>
    <t>铜</t>
  </si>
  <si>
    <t>TY2005000150</t>
  </si>
  <si>
    <t>TY2005000149</t>
  </si>
  <si>
    <t>TY2005000148</t>
  </si>
  <si>
    <t>TY2005000147</t>
  </si>
  <si>
    <t>TY2005000146</t>
  </si>
  <si>
    <t>TY2005000145</t>
  </si>
  <si>
    <t>TY2005000144</t>
  </si>
  <si>
    <t>TY2005000143</t>
  </si>
  <si>
    <t>TY2005000142</t>
  </si>
  <si>
    <t>TY2005000141</t>
  </si>
  <si>
    <t>TY2005000140</t>
  </si>
  <si>
    <t>TY2005000139</t>
  </si>
  <si>
    <t>TY2005000138</t>
  </si>
  <si>
    <t>TY2005000137</t>
  </si>
  <si>
    <t>TY2005000136</t>
  </si>
  <si>
    <t>TY2005000135</t>
  </si>
  <si>
    <t>TY2005000134</t>
  </si>
  <si>
    <t>TY2005000133</t>
  </si>
  <si>
    <t>TY2005000132</t>
  </si>
  <si>
    <t>TY2005000131</t>
  </si>
  <si>
    <t>TY2005000130</t>
  </si>
  <si>
    <t>TY2005000129</t>
  </si>
  <si>
    <t>TY2005000128</t>
  </si>
  <si>
    <t>TY2005000127</t>
  </si>
  <si>
    <t>TY2005000126</t>
  </si>
  <si>
    <t>TY2005000125</t>
  </si>
  <si>
    <t>TY2005000124</t>
  </si>
  <si>
    <t>TY2005000123</t>
  </si>
  <si>
    <t>TY2005000122</t>
  </si>
  <si>
    <t>TY2005000121</t>
  </si>
  <si>
    <t>TY2005000120</t>
  </si>
  <si>
    <t>TY2005000119</t>
  </si>
  <si>
    <t>TY2005000118</t>
  </si>
  <si>
    <t>TY2005000117</t>
  </si>
  <si>
    <t>TY2005000116</t>
  </si>
  <si>
    <t>TY2005000115</t>
  </si>
  <si>
    <t>TY2005000114</t>
  </si>
  <si>
    <t>TY2005000113</t>
  </si>
  <si>
    <t>TY2005000112</t>
  </si>
  <si>
    <t>TY2005000111</t>
  </si>
  <si>
    <t>方形双头布菲炉</t>
  </si>
  <si>
    <t>金银双色</t>
  </si>
  <si>
    <t>TY2005000110</t>
  </si>
  <si>
    <t>TY2005000109</t>
  </si>
  <si>
    <t>TY2005000108</t>
  </si>
  <si>
    <t>TY2005000107</t>
  </si>
  <si>
    <t>TY2005000106</t>
  </si>
  <si>
    <t>TY2005000105</t>
  </si>
  <si>
    <t>多功能擦地机</t>
  </si>
  <si>
    <t>C-18</t>
  </si>
  <si>
    <t>TY2005000104</t>
  </si>
  <si>
    <t>晶面处理机</t>
  </si>
  <si>
    <t>A-004</t>
  </si>
  <si>
    <t>TY2005000103</t>
  </si>
  <si>
    <t>镜前灯</t>
  </si>
  <si>
    <t>金威金闪红MBP008B</t>
  </si>
  <si>
    <t>TY2005000102</t>
  </si>
  <si>
    <t>TY2005000101</t>
  </si>
  <si>
    <t>TY2005000100</t>
  </si>
  <si>
    <t>TY2005000099</t>
  </si>
  <si>
    <t>TY2005000098</t>
  </si>
  <si>
    <t>TY2005000097</t>
  </si>
  <si>
    <t>TY2005000096</t>
  </si>
  <si>
    <t>TY2005000095</t>
  </si>
  <si>
    <t>TY2005000094</t>
  </si>
  <si>
    <t>TY2005000093</t>
  </si>
  <si>
    <t>TY2005000092</t>
  </si>
  <si>
    <t>TY2004000040</t>
  </si>
  <si>
    <t>60L</t>
  </si>
  <si>
    <t>TY2004000039</t>
  </si>
  <si>
    <t>TY2004000038</t>
  </si>
  <si>
    <t>TY2004000037</t>
  </si>
  <si>
    <t>TY2004000036</t>
  </si>
  <si>
    <t>TY2004000035</t>
  </si>
  <si>
    <t>TY2004000034</t>
  </si>
  <si>
    <t>TY2004000033</t>
  </si>
  <si>
    <t>TY2004000032</t>
  </si>
  <si>
    <t>TY2004000031</t>
  </si>
  <si>
    <t>TY2004000030</t>
  </si>
  <si>
    <t>TY2004000029</t>
  </si>
  <si>
    <t>TY2004000028</t>
  </si>
  <si>
    <t>TY2004000027</t>
  </si>
  <si>
    <t>TY2004000026</t>
  </si>
  <si>
    <t>TY2004000025</t>
  </si>
  <si>
    <t>TY2004000024</t>
  </si>
  <si>
    <t>TY2004000023</t>
  </si>
  <si>
    <t>TY1999000014</t>
  </si>
  <si>
    <t>发电机组</t>
  </si>
  <si>
    <t>钢铁</t>
  </si>
  <si>
    <t>1999-09-30</t>
  </si>
  <si>
    <t>TY2005000091</t>
  </si>
  <si>
    <t>排气扇</t>
  </si>
  <si>
    <t>2005-07-26</t>
  </si>
  <si>
    <t>TY2005000090</t>
  </si>
  <si>
    <t>TY2005000089</t>
  </si>
  <si>
    <t>TY2005000088</t>
  </si>
  <si>
    <t>TY2005000087</t>
  </si>
  <si>
    <r>
      <rPr>
        <sz val="10"/>
        <color indexed="8"/>
        <rFont val="Times New Roman"/>
        <charset val="134"/>
      </rPr>
      <t>100</t>
    </r>
    <r>
      <rPr>
        <sz val="10"/>
        <color indexed="8"/>
        <rFont val="宋体"/>
        <charset val="134"/>
      </rPr>
      <t>升容声牌</t>
    </r>
  </si>
  <si>
    <t>TY2005000086</t>
  </si>
  <si>
    <t>100升容声牌</t>
  </si>
  <si>
    <t>TY2005000085</t>
  </si>
  <si>
    <t>TY2005000084</t>
  </si>
  <si>
    <t>TY2005000083</t>
  </si>
  <si>
    <t>TY2005000082</t>
  </si>
  <si>
    <t>TY2005000081</t>
  </si>
  <si>
    <t>TY2005000080</t>
  </si>
  <si>
    <t>TY2005000079</t>
  </si>
  <si>
    <t>TY2006000013</t>
  </si>
  <si>
    <t>镀锌板油烟管道</t>
  </si>
  <si>
    <t>400*600</t>
  </si>
  <si>
    <t>镀锌板</t>
  </si>
  <si>
    <t>条</t>
  </si>
  <si>
    <t>2006-12-31</t>
  </si>
  <si>
    <t>TY2006000012</t>
  </si>
  <si>
    <t>不锈钢烟罩</t>
  </si>
  <si>
    <t>TY2006000011</t>
  </si>
  <si>
    <t>风柜总成</t>
  </si>
  <si>
    <t>5.5KW</t>
  </si>
  <si>
    <t>不锈钢、铜</t>
  </si>
  <si>
    <t>TY2006000010</t>
  </si>
  <si>
    <t>风柜支架及减震系统</t>
  </si>
  <si>
    <t>铁</t>
  </si>
  <si>
    <t>TY2006000009</t>
  </si>
  <si>
    <t>油箱</t>
  </si>
  <si>
    <t>1000KG</t>
  </si>
  <si>
    <t>JJ2004002489</t>
  </si>
  <si>
    <t>保险柜</t>
  </si>
  <si>
    <t>ZY2005000034</t>
  </si>
  <si>
    <t>厨房抽油烟防护罩</t>
  </si>
  <si>
    <t>铁皮</t>
  </si>
  <si>
    <t>2005-08-31</t>
  </si>
  <si>
    <t>ZY2005000033</t>
  </si>
  <si>
    <t>钛金垃圾桶</t>
  </si>
  <si>
    <t>25*60mm</t>
  </si>
  <si>
    <t>ZY2005000032</t>
  </si>
  <si>
    <t>ZY2005000031</t>
  </si>
  <si>
    <t>ZY2005000030</t>
  </si>
  <si>
    <t>ZY2005000029</t>
  </si>
  <si>
    <t>ZY2005000028</t>
  </si>
  <si>
    <t>ZY2005000027</t>
  </si>
  <si>
    <t>ZY2005000026</t>
  </si>
  <si>
    <t>ZY2005000025</t>
  </si>
  <si>
    <t>双星池盆</t>
  </si>
  <si>
    <t>1200*700*800</t>
  </si>
  <si>
    <t>ZY2005000024</t>
  </si>
  <si>
    <t>ZY2005000023</t>
  </si>
  <si>
    <t>厨房防护窗</t>
  </si>
  <si>
    <t>22m2</t>
  </si>
  <si>
    <t>ZY2007000004</t>
  </si>
  <si>
    <t>修剪机</t>
  </si>
  <si>
    <t>2007-12-28</t>
  </si>
  <si>
    <t>TY2006000008</t>
  </si>
  <si>
    <t>碎纸机</t>
  </si>
  <si>
    <t>2006-12-20</t>
  </si>
  <si>
    <t>ZY2005000022</t>
  </si>
  <si>
    <t>草坪修剪机</t>
  </si>
  <si>
    <t>2005-08-10</t>
  </si>
  <si>
    <t>ZY2004000004</t>
  </si>
  <si>
    <t>电热烘干机</t>
  </si>
  <si>
    <t>101</t>
  </si>
  <si>
    <t>2004-09-28</t>
  </si>
  <si>
    <t>ZY2005000021</t>
  </si>
  <si>
    <t>不锈钢案板</t>
  </si>
  <si>
    <t>0.8m*0.6m*1.2m</t>
  </si>
  <si>
    <t>ZY2008000002</t>
  </si>
  <si>
    <t>富士特喷雾器</t>
  </si>
  <si>
    <t>2008-09-28</t>
  </si>
  <si>
    <t>ZY2005000020</t>
  </si>
  <si>
    <t>不锈钢存放架</t>
  </si>
  <si>
    <t>1.2m×1.6m×0.5m</t>
  </si>
  <si>
    <t>ZY2005000019</t>
  </si>
  <si>
    <t>ZY2005000018</t>
  </si>
  <si>
    <t>ZY2006000022</t>
  </si>
  <si>
    <t>不锈钢门</t>
  </si>
  <si>
    <t>对</t>
  </si>
  <si>
    <t>2006-02-28</t>
  </si>
  <si>
    <t>ZY2007000003</t>
  </si>
  <si>
    <t>铁锚</t>
  </si>
  <si>
    <t>1吨</t>
  </si>
  <si>
    <t>2007-02-22</t>
  </si>
  <si>
    <t>ZY2006000021</t>
  </si>
  <si>
    <t>木案工作台</t>
  </si>
  <si>
    <t>1800*800*800</t>
  </si>
  <si>
    <t>木质</t>
  </si>
  <si>
    <t>ZY2006000020</t>
  </si>
  <si>
    <t>面粉车</t>
  </si>
  <si>
    <t>600*500*600</t>
  </si>
  <si>
    <t>ZY2006000019</t>
  </si>
  <si>
    <t>四层存放架</t>
  </si>
  <si>
    <t>1200*500*1500</t>
  </si>
  <si>
    <t>ZY2006000018</t>
  </si>
  <si>
    <t>ZY2006000017</t>
  </si>
  <si>
    <t>ZY2006000016</t>
  </si>
  <si>
    <t>ZY2006000015</t>
  </si>
  <si>
    <t>斩台工作台</t>
  </si>
  <si>
    <t>ZY2006000014</t>
  </si>
  <si>
    <t>ZY2006000013</t>
  </si>
  <si>
    <t>双星盆台</t>
  </si>
  <si>
    <t>ZY2006000012</t>
  </si>
  <si>
    <t>备餐工作台</t>
  </si>
  <si>
    <t>1600*800*800</t>
  </si>
  <si>
    <t>JJ2004002488</t>
  </si>
  <si>
    <t>四人餐桌</t>
  </si>
  <si>
    <t>2004-08-31</t>
  </si>
  <si>
    <t>JJ2004002487</t>
  </si>
  <si>
    <t>JJ2004002486</t>
  </si>
  <si>
    <t>JJ2004002485</t>
  </si>
  <si>
    <t>JJ2004002484</t>
  </si>
  <si>
    <t>JJ2004002483</t>
  </si>
  <si>
    <t>JJ2004002482</t>
  </si>
  <si>
    <t>JJ2004002481</t>
  </si>
  <si>
    <t>JJ2004002480</t>
  </si>
  <si>
    <t>JJ2004002479</t>
  </si>
  <si>
    <t>JJ2004002478</t>
  </si>
  <si>
    <t>JJ2004002477</t>
  </si>
  <si>
    <t>JJ2004002476</t>
  </si>
  <si>
    <t>高档藤椅</t>
  </si>
  <si>
    <t>2004-07-23</t>
  </si>
  <si>
    <t>JJ2004002475</t>
  </si>
  <si>
    <t>JJ2004002474</t>
  </si>
  <si>
    <t>JJ2004002473</t>
  </si>
  <si>
    <t>高档藤椅及茶几</t>
  </si>
  <si>
    <t>JJ2004002472</t>
  </si>
  <si>
    <t>货台</t>
  </si>
  <si>
    <t>2004-07-26</t>
  </si>
  <si>
    <t>JJ2004002471</t>
  </si>
  <si>
    <t>斜身告示牌</t>
  </si>
  <si>
    <t>JJ2004002470</t>
  </si>
  <si>
    <t>藤椅</t>
  </si>
  <si>
    <t>JJ2004002469</t>
  </si>
  <si>
    <t>JJ2004002468</t>
  </si>
  <si>
    <t>JJ2004002467</t>
  </si>
  <si>
    <t>JJ2004002466</t>
  </si>
  <si>
    <t>JJ2004002465</t>
  </si>
  <si>
    <t>JJ2004002464</t>
  </si>
  <si>
    <t>JJ2004002463</t>
  </si>
  <si>
    <t>JJ2004002462</t>
  </si>
  <si>
    <t>JJ2004002461</t>
  </si>
  <si>
    <t>JJ2004002460</t>
  </si>
  <si>
    <t>JJ2004002459</t>
  </si>
  <si>
    <t>JJ2004002458</t>
  </si>
  <si>
    <t>JJ2004002457</t>
  </si>
  <si>
    <t>JJ2004002456</t>
  </si>
  <si>
    <t>JJ2004002455</t>
  </si>
  <si>
    <t>JJ2004002454</t>
  </si>
  <si>
    <t>JJ2004002453</t>
  </si>
  <si>
    <t>JJ2004002452</t>
  </si>
  <si>
    <t>JJ2004002451</t>
  </si>
  <si>
    <t>茶几</t>
  </si>
  <si>
    <t>JJ2004002450</t>
  </si>
  <si>
    <t>JJ2004002449</t>
  </si>
  <si>
    <t>JJ2004002448</t>
  </si>
  <si>
    <t>JJ2004002447</t>
  </si>
  <si>
    <t>JJ2004002446</t>
  </si>
  <si>
    <t>JJ2004002445</t>
  </si>
  <si>
    <t>圆桌</t>
  </si>
  <si>
    <t>2004-01-31</t>
  </si>
  <si>
    <t>JJ2004002444</t>
  </si>
  <si>
    <t>JJ2004002443</t>
  </si>
  <si>
    <t>JJ2004002442</t>
  </si>
  <si>
    <t>JJ2004002441</t>
  </si>
  <si>
    <t>JJ2004002440</t>
  </si>
  <si>
    <t>JJ2004002439</t>
  </si>
  <si>
    <t>JJ2004002438</t>
  </si>
  <si>
    <t>JJ2004002437</t>
  </si>
  <si>
    <t>JJ2004002436</t>
  </si>
  <si>
    <t>电视柜</t>
  </si>
  <si>
    <t>JJ2004002435</t>
  </si>
  <si>
    <t>JJ2004002434</t>
  </si>
  <si>
    <t>JJ2004002433</t>
  </si>
  <si>
    <t>JJ2004002432</t>
  </si>
  <si>
    <t>JJ2004002431</t>
  </si>
  <si>
    <t>JJ2004002430</t>
  </si>
  <si>
    <t>JJ2004002429</t>
  </si>
  <si>
    <t>JJ2004002428</t>
  </si>
  <si>
    <t>JJ2004002427</t>
  </si>
  <si>
    <t>JJ2004002426</t>
  </si>
  <si>
    <t>JJ2004002425</t>
  </si>
  <si>
    <t>电视地柜</t>
  </si>
  <si>
    <t>JJ2004002424</t>
  </si>
  <si>
    <t>JJ2004002423</t>
  </si>
  <si>
    <t>JJ2004002422</t>
  </si>
  <si>
    <t>JJ2004002421</t>
  </si>
  <si>
    <t>三人会议桌</t>
  </si>
  <si>
    <t>JJ2004002420</t>
  </si>
  <si>
    <t>JJ2004002419</t>
  </si>
  <si>
    <t>JJ2004002418</t>
  </si>
  <si>
    <t>JJ2004002417</t>
  </si>
  <si>
    <t>JJ2004002416</t>
  </si>
  <si>
    <t>JJ2004002415</t>
  </si>
  <si>
    <t>JJ2004002414</t>
  </si>
  <si>
    <t>JJ2004002413</t>
  </si>
  <si>
    <t>JJ2004002412</t>
  </si>
  <si>
    <t>JJ2004002411</t>
  </si>
  <si>
    <t>JJ2004002410</t>
  </si>
  <si>
    <t>JJ2004002409</t>
  </si>
  <si>
    <t>JJ2004002408</t>
  </si>
  <si>
    <t>JJ2004002407</t>
  </si>
  <si>
    <t>JJ2004002406</t>
  </si>
  <si>
    <t>JJ2004002405</t>
  </si>
  <si>
    <t>JJ2004002404</t>
  </si>
  <si>
    <t>JJ2004002403</t>
  </si>
  <si>
    <t>JJ2004002402</t>
  </si>
  <si>
    <t>JJ2004002401</t>
  </si>
  <si>
    <t>JJ2004002400</t>
  </si>
  <si>
    <t>JJ2004002399</t>
  </si>
  <si>
    <t>靠椅</t>
  </si>
  <si>
    <t>JJ2004002398</t>
  </si>
  <si>
    <t>JJ2004002397</t>
  </si>
  <si>
    <t>JJ2004002396</t>
  </si>
  <si>
    <t>写字台</t>
  </si>
  <si>
    <t>JJ2004002395</t>
  </si>
  <si>
    <t>单人靠床</t>
  </si>
  <si>
    <t>JJ2004002394</t>
  </si>
  <si>
    <t>行李柜</t>
  </si>
  <si>
    <t>JJ2004002393</t>
  </si>
  <si>
    <t>沙发配套茶几</t>
  </si>
  <si>
    <t>JJ2004002392</t>
  </si>
  <si>
    <t>写字凳</t>
  </si>
  <si>
    <t>JJ2004002391</t>
  </si>
  <si>
    <t>梳妆镜</t>
  </si>
  <si>
    <t>JJ2004002390</t>
  </si>
  <si>
    <t>床座</t>
  </si>
  <si>
    <t>JJ2004002389</t>
  </si>
  <si>
    <t>JJ2004002388</t>
  </si>
  <si>
    <t>JJ2004002387</t>
  </si>
  <si>
    <t>JJ2006000034</t>
  </si>
  <si>
    <t>JJ2004002386</t>
  </si>
  <si>
    <t>JJ2004002385</t>
  </si>
  <si>
    <t>JJ2004002384</t>
  </si>
  <si>
    <t>JJ2004002383</t>
  </si>
  <si>
    <t>JJ2004002382</t>
  </si>
  <si>
    <t>JJ2004002381</t>
  </si>
  <si>
    <t>JJ2004002380</t>
  </si>
  <si>
    <t>JJ2004002379</t>
  </si>
  <si>
    <t>JJ2004002378</t>
  </si>
  <si>
    <t>JJ2004002377</t>
  </si>
  <si>
    <t>JJ2004002376</t>
  </si>
  <si>
    <t>JJ2004002375</t>
  </si>
  <si>
    <t>JJ2004002374</t>
  </si>
  <si>
    <t>JJ2004002373</t>
  </si>
  <si>
    <t>JJ2004002372</t>
  </si>
  <si>
    <t>JJ2004002371</t>
  </si>
  <si>
    <t>JJ2004002370</t>
  </si>
  <si>
    <t>JJ2004002369</t>
  </si>
  <si>
    <t>JJ2004002368</t>
  </si>
  <si>
    <t>JJ2004002367</t>
  </si>
  <si>
    <t>JJ2004002366</t>
  </si>
  <si>
    <t>JJ2004002365</t>
  </si>
  <si>
    <t>JJ2004002364</t>
  </si>
  <si>
    <t>JJ2004002363</t>
  </si>
  <si>
    <t>JJ2004002362</t>
  </si>
  <si>
    <t>JJ2004002361</t>
  </si>
  <si>
    <t>JJ2004002360</t>
  </si>
  <si>
    <t>JJ2004002359</t>
  </si>
  <si>
    <t>JJ2004002358</t>
  </si>
  <si>
    <t>JJ2004002357</t>
  </si>
  <si>
    <t>JJ2004002356</t>
  </si>
  <si>
    <t>JJ2004002355</t>
  </si>
  <si>
    <t>JJ2004002354</t>
  </si>
  <si>
    <t>JJ2004002353</t>
  </si>
  <si>
    <t>JJ2004002352</t>
  </si>
  <si>
    <t>JJ2004002351</t>
  </si>
  <si>
    <t>JJ2004002350</t>
  </si>
  <si>
    <t>JJ2004002349</t>
  </si>
  <si>
    <t>JJ2004002348</t>
  </si>
  <si>
    <t>JJ2004002347</t>
  </si>
  <si>
    <t>JJ2004002346</t>
  </si>
  <si>
    <t>JJ2004002345</t>
  </si>
  <si>
    <t>JJ2004002344</t>
  </si>
  <si>
    <t>JJ2004002343</t>
  </si>
  <si>
    <t>JJ2004002342</t>
  </si>
  <si>
    <t>JJ2004002341</t>
  </si>
  <si>
    <t>JJ2004002340</t>
  </si>
  <si>
    <t>JJ2004002339</t>
  </si>
  <si>
    <t>JJ2004002338</t>
  </si>
  <si>
    <t>JJ2004002337</t>
  </si>
  <si>
    <t>JJ2004002336</t>
  </si>
  <si>
    <t>JJ2004002335</t>
  </si>
  <si>
    <t>双人靠床</t>
  </si>
  <si>
    <t>JJ2004002334</t>
  </si>
  <si>
    <t>JJ2004002333</t>
  </si>
  <si>
    <t>JJ2004002332</t>
  </si>
  <si>
    <t>JJ2004002331</t>
  </si>
  <si>
    <t>JJ2004002330</t>
  </si>
  <si>
    <t>JJ2004002329</t>
  </si>
  <si>
    <t>JJ2004002328</t>
  </si>
  <si>
    <t>JJ2004002327</t>
  </si>
  <si>
    <t>JJ2004002326</t>
  </si>
  <si>
    <t>JJ2004002325</t>
  </si>
  <si>
    <t>JJ2004002324</t>
  </si>
  <si>
    <t>星港席梦思</t>
  </si>
  <si>
    <t>JJ2004002323</t>
  </si>
  <si>
    <t>JJ2004002322</t>
  </si>
  <si>
    <t>JJ2004002321</t>
  </si>
  <si>
    <t>JJ2004002320</t>
  </si>
  <si>
    <t>JJ2004002319</t>
  </si>
  <si>
    <t>JJ2004002318</t>
  </si>
  <si>
    <t>JJ2004002317</t>
  </si>
  <si>
    <t>JJ2004002316</t>
  </si>
  <si>
    <t>JJ2004002315</t>
  </si>
  <si>
    <t>圆茶几</t>
  </si>
  <si>
    <t>JJ2004002314</t>
  </si>
  <si>
    <t>JJ2004002313</t>
  </si>
  <si>
    <t>JJ2004002312</t>
  </si>
  <si>
    <t>JJ2004002311</t>
  </si>
  <si>
    <t>JJ2006000033</t>
  </si>
  <si>
    <t>JJ2004002310</t>
  </si>
  <si>
    <t>JJ2004002309</t>
  </si>
  <si>
    <t>JJ2004002308</t>
  </si>
  <si>
    <t>JJ2004002307</t>
  </si>
  <si>
    <t>JJ2004002306</t>
  </si>
  <si>
    <t>JJ2004002305</t>
  </si>
  <si>
    <t>JJ2004002304</t>
  </si>
  <si>
    <t>JJ2004002303</t>
  </si>
  <si>
    <t>JJ2004002302</t>
  </si>
  <si>
    <t>JJ2004002301</t>
  </si>
  <si>
    <t>JJ2004002300</t>
  </si>
  <si>
    <t>JJ2004002299</t>
  </si>
  <si>
    <t>JJ2004002298</t>
  </si>
  <si>
    <t>JJ2004002297</t>
  </si>
  <si>
    <t>JJ2004002296</t>
  </si>
  <si>
    <t>JJ2004002295</t>
  </si>
  <si>
    <t>JJ2004002294</t>
  </si>
  <si>
    <t>面</t>
  </si>
  <si>
    <t>JJ2004002293</t>
  </si>
  <si>
    <t>JJ2004002292</t>
  </si>
  <si>
    <t>JJ2004002291</t>
  </si>
  <si>
    <t>JJ2004002290</t>
  </si>
  <si>
    <t>JJ2004002289</t>
  </si>
  <si>
    <t>JJ2004002288</t>
  </si>
  <si>
    <t>JJ2004002287</t>
  </si>
  <si>
    <t>JJ2004002286</t>
  </si>
  <si>
    <t>JJ2004002285</t>
  </si>
  <si>
    <t>JJ2004002284</t>
  </si>
  <si>
    <t>JJ2004002283</t>
  </si>
  <si>
    <t>JJ2004002282</t>
  </si>
  <si>
    <t>JJ2004002281</t>
  </si>
  <si>
    <t>JJ2004002280</t>
  </si>
  <si>
    <t>JJ2004002279</t>
  </si>
  <si>
    <t>JJ2004002278</t>
  </si>
  <si>
    <t>JJ2004002277</t>
  </si>
  <si>
    <t>JJ2004002276</t>
  </si>
  <si>
    <t>JJ2004002275</t>
  </si>
  <si>
    <t>JJ2004002274</t>
  </si>
  <si>
    <t>JJ2004002273</t>
  </si>
  <si>
    <t>JJ2004002272</t>
  </si>
  <si>
    <t>JJ2004002271</t>
  </si>
  <si>
    <t>JJ2004002270</t>
  </si>
  <si>
    <t>JJ2004002269</t>
  </si>
  <si>
    <t>JJ2004002268</t>
  </si>
  <si>
    <t>JJ2004002267</t>
  </si>
  <si>
    <t>JJ2004002266</t>
  </si>
  <si>
    <t>JJ2004002265</t>
  </si>
  <si>
    <t>JJ2004002264</t>
  </si>
  <si>
    <t>JJ2004002263</t>
  </si>
  <si>
    <t>JJ2004002262</t>
  </si>
  <si>
    <t>JJ2004002261</t>
  </si>
  <si>
    <t>JJ2004002260</t>
  </si>
  <si>
    <t>JJ2004002259</t>
  </si>
  <si>
    <t>JJ2004002258</t>
  </si>
  <si>
    <t>JJ2004002257</t>
  </si>
  <si>
    <t>JJ2004002256</t>
  </si>
  <si>
    <t>JJ2004002255</t>
  </si>
  <si>
    <t>JJ2004002254</t>
  </si>
  <si>
    <t>JJ2004002253</t>
  </si>
  <si>
    <t>JJ2004002252</t>
  </si>
  <si>
    <t>JJ2004002251</t>
  </si>
  <si>
    <t>JJ2004002250</t>
  </si>
  <si>
    <t>JJ2004002249</t>
  </si>
  <si>
    <t>JJ2004002248</t>
  </si>
  <si>
    <t>JJ2004002247</t>
  </si>
  <si>
    <t>JJ2004002246</t>
  </si>
  <si>
    <t>JJ2004002245</t>
  </si>
  <si>
    <t>JJ2004002244</t>
  </si>
  <si>
    <t>JJ2004002243</t>
  </si>
  <si>
    <t>JJ2004002242</t>
  </si>
  <si>
    <t>JJ2004002241</t>
  </si>
  <si>
    <t>JJ2004002240</t>
  </si>
  <si>
    <t>JJ2004002239</t>
  </si>
  <si>
    <t>JJ2004002238</t>
  </si>
  <si>
    <t>JJ2004002237</t>
  </si>
  <si>
    <t>JJ2004002236</t>
  </si>
  <si>
    <t>JJ2004002235</t>
  </si>
  <si>
    <t>JJ2004002234</t>
  </si>
  <si>
    <t>JJ2004002233</t>
  </si>
  <si>
    <t>JJ2004002232</t>
  </si>
  <si>
    <t>JJ2004002231</t>
  </si>
  <si>
    <t>JJ2004002230</t>
  </si>
  <si>
    <t>JJ2004002229</t>
  </si>
  <si>
    <t>JJ2006000032</t>
  </si>
  <si>
    <t>JJ2004002228</t>
  </si>
  <si>
    <t>JJ2004002227</t>
  </si>
  <si>
    <t>JJ2004002226</t>
  </si>
  <si>
    <t>JJ2004002225</t>
  </si>
  <si>
    <t>JJ2004002224</t>
  </si>
  <si>
    <t>JJ2004002223</t>
  </si>
  <si>
    <t>JJ2004002222</t>
  </si>
  <si>
    <t>JJ2004002221</t>
  </si>
  <si>
    <t>JJ2004002220</t>
  </si>
  <si>
    <t>JJ2004002219</t>
  </si>
  <si>
    <t>JJ2004002218</t>
  </si>
  <si>
    <t>JJ2004002217</t>
  </si>
  <si>
    <t>JJ2004002216</t>
  </si>
  <si>
    <t>JJ2004002215</t>
  </si>
  <si>
    <t>JJ2004002214</t>
  </si>
  <si>
    <t>JJ2004002213</t>
  </si>
  <si>
    <t>JJ2004002212</t>
  </si>
  <si>
    <t>JJ2004002211</t>
  </si>
  <si>
    <t>JJ2004002210</t>
  </si>
  <si>
    <t>JJ2004002209</t>
  </si>
  <si>
    <t>JJ2004002208</t>
  </si>
  <si>
    <t>JJ2004002207</t>
  </si>
  <si>
    <t>JJ2004002206</t>
  </si>
  <si>
    <t>JJ2004002205</t>
  </si>
  <si>
    <t>JJ2004002204</t>
  </si>
  <si>
    <t>JJ2004002203</t>
  </si>
  <si>
    <t>JJ2004002202</t>
  </si>
  <si>
    <t>JJ2004002201</t>
  </si>
  <si>
    <t>JJ2004002200</t>
  </si>
  <si>
    <t>JJ2004002199</t>
  </si>
  <si>
    <t>JJ2004002198</t>
  </si>
  <si>
    <t>JJ2004002197</t>
  </si>
  <si>
    <t>JJ2004002196</t>
  </si>
  <si>
    <t>JJ2004002195</t>
  </si>
  <si>
    <t>JJ2004002194</t>
  </si>
  <si>
    <t>JJ2004002193</t>
  </si>
  <si>
    <t>JJ2004002192</t>
  </si>
  <si>
    <t>JJ2004002191</t>
  </si>
  <si>
    <t>JJ2004002190</t>
  </si>
  <si>
    <t>JJ2004002189</t>
  </si>
  <si>
    <t>JJ2004002188</t>
  </si>
  <si>
    <t>JJ2004002187</t>
  </si>
  <si>
    <t>JJ2004002186</t>
  </si>
  <si>
    <t>JJ2004002185</t>
  </si>
  <si>
    <t>JJ2004002184</t>
  </si>
  <si>
    <t>JJ2004002183</t>
  </si>
  <si>
    <t>JJ2004002182</t>
  </si>
  <si>
    <t>JJ2004002181</t>
  </si>
  <si>
    <t>JJ2004002180</t>
  </si>
  <si>
    <t>JJ2004002179</t>
  </si>
  <si>
    <t>JJ2004002178</t>
  </si>
  <si>
    <t>JJ2004002177</t>
  </si>
  <si>
    <t>JJ2004002176</t>
  </si>
  <si>
    <t>JJ2004002175</t>
  </si>
  <si>
    <t>JJ2004002174</t>
  </si>
  <si>
    <t>JJ2004002173</t>
  </si>
  <si>
    <t>JJ2004002172</t>
  </si>
  <si>
    <t>JJ2004002171</t>
  </si>
  <si>
    <t>JJ2004002170</t>
  </si>
  <si>
    <t>JJ2004002169</t>
  </si>
  <si>
    <t>JJ2004002168</t>
  </si>
  <si>
    <t>JJ2004002167</t>
  </si>
  <si>
    <t>JJ2004002166</t>
  </si>
  <si>
    <t>JJ2004002165</t>
  </si>
  <si>
    <t>JJ2004002164</t>
  </si>
  <si>
    <t>JJ2004002163</t>
  </si>
  <si>
    <t>JJ2004002162</t>
  </si>
  <si>
    <t>JJ2004002161</t>
  </si>
  <si>
    <t>JJ2004002160</t>
  </si>
  <si>
    <t>JJ2004002159</t>
  </si>
  <si>
    <t>JJ2004002158</t>
  </si>
  <si>
    <t>JJ2004002157</t>
  </si>
  <si>
    <t>JJ2004002156</t>
  </si>
  <si>
    <t>JJ2004002155</t>
  </si>
  <si>
    <t>JJ2004002154</t>
  </si>
  <si>
    <t>JJ2004002153</t>
  </si>
  <si>
    <t>JJ2004002152</t>
  </si>
  <si>
    <t>JJ2004002151</t>
  </si>
  <si>
    <t>JJ2004002150</t>
  </si>
  <si>
    <t>JJ2004002149</t>
  </si>
  <si>
    <t>JJ2004002148</t>
  </si>
  <si>
    <t>JJ2004002147</t>
  </si>
  <si>
    <t>JJ2004002146</t>
  </si>
  <si>
    <t>JJ2004002145</t>
  </si>
  <si>
    <t>JJ2004002144</t>
  </si>
  <si>
    <t>JJ2004002143</t>
  </si>
  <si>
    <t>JJ2004002142</t>
  </si>
  <si>
    <t>JJ2004002141</t>
  </si>
  <si>
    <t>JJ2004002140</t>
  </si>
  <si>
    <t>JJ2004002139</t>
  </si>
  <si>
    <t>JJ2004002138</t>
  </si>
  <si>
    <t>JJ2004002137</t>
  </si>
  <si>
    <t>JJ2004002136</t>
  </si>
  <si>
    <t>JJ2004002135</t>
  </si>
  <si>
    <t>JJ2004002134</t>
  </si>
  <si>
    <t>JJ2004002133</t>
  </si>
  <si>
    <t>JJ2004002132</t>
  </si>
  <si>
    <t>JJ2004002131</t>
  </si>
  <si>
    <t>JJ2006000031</t>
  </si>
  <si>
    <t>JJ2004002130</t>
  </si>
  <si>
    <t>JJ2004002129</t>
  </si>
  <si>
    <t>JJ2004002128</t>
  </si>
  <si>
    <t>JJ2004002127</t>
  </si>
  <si>
    <t>JJ2004002126</t>
  </si>
  <si>
    <t>JJ2004002125</t>
  </si>
  <si>
    <t>JJ2004002124</t>
  </si>
  <si>
    <t>JJ2004002123</t>
  </si>
  <si>
    <t>JJ2004002122</t>
  </si>
  <si>
    <t>JJ2004002121</t>
  </si>
  <si>
    <t>JJ2004002120</t>
  </si>
  <si>
    <t>JJ2004002119</t>
  </si>
  <si>
    <t>JJ2004002118</t>
  </si>
  <si>
    <t>JJ2004002117</t>
  </si>
  <si>
    <t>JJ2004002116</t>
  </si>
  <si>
    <t>JJ2004002115</t>
  </si>
  <si>
    <t>JJ2004002114</t>
  </si>
  <si>
    <t>JJ2004002113</t>
  </si>
  <si>
    <t>JJ2004002112</t>
  </si>
  <si>
    <t>JJ2004002111</t>
  </si>
  <si>
    <t>JJ2004002110</t>
  </si>
  <si>
    <t>JJ2004002109</t>
  </si>
  <si>
    <t>JJ2004002108</t>
  </si>
  <si>
    <t>JJ2004002107</t>
  </si>
  <si>
    <t>JJ2004002106</t>
  </si>
  <si>
    <t>JJ2004002105</t>
  </si>
  <si>
    <t>JJ2004002104</t>
  </si>
  <si>
    <t>JJ2004002103</t>
  </si>
  <si>
    <t>JJ2004002102</t>
  </si>
  <si>
    <t>JJ2004002101</t>
  </si>
  <si>
    <t>JJ2004002100</t>
  </si>
  <si>
    <t>JJ2004002099</t>
  </si>
  <si>
    <t>JJ2004002098</t>
  </si>
  <si>
    <t>JJ2004002097</t>
  </si>
  <si>
    <t>JJ2004002096</t>
  </si>
  <si>
    <t>JJ2004002095</t>
  </si>
  <si>
    <t>JJ2004002094</t>
  </si>
  <si>
    <t>JJ2004002093</t>
  </si>
  <si>
    <t>JJ2004002092</t>
  </si>
  <si>
    <t>JJ2004002091</t>
  </si>
  <si>
    <t>JJ2004002090</t>
  </si>
  <si>
    <t>JJ2004002089</t>
  </si>
  <si>
    <t>JJ2004002088</t>
  </si>
  <si>
    <t>JJ2004002087</t>
  </si>
  <si>
    <t>JJ2004002086</t>
  </si>
  <si>
    <t>JJ2004002085</t>
  </si>
  <si>
    <t>JJ2004002084</t>
  </si>
  <si>
    <t>JJ2004002083</t>
  </si>
  <si>
    <t>JJ2004002082</t>
  </si>
  <si>
    <t>JJ2004002081</t>
  </si>
  <si>
    <t>JJ2004002080</t>
  </si>
  <si>
    <t>JJ2004002079</t>
  </si>
  <si>
    <t>JJ2004002078</t>
  </si>
  <si>
    <t>JJ2004002077</t>
  </si>
  <si>
    <t>JJ2004002076</t>
  </si>
  <si>
    <t>JJ2004002075</t>
  </si>
  <si>
    <t>JJ2004002074</t>
  </si>
  <si>
    <t>JJ2004002073</t>
  </si>
  <si>
    <t>JJ2004002072</t>
  </si>
  <si>
    <t>JJ2004002071</t>
  </si>
  <si>
    <t>JJ2004002070</t>
  </si>
  <si>
    <t>JJ2004002069</t>
  </si>
  <si>
    <t>JJ2004002068</t>
  </si>
  <si>
    <t>JJ2004002067</t>
  </si>
  <si>
    <t>JJ2004002066</t>
  </si>
  <si>
    <t>JJ2004002065</t>
  </si>
  <si>
    <t>JJ2004002064</t>
  </si>
  <si>
    <t>JJ2004002063</t>
  </si>
  <si>
    <t>JJ2004002062</t>
  </si>
  <si>
    <t>JJ2004002061</t>
  </si>
  <si>
    <t>JJ2004002060</t>
  </si>
  <si>
    <t>JJ2004002059</t>
  </si>
  <si>
    <t>JJ2004002058</t>
  </si>
  <si>
    <t>JJ2004002057</t>
  </si>
  <si>
    <t>JJ2004002056</t>
  </si>
  <si>
    <t>JJ2004002055</t>
  </si>
  <si>
    <t>JJ2004002054</t>
  </si>
  <si>
    <t>JJ2004002053</t>
  </si>
  <si>
    <t>JJ2004002052</t>
  </si>
  <si>
    <t>JJ2004002051</t>
  </si>
  <si>
    <t>JJ2004002050</t>
  </si>
  <si>
    <t>JJ2004002049</t>
  </si>
  <si>
    <t>JJ2004002048</t>
  </si>
  <si>
    <t>JJ2004002047</t>
  </si>
  <si>
    <t>JJ2004002046</t>
  </si>
  <si>
    <t>JJ2004002045</t>
  </si>
  <si>
    <t>JJ2004002044</t>
  </si>
  <si>
    <t>JJ2004002043</t>
  </si>
  <si>
    <t>JJ2004002042</t>
  </si>
  <si>
    <t>JJ2004002041</t>
  </si>
  <si>
    <t>JJ2004002040</t>
  </si>
  <si>
    <t>JJ2004002039</t>
  </si>
  <si>
    <t>JJ2004002038</t>
  </si>
  <si>
    <t>JJ2004002037</t>
  </si>
  <si>
    <t>JJ2004002036</t>
  </si>
  <si>
    <t>JJ2004002035</t>
  </si>
  <si>
    <t>JJ2004002034</t>
  </si>
  <si>
    <t>JJ2004002033</t>
  </si>
  <si>
    <t>JJ2004002032</t>
  </si>
  <si>
    <t>JJ2006000030</t>
  </si>
  <si>
    <t>JJ2004002031</t>
  </si>
  <si>
    <t>JJ2004002030</t>
  </si>
  <si>
    <t>JJ2004002029</t>
  </si>
  <si>
    <t>JJ2004002028</t>
  </si>
  <si>
    <t>JJ2004002027</t>
  </si>
  <si>
    <t>JJ2004002026</t>
  </si>
  <si>
    <t>JJ2004002025</t>
  </si>
  <si>
    <t>JJ2004002024</t>
  </si>
  <si>
    <t>JJ2004002023</t>
  </si>
  <si>
    <t>JJ2004002022</t>
  </si>
  <si>
    <t>JJ2004002021</t>
  </si>
  <si>
    <t>JJ2004002020</t>
  </si>
  <si>
    <t>JJ2004002019</t>
  </si>
  <si>
    <t>JJ2004002018</t>
  </si>
  <si>
    <t>JJ2004002017</t>
  </si>
  <si>
    <t>JJ2004002016</t>
  </si>
  <si>
    <t>JJ2004002015</t>
  </si>
  <si>
    <t>JJ2004002014</t>
  </si>
  <si>
    <t>JJ2004002013</t>
  </si>
  <si>
    <t>JJ2004002012</t>
  </si>
  <si>
    <t>JJ2004002011</t>
  </si>
  <si>
    <t>JJ2004002010</t>
  </si>
  <si>
    <t>JJ2004002009</t>
  </si>
  <si>
    <t>JJ2004002008</t>
  </si>
  <si>
    <t>JJ2004002007</t>
  </si>
  <si>
    <t>JJ2004002006</t>
  </si>
  <si>
    <t>JJ2004002005</t>
  </si>
  <si>
    <t>JJ2004002004</t>
  </si>
  <si>
    <t>JJ2004002003</t>
  </si>
  <si>
    <t>JJ2004002002</t>
  </si>
  <si>
    <t>JJ2004002001</t>
  </si>
  <si>
    <t>JJ2004002000</t>
  </si>
  <si>
    <t>JJ2004001999</t>
  </si>
  <si>
    <t>JJ2004001998</t>
  </si>
  <si>
    <t>JJ2004001997</t>
  </si>
  <si>
    <t>JJ2004001996</t>
  </si>
  <si>
    <t>JJ2004001995</t>
  </si>
  <si>
    <t>JJ2004001994</t>
  </si>
  <si>
    <t>JJ2004001993</t>
  </si>
  <si>
    <t>JJ2004001992</t>
  </si>
  <si>
    <t>JJ2004001991</t>
  </si>
  <si>
    <t>JJ2004001990</t>
  </si>
  <si>
    <t>JJ2004001989</t>
  </si>
  <si>
    <t>JJ2004001988</t>
  </si>
  <si>
    <t>JJ2004001987</t>
  </si>
  <si>
    <t>JJ2004001986</t>
  </si>
  <si>
    <t>JJ2004001985</t>
  </si>
  <si>
    <t>JJ2004001984</t>
  </si>
  <si>
    <t>JJ2004001983</t>
  </si>
  <si>
    <t>JJ2004001982</t>
  </si>
  <si>
    <t>JJ2004001981</t>
  </si>
  <si>
    <t>JJ2004001980</t>
  </si>
  <si>
    <t>JJ2004001979</t>
  </si>
  <si>
    <t>JJ2004001978</t>
  </si>
  <si>
    <t>JJ2004001977</t>
  </si>
  <si>
    <t>JJ2004001976</t>
  </si>
  <si>
    <t>JJ2004001975</t>
  </si>
  <si>
    <t>JJ2004001974</t>
  </si>
  <si>
    <t>JJ2004001973</t>
  </si>
  <si>
    <t>JJ2004001972</t>
  </si>
  <si>
    <t>JJ2004001971</t>
  </si>
  <si>
    <t>JJ2004001970</t>
  </si>
  <si>
    <t>JJ2004001969</t>
  </si>
  <si>
    <t>JJ2004001968</t>
  </si>
  <si>
    <t>JJ2004001967</t>
  </si>
  <si>
    <t>JJ2004001966</t>
  </si>
  <si>
    <t>JJ2004001965</t>
  </si>
  <si>
    <t>JJ2004001964</t>
  </si>
  <si>
    <t>JJ2004001963</t>
  </si>
  <si>
    <t>JJ2004001962</t>
  </si>
  <si>
    <t>JJ2004001961</t>
  </si>
  <si>
    <t>JJ2004001960</t>
  </si>
  <si>
    <t>JJ2004001959</t>
  </si>
  <si>
    <t>JJ2004001958</t>
  </si>
  <si>
    <t>JJ2004001957</t>
  </si>
  <si>
    <t>JJ2004001956</t>
  </si>
  <si>
    <t>JJ2004001955</t>
  </si>
  <si>
    <t>JJ2004001954</t>
  </si>
  <si>
    <t>JJ2004001953</t>
  </si>
  <si>
    <t>三人靠床</t>
  </si>
  <si>
    <t>JJ2004001952</t>
  </si>
  <si>
    <t>JJ2004001951</t>
  </si>
  <si>
    <t>JJ2004001950</t>
  </si>
  <si>
    <t>地柜</t>
  </si>
  <si>
    <t>JJ2004001949</t>
  </si>
  <si>
    <t>JJ2004001948</t>
  </si>
  <si>
    <t>JJ2004001947</t>
  </si>
  <si>
    <t>JJ2004001946</t>
  </si>
  <si>
    <t>JJ2004001945</t>
  </si>
  <si>
    <t>JJ2004001944</t>
  </si>
  <si>
    <t>JJ2004001943</t>
  </si>
  <si>
    <t>JJ2004001942</t>
  </si>
  <si>
    <t>JJ2004001941</t>
  </si>
  <si>
    <t>JJ2004001940</t>
  </si>
  <si>
    <t>JJ2004001939</t>
  </si>
  <si>
    <t>JJ2004001938</t>
  </si>
  <si>
    <t>JJ2004001937</t>
  </si>
  <si>
    <t>JJ2004001936</t>
  </si>
  <si>
    <t>JJ2006000029</t>
  </si>
  <si>
    <t>JJ2004001935</t>
  </si>
  <si>
    <t>JJ2004001934</t>
  </si>
  <si>
    <t>JJ2004001933</t>
  </si>
  <si>
    <t>JJ2004001932</t>
  </si>
  <si>
    <t>JJ2004001931</t>
  </si>
  <si>
    <t>JJ2004001930</t>
  </si>
  <si>
    <t>JJ2004001929</t>
  </si>
  <si>
    <t>JJ2004001928</t>
  </si>
  <si>
    <t>JJ2004001927</t>
  </si>
  <si>
    <t>JJ2004001926</t>
  </si>
  <si>
    <t>JJ2004001925</t>
  </si>
  <si>
    <t>JJ2004001924</t>
  </si>
  <si>
    <t>JJ2004001923</t>
  </si>
  <si>
    <t>JJ2004001922</t>
  </si>
  <si>
    <t>JJ2004001921</t>
  </si>
  <si>
    <t>JJ2004001920</t>
  </si>
  <si>
    <t>JJ2004001919</t>
  </si>
  <si>
    <t>JJ2004001918</t>
  </si>
  <si>
    <t>JJ2004001917</t>
  </si>
  <si>
    <t>JJ2004001916</t>
  </si>
  <si>
    <t>JJ2004001915</t>
  </si>
  <si>
    <t>JJ2004001914</t>
  </si>
  <si>
    <t>JJ2004001913</t>
  </si>
  <si>
    <t>JJ2004001912</t>
  </si>
  <si>
    <t>JJ2004001911</t>
  </si>
  <si>
    <t>JJ2004001910</t>
  </si>
  <si>
    <t>JJ2004001909</t>
  </si>
  <si>
    <t>JJ2004001908</t>
  </si>
  <si>
    <t>JJ2004001907</t>
  </si>
  <si>
    <t>JJ2004001906</t>
  </si>
  <si>
    <t>JJ2004001905</t>
  </si>
  <si>
    <t>JJ2004001904</t>
  </si>
  <si>
    <t>JJ2004001903</t>
  </si>
  <si>
    <t>JJ2004001902</t>
  </si>
  <si>
    <t>JJ2004001901</t>
  </si>
  <si>
    <t>JJ2004001900</t>
  </si>
  <si>
    <t>JJ2004001899</t>
  </si>
  <si>
    <t>JJ2004001898</t>
  </si>
  <si>
    <t>JJ2004001897</t>
  </si>
  <si>
    <t>JJ2004001896</t>
  </si>
  <si>
    <t>JJ2004001895</t>
  </si>
  <si>
    <t>JJ2004001894</t>
  </si>
  <si>
    <t>JJ2004001705</t>
  </si>
  <si>
    <t>单人座沙发</t>
  </si>
  <si>
    <t>JJ2004001704</t>
  </si>
  <si>
    <t>JJ2004001703</t>
  </si>
  <si>
    <t>JJ2004001702</t>
  </si>
  <si>
    <t>长方形茶几</t>
  </si>
  <si>
    <t>JJ2004001701</t>
  </si>
  <si>
    <t>JJ2004001700</t>
  </si>
  <si>
    <t>JJ2004001699</t>
  </si>
  <si>
    <t>JJ2004001698</t>
  </si>
  <si>
    <t>JJ2004001697</t>
  </si>
  <si>
    <t>方形茶几</t>
  </si>
  <si>
    <t>JJ2004001648</t>
  </si>
  <si>
    <t>豪华雕花晚椅</t>
  </si>
  <si>
    <t>JJ2004001647</t>
  </si>
  <si>
    <t>JJ2004001646</t>
  </si>
  <si>
    <t>JJ2004001645</t>
  </si>
  <si>
    <t>JJ2004001644</t>
  </si>
  <si>
    <t>JJ2004001643</t>
  </si>
  <si>
    <t>JJ2004001642</t>
  </si>
  <si>
    <t>JJ2004001641</t>
  </si>
  <si>
    <t>JJ2004001640</t>
  </si>
  <si>
    <t>JJ2004001639</t>
  </si>
  <si>
    <t>JJ2004001638</t>
  </si>
  <si>
    <t>JJ2004001637</t>
  </si>
  <si>
    <t>JJ2004001636</t>
  </si>
  <si>
    <t>JJ2004001635</t>
  </si>
  <si>
    <t>JJ2004001634</t>
  </si>
  <si>
    <t>JJ2004001633</t>
  </si>
  <si>
    <t>JJ2004001632</t>
  </si>
  <si>
    <t>JJ2004001631</t>
  </si>
  <si>
    <t>JJ2004001630</t>
  </si>
  <si>
    <t>JJ2004001629</t>
  </si>
  <si>
    <t>JJ2004001628</t>
  </si>
  <si>
    <t>JJ2004001627</t>
  </si>
  <si>
    <t>JJ2004001626</t>
  </si>
  <si>
    <t>二人会议桌</t>
  </si>
  <si>
    <t>JJ2004001625</t>
  </si>
  <si>
    <t>JJ2004001624</t>
  </si>
  <si>
    <t>JJ2004001623</t>
  </si>
  <si>
    <t>JJ2004001622</t>
  </si>
  <si>
    <t>JJ2004001621</t>
  </si>
  <si>
    <t>JJ2004001620</t>
  </si>
  <si>
    <t>JJ2004001619</t>
  </si>
  <si>
    <t>JJ2004001618</t>
  </si>
  <si>
    <t>JJ2004001617</t>
  </si>
  <si>
    <t>JJ2004001616</t>
  </si>
  <si>
    <t>JJ2004001615</t>
  </si>
  <si>
    <t>JJ2004001614</t>
  </si>
  <si>
    <t>JJ2004001613</t>
  </si>
  <si>
    <t>JJ2004001612</t>
  </si>
  <si>
    <t>JJ2004001611</t>
  </si>
  <si>
    <t>JJ2004001610</t>
  </si>
  <si>
    <t>JJ2004001609</t>
  </si>
  <si>
    <t>JJ2004001608</t>
  </si>
  <si>
    <t>JJ2004001607</t>
  </si>
  <si>
    <t>JJ2004001606</t>
  </si>
  <si>
    <t>JJ2004001605</t>
  </si>
  <si>
    <t>JJ2004001604</t>
  </si>
  <si>
    <t>JJ2004001603</t>
  </si>
  <si>
    <t>JJ2004001602</t>
  </si>
  <si>
    <t>JJ2004001601</t>
  </si>
  <si>
    <t>JJ2004001600</t>
  </si>
  <si>
    <t>JJ2004001599</t>
  </si>
  <si>
    <t>JJ2004001598</t>
  </si>
  <si>
    <t>JJ2004001597</t>
  </si>
  <si>
    <t>JJ2004001596</t>
  </si>
  <si>
    <t>JJ2004001595</t>
  </si>
  <si>
    <t>JJ2004001594</t>
  </si>
  <si>
    <t>JJ2004001593</t>
  </si>
  <si>
    <t>JJ2004001592</t>
  </si>
  <si>
    <t>JJ2004001591</t>
  </si>
  <si>
    <t>JJ2004001590</t>
  </si>
  <si>
    <t>JJ2004001589</t>
  </si>
  <si>
    <t>JJ2004001588</t>
  </si>
  <si>
    <t>JJ2004001587</t>
  </si>
  <si>
    <t>JJ2004001586</t>
  </si>
  <si>
    <t>JJ2004001585</t>
  </si>
  <si>
    <t>JJ2004001584</t>
  </si>
  <si>
    <t>JJ2004001583</t>
  </si>
  <si>
    <t>JJ2004001582</t>
  </si>
  <si>
    <t>JJ2004001581</t>
  </si>
  <si>
    <t>JJ2004001580</t>
  </si>
  <si>
    <t>JJ2004001579</t>
  </si>
  <si>
    <t>JJ2004001578</t>
  </si>
  <si>
    <t>JJ2004001577</t>
  </si>
  <si>
    <t>JJ2004001576</t>
  </si>
  <si>
    <t>JJ2004001575</t>
  </si>
  <si>
    <t>JJ2004001574</t>
  </si>
  <si>
    <t>JJ2004001573</t>
  </si>
  <si>
    <t>JJ2004001572</t>
  </si>
  <si>
    <t>JJ2004001571</t>
  </si>
  <si>
    <t>JJ2004001570</t>
  </si>
  <si>
    <t>JJ2004001569</t>
  </si>
  <si>
    <t>JJ2004001568</t>
  </si>
  <si>
    <t>JJ2004001567</t>
  </si>
  <si>
    <t>JJ2004001566</t>
  </si>
  <si>
    <t>JJ2004001565</t>
  </si>
  <si>
    <t>JJ2004001564</t>
  </si>
  <si>
    <t>JJ2004001563</t>
  </si>
  <si>
    <t>JJ2004001562</t>
  </si>
  <si>
    <t>JJ2004001561</t>
  </si>
  <si>
    <t>JJ2004001560</t>
  </si>
  <si>
    <t>JJ2004001559</t>
  </si>
  <si>
    <t>JJ2004001558</t>
  </si>
  <si>
    <t>JJ2004001557</t>
  </si>
  <si>
    <t>JJ2004001556</t>
  </si>
  <si>
    <t>JJ2004001555</t>
  </si>
  <si>
    <t>JJ2006000023</t>
  </si>
  <si>
    <t>JJ2004001554</t>
  </si>
  <si>
    <t>JJ2004001553</t>
  </si>
  <si>
    <t>JJ2004001552</t>
  </si>
  <si>
    <t>JJ2004001551</t>
  </si>
  <si>
    <t>JJ2004001550</t>
  </si>
  <si>
    <t>JJ2004001549</t>
  </si>
  <si>
    <t>主席台椅</t>
  </si>
  <si>
    <t>JJ2004001548</t>
  </si>
  <si>
    <t>JJ2004001547</t>
  </si>
  <si>
    <t>JJ2004001546</t>
  </si>
  <si>
    <t>JJ2004001545</t>
  </si>
  <si>
    <t>铁皮柜</t>
  </si>
  <si>
    <t>2004-11-27</t>
  </si>
  <si>
    <t>JJ2004001544</t>
  </si>
  <si>
    <t>JJ2004001528</t>
  </si>
  <si>
    <t>斜面礼宾牌</t>
  </si>
  <si>
    <t>JJ2004001527</t>
  </si>
  <si>
    <t>不锈钢指路牌</t>
  </si>
  <si>
    <t>JJ2004001526</t>
  </si>
  <si>
    <t>JJ2004001525</t>
  </si>
  <si>
    <t>JJ2004001524</t>
  </si>
  <si>
    <t>JJ2004001523</t>
  </si>
  <si>
    <t>迎宾台</t>
  </si>
  <si>
    <t>JJ2004001522</t>
  </si>
  <si>
    <t>JJ2004001521</t>
  </si>
  <si>
    <t>JJ2004001520</t>
  </si>
  <si>
    <t>JJ2004001519</t>
  </si>
  <si>
    <t>JJ2004001518</t>
  </si>
  <si>
    <t>JJ2004001517</t>
  </si>
  <si>
    <t>白布料沙发</t>
  </si>
  <si>
    <t>JJ2004001516</t>
  </si>
  <si>
    <t>JJ2004001515</t>
  </si>
  <si>
    <t>JJ2004001514</t>
  </si>
  <si>
    <t>电控床头柜</t>
  </si>
  <si>
    <t>JJ2004001513</t>
  </si>
  <si>
    <t>JJ2004001512</t>
  </si>
  <si>
    <t>JJ2004001511</t>
  </si>
  <si>
    <t>JJ2004001510</t>
  </si>
  <si>
    <t>JJ2004001509</t>
  </si>
  <si>
    <t>JJ2004001508</t>
  </si>
  <si>
    <t>JJ2004001507</t>
  </si>
  <si>
    <t>JJ2004001506</t>
  </si>
  <si>
    <t>JJ2004001505</t>
  </si>
  <si>
    <t>JJ2004001504</t>
  </si>
  <si>
    <t>JJ2004001503</t>
  </si>
  <si>
    <t>JJ2004001502</t>
  </si>
  <si>
    <t>JJ2004001501</t>
  </si>
  <si>
    <t>JJ2004001500</t>
  </si>
  <si>
    <t>JJ2004001499</t>
  </si>
  <si>
    <t>JJ2004001498</t>
  </si>
  <si>
    <t>JJ2004001497</t>
  </si>
  <si>
    <t>JJ2004001496</t>
  </si>
  <si>
    <t>JJ2006000020</t>
  </si>
  <si>
    <t>JJ2004001495</t>
  </si>
  <si>
    <t>JJ2004001494</t>
  </si>
  <si>
    <t>JJ2004001493</t>
  </si>
  <si>
    <t>JJ2004001492</t>
  </si>
  <si>
    <t>JJ2004001491</t>
  </si>
  <si>
    <t>JJ2004001490</t>
  </si>
  <si>
    <t>JJ2004001489</t>
  </si>
  <si>
    <t>JJ2004001488</t>
  </si>
  <si>
    <t>JJ2004001487</t>
  </si>
  <si>
    <t>JJ2004001486</t>
  </si>
  <si>
    <t>JJ2004001485</t>
  </si>
  <si>
    <t>JJ2004001484</t>
  </si>
  <si>
    <t>JJ2004001483</t>
  </si>
  <si>
    <t>JJ2004001482</t>
  </si>
  <si>
    <t>JJ2004001481</t>
  </si>
  <si>
    <t>JJ2004001480</t>
  </si>
  <si>
    <t>JJ2004001479</t>
  </si>
  <si>
    <t>JJ2004001478</t>
  </si>
  <si>
    <t>JJ2004001477</t>
  </si>
  <si>
    <t>JJ2004001476</t>
  </si>
  <si>
    <t>JJ2004001475</t>
  </si>
  <si>
    <t>JJ2004001474</t>
  </si>
  <si>
    <t>JJ2004001473</t>
  </si>
  <si>
    <t>JJ2004001472</t>
  </si>
  <si>
    <t>JJ2004001471</t>
  </si>
  <si>
    <t>JJ2004001470</t>
  </si>
  <si>
    <t>JJ2004001469</t>
  </si>
  <si>
    <t>JJ2004001468</t>
  </si>
  <si>
    <t>JJ2004001467</t>
  </si>
  <si>
    <t>JJ2004001466</t>
  </si>
  <si>
    <t>JJ2004001465</t>
  </si>
  <si>
    <t>椭圆形会议桌</t>
  </si>
  <si>
    <t>JJ2004001464</t>
  </si>
  <si>
    <t>讲台</t>
  </si>
  <si>
    <t>JJ2004001462</t>
  </si>
  <si>
    <t>三人座沙发</t>
  </si>
  <si>
    <t>JJ2004001461</t>
  </si>
  <si>
    <t>JJ2004001460</t>
  </si>
  <si>
    <t>JJ2004001459</t>
  </si>
  <si>
    <t>JJ2004001458</t>
  </si>
  <si>
    <t>JJ2004001455</t>
  </si>
  <si>
    <t>JJ2004001454</t>
  </si>
  <si>
    <t>真皮加厚沙发</t>
  </si>
  <si>
    <t>JJ2004001453</t>
  </si>
  <si>
    <t>酒水柜</t>
  </si>
  <si>
    <t>JJ2004001452</t>
  </si>
  <si>
    <t>全自动火锅桌</t>
  </si>
  <si>
    <t>JJ2004001451</t>
  </si>
  <si>
    <t>大理石茶几</t>
  </si>
  <si>
    <t>JJ2004001450</t>
  </si>
  <si>
    <t>JJ2004001449</t>
  </si>
  <si>
    <t>JJ2004001448</t>
  </si>
  <si>
    <t>主席台</t>
  </si>
  <si>
    <t>JJ2004001447</t>
  </si>
  <si>
    <t>JJ2004001446</t>
  </si>
  <si>
    <t>JJ2004001445</t>
  </si>
  <si>
    <t>JJ2004001444</t>
  </si>
  <si>
    <t>JJ2004001443</t>
  </si>
  <si>
    <t>JJ2004001442</t>
  </si>
  <si>
    <t>JJ2004001441</t>
  </si>
  <si>
    <t>JJ2004001331</t>
  </si>
  <si>
    <t>方桌</t>
  </si>
  <si>
    <t>JJ2004001330</t>
  </si>
  <si>
    <t>JJ2004001329</t>
  </si>
  <si>
    <t>JJ2004001328</t>
  </si>
  <si>
    <t>JJ2004001327</t>
  </si>
  <si>
    <t>JJ2004001326</t>
  </si>
  <si>
    <t>JJ2004001325</t>
  </si>
  <si>
    <t>JJ2004001324</t>
  </si>
  <si>
    <t>JJ2004001323</t>
  </si>
  <si>
    <t>JJ2004001322</t>
  </si>
  <si>
    <t>JJ2004001321</t>
  </si>
  <si>
    <t>餐桌面</t>
  </si>
  <si>
    <t>JJ2004001320</t>
  </si>
  <si>
    <t>JJ2004001319</t>
  </si>
  <si>
    <t>JJ2004001318</t>
  </si>
  <si>
    <t>JJ2004001317</t>
  </si>
  <si>
    <t>JJ2004001316</t>
  </si>
  <si>
    <t>JJ2004001315</t>
  </si>
  <si>
    <t>JJ2004001314</t>
  </si>
  <si>
    <t>JJ2004001313</t>
  </si>
  <si>
    <t>JJ2004001312</t>
  </si>
  <si>
    <t>JJ2004001311</t>
  </si>
  <si>
    <t>JJ2004001310</t>
  </si>
  <si>
    <t>JJ2004001309</t>
  </si>
  <si>
    <t>JJ2004001308</t>
  </si>
  <si>
    <t>JJ2004001307</t>
  </si>
  <si>
    <t>JJ2004001306</t>
  </si>
  <si>
    <t>JJ2004001305</t>
  </si>
  <si>
    <t>JJ2004001304</t>
  </si>
  <si>
    <t>JJ2004001303</t>
  </si>
  <si>
    <t>JJ2004001302</t>
  </si>
  <si>
    <t>JJ2004001301</t>
  </si>
  <si>
    <t>JJ2006000018</t>
  </si>
  <si>
    <t>JJ2004001300</t>
  </si>
  <si>
    <t>JJ2004001299</t>
  </si>
  <si>
    <t>JJ2004001298</t>
  </si>
  <si>
    <t>JJ2004001297</t>
  </si>
  <si>
    <t>JJ2004001296</t>
  </si>
  <si>
    <t>JJ2004001295</t>
  </si>
  <si>
    <t>JJ2004001294</t>
  </si>
  <si>
    <t>JJ2004001293</t>
  </si>
  <si>
    <t>JJ2004001292</t>
  </si>
  <si>
    <t>JJ2004001291</t>
  </si>
  <si>
    <t>JJ2004001290</t>
  </si>
  <si>
    <t>JJ2004001289</t>
  </si>
  <si>
    <t>JJ2004001288</t>
  </si>
  <si>
    <t>JJ2004001287</t>
  </si>
  <si>
    <t>JJ2004001286</t>
  </si>
  <si>
    <t>JJ2004001285</t>
  </si>
  <si>
    <t>JJ2004001284</t>
  </si>
  <si>
    <t>JJ2004001283</t>
  </si>
  <si>
    <t>JJ2004001282</t>
  </si>
  <si>
    <t>JJ2004001281</t>
  </si>
  <si>
    <t>JJ2004001280</t>
  </si>
  <si>
    <t>JJ2004001279</t>
  </si>
  <si>
    <t>JJ2004001278</t>
  </si>
  <si>
    <t>JJ2004001277</t>
  </si>
  <si>
    <t>JJ2004001276</t>
  </si>
  <si>
    <t>JJ2004001275</t>
  </si>
  <si>
    <t>JJ2004001274</t>
  </si>
  <si>
    <t>JJ2004001273</t>
  </si>
  <si>
    <t>JJ2004001272</t>
  </si>
  <si>
    <t>JJ2004001271</t>
  </si>
  <si>
    <t>JJ2004001270</t>
  </si>
  <si>
    <t>JJ2004001269</t>
  </si>
  <si>
    <t>JJ2004001268</t>
  </si>
  <si>
    <t>JJ2004001267</t>
  </si>
  <si>
    <t>JJ2004001266</t>
  </si>
  <si>
    <t>JJ2004001265</t>
  </si>
  <si>
    <t>JJ2004001264</t>
  </si>
  <si>
    <t>JJ2004001263</t>
  </si>
  <si>
    <t>JJ2004001262</t>
  </si>
  <si>
    <t>沙发</t>
  </si>
  <si>
    <t>JJ2004001261</t>
  </si>
  <si>
    <t>JJ2004001260</t>
  </si>
  <si>
    <t>JJ2004001259</t>
  </si>
  <si>
    <t>JJ2004001258</t>
  </si>
  <si>
    <t>JJ2004001257</t>
  </si>
  <si>
    <t>JJ2004001256</t>
  </si>
  <si>
    <t>JJ2004001255</t>
  </si>
  <si>
    <t>JJ2004001254</t>
  </si>
  <si>
    <t>JJ2004001253</t>
  </si>
  <si>
    <t>JJ2004001252</t>
  </si>
  <si>
    <t>JJ2004001251</t>
  </si>
  <si>
    <t>JJ2004001250</t>
  </si>
  <si>
    <t>JJ2004001249</t>
  </si>
  <si>
    <t>JJ2001000016</t>
  </si>
  <si>
    <t>双功能大班椅</t>
  </si>
  <si>
    <t>2001-04-17</t>
  </si>
  <si>
    <t>JJ2001000015</t>
  </si>
  <si>
    <t>JJ2001000014</t>
  </si>
  <si>
    <t>JJ2001000013</t>
  </si>
  <si>
    <t>JJ2001000012</t>
  </si>
  <si>
    <t>单沙发</t>
  </si>
  <si>
    <t>JJ2001000011</t>
  </si>
  <si>
    <t>JJ2001000010</t>
  </si>
  <si>
    <t>JJ2001000009</t>
  </si>
  <si>
    <t>2.4米办公桌</t>
  </si>
  <si>
    <t>JJ1998000064</t>
  </si>
  <si>
    <t>会议桌椅</t>
  </si>
  <si>
    <t>1998-03-23</t>
  </si>
  <si>
    <t>JJ1998000063</t>
  </si>
  <si>
    <t>JJ1998000062</t>
  </si>
  <si>
    <t>JJ1998000061</t>
  </si>
  <si>
    <t>JJ1998000060</t>
  </si>
  <si>
    <t>JJ1998000059</t>
  </si>
  <si>
    <t>JJ1998000058</t>
  </si>
  <si>
    <t>JJ1998000057</t>
  </si>
  <si>
    <t>JJ1998000056</t>
  </si>
  <si>
    <t>JJ1998000055</t>
  </si>
  <si>
    <t>JJ1998000054</t>
  </si>
  <si>
    <t>JJ1998000053</t>
  </si>
  <si>
    <t>JJ1998000052</t>
  </si>
  <si>
    <t>JJ1998000051</t>
  </si>
  <si>
    <t>JJ1998000050</t>
  </si>
  <si>
    <t>JJ1998000049</t>
  </si>
  <si>
    <t>JJ1998000048</t>
  </si>
  <si>
    <t>JJ1998000047</t>
  </si>
  <si>
    <t>JJ1998000046</t>
  </si>
  <si>
    <t>JJ1998000045</t>
  </si>
  <si>
    <t>JJ1998000044</t>
  </si>
  <si>
    <t>JJ1998000043</t>
  </si>
  <si>
    <t>JJ1998000042</t>
  </si>
  <si>
    <t>JJ1998000041</t>
  </si>
  <si>
    <t>JJ1998000040</t>
  </si>
  <si>
    <t>JJ1998000039</t>
  </si>
  <si>
    <t>JJ1998000038</t>
  </si>
  <si>
    <t>JJ1998000037</t>
  </si>
  <si>
    <t>JJ1998000036</t>
  </si>
  <si>
    <t>JJ1998000035</t>
  </si>
  <si>
    <t>JJ1998000034</t>
  </si>
  <si>
    <t>JJ1998000033</t>
  </si>
  <si>
    <t>TY2005000078</t>
  </si>
  <si>
    <t>双升降梯</t>
  </si>
  <si>
    <t>2005-07-07</t>
  </si>
  <si>
    <t>TY2004000022</t>
  </si>
  <si>
    <t>泥浆泵</t>
  </si>
  <si>
    <t>铁、铜</t>
  </si>
  <si>
    <t>2004-08-16</t>
  </si>
  <si>
    <t>TY2004000021</t>
  </si>
  <si>
    <t>2004-08-15</t>
  </si>
  <si>
    <t>TY2003000002</t>
  </si>
  <si>
    <t>仓库提升机</t>
  </si>
  <si>
    <t>2003-12-29</t>
  </si>
  <si>
    <t>ZY2004000003</t>
  </si>
  <si>
    <t>篮球架</t>
  </si>
  <si>
    <t>有机玻璃BB-3</t>
  </si>
  <si>
    <t>座</t>
  </si>
  <si>
    <t>2004-09-21</t>
  </si>
  <si>
    <t>FW2007000001</t>
  </si>
  <si>
    <t>防盗门</t>
  </si>
  <si>
    <t>2007-10-31</t>
  </si>
  <si>
    <t>FW2004000001</t>
  </si>
  <si>
    <t>传达室电动大门</t>
  </si>
  <si>
    <t>2004-07-01</t>
  </si>
  <si>
    <t>TY2016000042</t>
  </si>
  <si>
    <t>空调</t>
  </si>
  <si>
    <t>KFR-35GW(35559)A</t>
  </si>
  <si>
    <t>2016-06-21</t>
  </si>
  <si>
    <t>TY2012000027</t>
  </si>
  <si>
    <t>台式机</t>
  </si>
  <si>
    <t>ALW5220</t>
  </si>
  <si>
    <t>ZY2005000001</t>
  </si>
  <si>
    <t>JJ2005000002</t>
  </si>
  <si>
    <t>JJ2006000017</t>
  </si>
  <si>
    <t>JJ2006000009</t>
  </si>
  <si>
    <t>JJ2006000014</t>
  </si>
  <si>
    <t>JJ2006000010</t>
  </si>
  <si>
    <t>JJ2006000013</t>
  </si>
  <si>
    <t>JJ2006000011</t>
  </si>
  <si>
    <t>JJ2006000016</t>
  </si>
  <si>
    <t>JJ2006000007</t>
  </si>
  <si>
    <t>JJ2006000008</t>
  </si>
  <si>
    <t>JJ2006000006</t>
  </si>
  <si>
    <t>JJ2006000015</t>
  </si>
  <si>
    <t>JJ2006000012</t>
  </si>
  <si>
    <t>JJ2006000005</t>
  </si>
  <si>
    <t>装载机</t>
  </si>
  <si>
    <t>自卸运输船</t>
  </si>
  <si>
    <t>油缸</t>
  </si>
  <si>
    <t>冲锋舟架</t>
  </si>
  <si>
    <t>冲锋舟炮拖</t>
  </si>
  <si>
    <t>仓库电动门</t>
  </si>
  <si>
    <t>表4-8-5</t>
  </si>
  <si>
    <t>生产厂家</t>
  </si>
  <si>
    <t>设备材质</t>
  </si>
  <si>
    <t>设备重量（T）</t>
  </si>
  <si>
    <t>设备近期市场价格</t>
  </si>
  <si>
    <t>近期价格内涵</t>
  </si>
  <si>
    <t>是否拆除回收</t>
  </si>
  <si>
    <r>
      <rPr>
        <sz val="10"/>
        <rFont val="宋体"/>
        <charset val="134"/>
      </rPr>
      <t>评估方法</t>
    </r>
  </si>
  <si>
    <t>回收材料单价</t>
  </si>
  <si>
    <t>材料组成比例</t>
  </si>
  <si>
    <t>二手价</t>
  </si>
  <si>
    <t>年代</t>
  </si>
  <si>
    <t>测算</t>
  </si>
  <si>
    <t>拆除费用</t>
  </si>
  <si>
    <t>最终评估价值</t>
  </si>
  <si>
    <r>
      <rPr>
        <sz val="10"/>
        <rFont val="宋体"/>
        <charset val="134"/>
      </rPr>
      <t>增减值</t>
    </r>
  </si>
  <si>
    <r>
      <rPr>
        <sz val="10"/>
        <rFont val="宋体"/>
        <charset val="134"/>
      </rPr>
      <t>增减值原因</t>
    </r>
  </si>
  <si>
    <r>
      <rPr>
        <sz val="10"/>
        <rFont val="宋体"/>
        <charset val="134"/>
      </rPr>
      <t>特别事项说明</t>
    </r>
  </si>
  <si>
    <t>主材1单价(元/吨,不含税)</t>
  </si>
  <si>
    <t>主材2单价(元/吨,不含税)</t>
  </si>
  <si>
    <t>辅材单价(元/吨,不含税)</t>
  </si>
  <si>
    <t>辅材2单价(元/吨,不含税)</t>
  </si>
  <si>
    <t>预计主材料比例</t>
  </si>
  <si>
    <t>预计辅材料比例1</t>
  </si>
  <si>
    <t>预计辅材料比例2</t>
  </si>
  <si>
    <t>市场询价（不含税）</t>
  </si>
  <si>
    <t>评估价值
（不含税）</t>
  </si>
  <si>
    <t>单体设备</t>
  </si>
  <si>
    <t>重置全价
（不含税）</t>
  </si>
  <si>
    <r>
      <rPr>
        <sz val="10"/>
        <rFont val="宋体"/>
        <charset val="134"/>
      </rPr>
      <t>成新率</t>
    </r>
  </si>
  <si>
    <r>
      <rPr>
        <sz val="10"/>
        <rFont val="宋体"/>
        <charset val="134"/>
      </rPr>
      <t>原值增值率％</t>
    </r>
  </si>
  <si>
    <r>
      <rPr>
        <sz val="10"/>
        <rFont val="宋体"/>
        <charset val="134"/>
      </rPr>
      <t>净值增值率％</t>
    </r>
  </si>
  <si>
    <t>待处置</t>
  </si>
  <si>
    <t>沅江</t>
  </si>
  <si>
    <t>AV1</t>
  </si>
  <si>
    <t>否</t>
  </si>
  <si>
    <r>
      <rPr>
        <sz val="10"/>
        <rFont val="宋体"/>
        <charset val="134"/>
      </rPr>
      <t>市场法</t>
    </r>
  </si>
  <si>
    <t>AV2</t>
  </si>
  <si>
    <t>AV3</t>
  </si>
  <si>
    <t>AV4</t>
  </si>
  <si>
    <t>是</t>
  </si>
  <si>
    <t>AV5</t>
  </si>
  <si>
    <t>AV6</t>
  </si>
  <si>
    <t>AV7</t>
  </si>
  <si>
    <t>AV8</t>
  </si>
  <si>
    <t>AV9</t>
  </si>
  <si>
    <t>ZY2001000002</t>
  </si>
  <si>
    <t>ZL3T</t>
  </si>
  <si>
    <t>柳工</t>
  </si>
  <si>
    <t>2001-08-09</t>
  </si>
  <si>
    <t>ZY2002000002</t>
  </si>
  <si>
    <t>自航自卸钢质船2000吨级</t>
  </si>
  <si>
    <t>沅江船机厂</t>
  </si>
  <si>
    <t>艘</t>
  </si>
  <si>
    <t>2002-12-31</t>
  </si>
  <si>
    <t>容声</t>
  </si>
  <si>
    <t>广西玉林柴油机厂</t>
  </si>
  <si>
    <t>TY1999000013</t>
  </si>
  <si>
    <t>60T</t>
  </si>
  <si>
    <t>定制</t>
  </si>
  <si>
    <t>TY1999000012</t>
  </si>
  <si>
    <t>TY1999000011</t>
  </si>
  <si>
    <t>TY1999000010</t>
  </si>
  <si>
    <t>TY1999000009</t>
  </si>
  <si>
    <t>TY1999000008</t>
  </si>
  <si>
    <t>自制</t>
  </si>
  <si>
    <t>不报废</t>
  </si>
  <si>
    <t>JJ2002000127</t>
  </si>
  <si>
    <t>自制铁质</t>
  </si>
  <si>
    <t>组</t>
  </si>
  <si>
    <t>2002-05-23</t>
  </si>
  <si>
    <t>JJ2002000126</t>
  </si>
  <si>
    <t>JJ2002000125</t>
  </si>
  <si>
    <t>JJ2002000124</t>
  </si>
  <si>
    <t>JJ2002000123</t>
  </si>
  <si>
    <t>JJ2002000122</t>
  </si>
  <si>
    <t>JJ2002000121</t>
  </si>
  <si>
    <t>JJ2002000120</t>
  </si>
  <si>
    <t>JJ2002000119</t>
  </si>
  <si>
    <t>JJ2002000118</t>
  </si>
  <si>
    <t>JJ2002000117</t>
  </si>
  <si>
    <t>JJ2002000116</t>
  </si>
  <si>
    <t>JJ2002000115</t>
  </si>
  <si>
    <t>JJ2002000114</t>
  </si>
  <si>
    <t>JJ2002000113</t>
  </si>
  <si>
    <t>JJ2006000021</t>
  </si>
  <si>
    <t>JJ2002000112</t>
  </si>
  <si>
    <t>JJ2002000111</t>
  </si>
  <si>
    <t>JJ2002000110</t>
  </si>
  <si>
    <t>JJ2002000109</t>
  </si>
  <si>
    <t>JJ2002000108</t>
  </si>
  <si>
    <t>AV10</t>
  </si>
  <si>
    <t>JJ2002000107</t>
  </si>
  <si>
    <t>AV11</t>
  </si>
  <si>
    <t>JJ2002000106</t>
  </si>
  <si>
    <t>JJ2002000105</t>
  </si>
  <si>
    <t>JJ2002000104</t>
  </si>
  <si>
    <t>JJ2002000103</t>
  </si>
  <si>
    <t>GZ1998000002</t>
  </si>
  <si>
    <t>鱼塘</t>
  </si>
  <si>
    <r>
      <rPr>
        <sz val="10"/>
        <color indexed="8"/>
        <rFont val="Times New Roman"/>
        <charset val="134"/>
      </rPr>
      <t>45*24m</t>
    </r>
    <r>
      <rPr>
        <sz val="10"/>
        <color indexed="8"/>
        <rFont val="宋体"/>
        <charset val="134"/>
      </rPr>
      <t>，</t>
    </r>
    <r>
      <rPr>
        <sz val="10"/>
        <color indexed="8"/>
        <rFont val="Times New Roman"/>
        <charset val="134"/>
      </rPr>
      <t>h=2.4m</t>
    </r>
  </si>
  <si>
    <t>混凝土</t>
  </si>
  <si>
    <t>1998-03-31</t>
  </si>
  <si>
    <t>GZ2010000006</t>
  </si>
  <si>
    <t>网球场</t>
  </si>
  <si>
    <r>
      <rPr>
        <sz val="10"/>
        <color indexed="8"/>
        <rFont val="Times New Roman"/>
        <charset val="134"/>
      </rPr>
      <t>50*18</t>
    </r>
    <r>
      <rPr>
        <sz val="10"/>
        <color indexed="8"/>
        <rFont val="宋体"/>
        <charset val="134"/>
      </rPr>
      <t>米</t>
    </r>
  </si>
  <si>
    <t>橡胶</t>
  </si>
  <si>
    <t>在用</t>
  </si>
  <si>
    <t>2010-08-31</t>
  </si>
  <si>
    <t>GZ2010000004</t>
  </si>
  <si>
    <t>消防池</t>
  </si>
  <si>
    <t>h=2.8m</t>
  </si>
  <si>
    <t>混凝土贴砖</t>
  </si>
  <si>
    <t>FW2003000001</t>
  </si>
  <si>
    <t>2003-12-31</t>
  </si>
  <si>
    <t>AV15</t>
  </si>
  <si>
    <t>AV16</t>
  </si>
  <si>
    <t>AV17</t>
  </si>
  <si>
    <t>机器设备合计</t>
  </si>
  <si>
    <t>减：机器设备减值准备</t>
  </si>
  <si>
    <t>机器设备净额</t>
  </si>
  <si>
    <r>
      <rPr>
        <sz val="18"/>
        <rFont val="黑体"/>
        <charset val="134"/>
      </rPr>
      <t>固定资产</t>
    </r>
    <r>
      <rPr>
        <sz val="18"/>
        <rFont val="Times New Roman"/>
        <charset val="134"/>
      </rPr>
      <t>—</t>
    </r>
    <r>
      <rPr>
        <sz val="18"/>
        <rFont val="黑体"/>
        <charset val="134"/>
      </rPr>
      <t>车辆评估明细表</t>
    </r>
  </si>
  <si>
    <t>表4-8-6</t>
  </si>
  <si>
    <t>车辆牌号</t>
  </si>
  <si>
    <t>行驶证载权利人</t>
  </si>
  <si>
    <t>车辆名称</t>
  </si>
  <si>
    <t>所属部门</t>
  </si>
  <si>
    <r>
      <rPr>
        <sz val="10"/>
        <rFont val="Times New Roman"/>
        <charset val="134"/>
      </rPr>
      <t xml:space="preserve">已行驶里程
</t>
    </r>
    <r>
      <rPr>
        <sz val="10"/>
        <rFont val="Times New Roman"/>
        <charset val="134"/>
      </rPr>
      <t>(</t>
    </r>
    <r>
      <rPr>
        <sz val="10"/>
        <rFont val="Times New Roman"/>
        <charset val="134"/>
      </rPr>
      <t>公里</t>
    </r>
    <r>
      <rPr>
        <sz val="10"/>
        <rFont val="Times New Roman"/>
        <charset val="134"/>
      </rPr>
      <t>)</t>
    </r>
  </si>
  <si>
    <t>AW1</t>
  </si>
  <si>
    <t>AW2</t>
  </si>
  <si>
    <t>AW3</t>
  </si>
  <si>
    <t>AW4</t>
  </si>
  <si>
    <t>AW5</t>
  </si>
  <si>
    <t>AW6</t>
  </si>
  <si>
    <t>AW7</t>
  </si>
  <si>
    <t>AW8</t>
  </si>
  <si>
    <t>AW9</t>
  </si>
  <si>
    <t>AW10</t>
  </si>
  <si>
    <t>AW11</t>
  </si>
  <si>
    <t>AW12</t>
  </si>
  <si>
    <t>AW13</t>
  </si>
  <si>
    <t>AW14</t>
  </si>
  <si>
    <t>AW15</t>
  </si>
  <si>
    <t>AW16</t>
  </si>
  <si>
    <t>AW17</t>
  </si>
  <si>
    <t>车辆合计</t>
  </si>
  <si>
    <t>减：车辆减值准备</t>
  </si>
  <si>
    <t>车辆净额</t>
  </si>
  <si>
    <t>表4-8-7</t>
  </si>
  <si>
    <t>AX1</t>
  </si>
  <si>
    <t>AX2</t>
  </si>
  <si>
    <t>AX3</t>
  </si>
  <si>
    <t>AX4</t>
  </si>
  <si>
    <t>AX5</t>
  </si>
  <si>
    <t>AX6</t>
  </si>
  <si>
    <t>AX7</t>
  </si>
  <si>
    <t>AX8</t>
  </si>
  <si>
    <t>AX9</t>
  </si>
  <si>
    <t>AX10</t>
  </si>
  <si>
    <t>AX11</t>
  </si>
  <si>
    <t>AX12</t>
  </si>
  <si>
    <t>AX13</t>
  </si>
  <si>
    <t>AX14</t>
  </si>
  <si>
    <t>AX15</t>
  </si>
  <si>
    <t>AX16</t>
  </si>
  <si>
    <t>AX17</t>
  </si>
  <si>
    <t>电子设备合计</t>
  </si>
  <si>
    <t>减：电子设备减值准备</t>
  </si>
  <si>
    <t>电子设备净额</t>
  </si>
  <si>
    <t>固定资产—土地评估明细表</t>
  </si>
  <si>
    <t>表4-8-8</t>
  </si>
  <si>
    <t>证载权利人</t>
  </si>
  <si>
    <t>终止日期</t>
  </si>
  <si>
    <t>AY1</t>
  </si>
  <si>
    <t>AY2</t>
  </si>
  <si>
    <t>AY3</t>
  </si>
  <si>
    <t>AY4</t>
  </si>
  <si>
    <t>AY5</t>
  </si>
  <si>
    <t>AY6</t>
  </si>
  <si>
    <t>AY7</t>
  </si>
  <si>
    <t>AY8</t>
  </si>
  <si>
    <t>AY9</t>
  </si>
  <si>
    <t>AY10</t>
  </si>
  <si>
    <t>AY11</t>
  </si>
  <si>
    <t>AY12</t>
  </si>
  <si>
    <t>AY13</t>
  </si>
  <si>
    <t>AY14</t>
  </si>
  <si>
    <t>AY15</t>
  </si>
  <si>
    <t>AY16</t>
  </si>
  <si>
    <t>AY17</t>
  </si>
  <si>
    <t>AY18</t>
  </si>
  <si>
    <t>AY19</t>
  </si>
  <si>
    <t>合    计</t>
  </si>
  <si>
    <t>固定资产--船舶清查评估明细表</t>
  </si>
  <si>
    <r>
      <rPr>
        <sz val="10"/>
        <rFont val="宋体"/>
        <charset val="134"/>
      </rPr>
      <t>表</t>
    </r>
    <r>
      <rPr>
        <sz val="10"/>
        <rFont val="Times New Roman"/>
        <charset val="134"/>
      </rPr>
      <t>4-8-9</t>
    </r>
  </si>
  <si>
    <r>
      <rPr>
        <sz val="10"/>
        <rFont val="宋体"/>
        <charset val="134"/>
      </rPr>
      <t>船舶编号</t>
    </r>
  </si>
  <si>
    <r>
      <rPr>
        <sz val="10"/>
        <rFont val="宋体"/>
        <charset val="134"/>
      </rPr>
      <t>船舶名称</t>
    </r>
  </si>
  <si>
    <r>
      <rPr>
        <sz val="10"/>
        <rFont val="宋体"/>
        <charset val="134"/>
      </rPr>
      <t>船舶类型</t>
    </r>
  </si>
  <si>
    <r>
      <rPr>
        <sz val="10"/>
        <rFont val="宋体"/>
        <charset val="134"/>
      </rPr>
      <t>建造厂家</t>
    </r>
  </si>
  <si>
    <r>
      <rPr>
        <sz val="10"/>
        <rFont val="宋体"/>
        <charset val="134"/>
      </rPr>
      <t>已行驶海里</t>
    </r>
  </si>
  <si>
    <r>
      <rPr>
        <sz val="10"/>
        <rFont val="宋体"/>
        <charset val="134"/>
      </rPr>
      <t>额定功率</t>
    </r>
  </si>
  <si>
    <r>
      <rPr>
        <sz val="10"/>
        <rFont val="宋体"/>
        <charset val="134"/>
      </rPr>
      <t>额定载重</t>
    </r>
    <r>
      <rPr>
        <sz val="10"/>
        <rFont val="Times New Roman"/>
        <charset val="134"/>
      </rPr>
      <t>(</t>
    </r>
    <r>
      <rPr>
        <sz val="10"/>
        <rFont val="宋体"/>
        <charset val="134"/>
      </rPr>
      <t>客</t>
    </r>
    <r>
      <rPr>
        <sz val="10"/>
        <rFont val="Times New Roman"/>
        <charset val="134"/>
      </rPr>
      <t>)</t>
    </r>
    <r>
      <rPr>
        <sz val="10"/>
        <rFont val="宋体"/>
        <charset val="134"/>
      </rPr>
      <t>量</t>
    </r>
  </si>
  <si>
    <r>
      <rPr>
        <sz val="10"/>
        <rFont val="宋体"/>
        <charset val="134"/>
      </rPr>
      <t>满载排水量</t>
    </r>
    <r>
      <rPr>
        <sz val="10"/>
        <rFont val="Times New Roman"/>
        <charset val="134"/>
      </rPr>
      <t>(t)</t>
    </r>
  </si>
  <si>
    <r>
      <rPr>
        <sz val="10"/>
        <rFont val="宋体"/>
        <charset val="134"/>
      </rPr>
      <t>空载排水量</t>
    </r>
    <r>
      <rPr>
        <sz val="10"/>
        <rFont val="Times New Roman"/>
        <charset val="134"/>
      </rPr>
      <t>(t)</t>
    </r>
  </si>
  <si>
    <r>
      <rPr>
        <sz val="10"/>
        <rFont val="宋体"/>
        <charset val="134"/>
      </rPr>
      <t>满载吃水</t>
    </r>
    <r>
      <rPr>
        <sz val="10"/>
        <rFont val="Times New Roman"/>
        <charset val="134"/>
      </rPr>
      <t>(m)</t>
    </r>
  </si>
  <si>
    <r>
      <rPr>
        <sz val="10"/>
        <rFont val="宋体"/>
        <charset val="134"/>
      </rPr>
      <t>空载吃水</t>
    </r>
    <r>
      <rPr>
        <sz val="10"/>
        <rFont val="Times New Roman"/>
        <charset val="134"/>
      </rPr>
      <t>(m)</t>
    </r>
  </si>
  <si>
    <r>
      <rPr>
        <sz val="10"/>
        <rFont val="宋体"/>
        <charset val="134"/>
      </rPr>
      <t>空船重量</t>
    </r>
    <r>
      <rPr>
        <sz val="10"/>
        <rFont val="Times New Roman"/>
        <charset val="134"/>
      </rPr>
      <t>(t)</t>
    </r>
  </si>
  <si>
    <r>
      <rPr>
        <sz val="10"/>
        <rFont val="宋体"/>
        <charset val="134"/>
      </rPr>
      <t>定员</t>
    </r>
    <r>
      <rPr>
        <sz val="10"/>
        <rFont val="Times New Roman"/>
        <charset val="134"/>
      </rPr>
      <t>(</t>
    </r>
    <r>
      <rPr>
        <sz val="10"/>
        <rFont val="宋体"/>
        <charset val="134"/>
      </rPr>
      <t>人</t>
    </r>
    <r>
      <rPr>
        <sz val="10"/>
        <rFont val="Times New Roman"/>
        <charset val="134"/>
      </rPr>
      <t>)</t>
    </r>
  </si>
  <si>
    <r>
      <rPr>
        <sz val="10"/>
        <rFont val="宋体"/>
        <charset val="134"/>
      </rPr>
      <t>航速</t>
    </r>
    <r>
      <rPr>
        <sz val="10"/>
        <rFont val="Times New Roman"/>
        <charset val="134"/>
      </rPr>
      <t>(</t>
    </r>
    <r>
      <rPr>
        <sz val="10"/>
        <rFont val="宋体"/>
        <charset val="134"/>
      </rPr>
      <t>节</t>
    </r>
    <r>
      <rPr>
        <sz val="10"/>
        <rFont val="Times New Roman"/>
        <charset val="134"/>
      </rPr>
      <t>)</t>
    </r>
  </si>
  <si>
    <r>
      <rPr>
        <sz val="10"/>
        <rFont val="宋体"/>
        <charset val="134"/>
      </rPr>
      <t>航区</t>
    </r>
  </si>
  <si>
    <r>
      <rPr>
        <sz val="10"/>
        <rFont val="宋体"/>
        <charset val="134"/>
      </rPr>
      <t>船级社</t>
    </r>
  </si>
  <si>
    <r>
      <rPr>
        <sz val="10"/>
        <rFont val="宋体"/>
        <charset val="134"/>
      </rPr>
      <t>总吨位</t>
    </r>
  </si>
  <si>
    <r>
      <rPr>
        <sz val="10"/>
        <rFont val="宋体"/>
        <charset val="134"/>
      </rPr>
      <t>净吨位</t>
    </r>
  </si>
  <si>
    <r>
      <rPr>
        <sz val="10"/>
        <rFont val="宋体"/>
        <charset val="134"/>
      </rPr>
      <t>货舱涂层</t>
    </r>
  </si>
  <si>
    <r>
      <rPr>
        <sz val="10"/>
        <rFont val="宋体"/>
        <charset val="134"/>
      </rPr>
      <t>船舶主尺度</t>
    </r>
  </si>
  <si>
    <r>
      <rPr>
        <sz val="10"/>
        <rFont val="宋体"/>
        <charset val="134"/>
      </rPr>
      <t>最近一次船检情况</t>
    </r>
  </si>
  <si>
    <r>
      <rPr>
        <sz val="10"/>
        <rFont val="宋体"/>
        <charset val="134"/>
      </rPr>
      <t>主机</t>
    </r>
  </si>
  <si>
    <r>
      <rPr>
        <sz val="10"/>
        <rFont val="宋体"/>
        <charset val="134"/>
      </rPr>
      <t>发电机</t>
    </r>
  </si>
  <si>
    <r>
      <rPr>
        <sz val="10"/>
        <rFont val="宋体"/>
        <charset val="134"/>
      </rPr>
      <t>购置日期</t>
    </r>
  </si>
  <si>
    <r>
      <rPr>
        <sz val="10"/>
        <rFont val="宋体"/>
        <charset val="134"/>
      </rPr>
      <t>启用日期</t>
    </r>
  </si>
  <si>
    <r>
      <rPr>
        <sz val="10"/>
        <rFont val="宋体"/>
        <charset val="134"/>
      </rPr>
      <t>建造完成日期</t>
    </r>
  </si>
  <si>
    <r>
      <rPr>
        <sz val="10"/>
        <rFont val="宋体"/>
        <charset val="134"/>
      </rPr>
      <t>合同价</t>
    </r>
    <r>
      <rPr>
        <sz val="10"/>
        <rFont val="Times New Roman"/>
        <charset val="134"/>
      </rPr>
      <t>(</t>
    </r>
    <r>
      <rPr>
        <sz val="10"/>
        <rFont val="宋体"/>
        <charset val="134"/>
      </rPr>
      <t>美元或人民币</t>
    </r>
    <r>
      <rPr>
        <sz val="10"/>
        <rFont val="Times New Roman"/>
        <charset val="134"/>
      </rPr>
      <t>)</t>
    </r>
  </si>
  <si>
    <r>
      <rPr>
        <sz val="10"/>
        <rFont val="宋体"/>
        <charset val="134"/>
      </rPr>
      <t>船长</t>
    </r>
  </si>
  <si>
    <r>
      <rPr>
        <sz val="10"/>
        <rFont val="宋体"/>
        <charset val="134"/>
      </rPr>
      <t>型宽</t>
    </r>
  </si>
  <si>
    <r>
      <rPr>
        <sz val="10"/>
        <rFont val="宋体"/>
        <charset val="134"/>
      </rPr>
      <t>型深</t>
    </r>
  </si>
  <si>
    <r>
      <rPr>
        <sz val="10"/>
        <rFont val="宋体"/>
        <charset val="134"/>
      </rPr>
      <t>船体</t>
    </r>
  </si>
  <si>
    <r>
      <rPr>
        <sz val="10"/>
        <rFont val="宋体"/>
        <charset val="134"/>
      </rPr>
      <t>轮机</t>
    </r>
  </si>
  <si>
    <r>
      <rPr>
        <sz val="10"/>
        <rFont val="宋体"/>
        <charset val="134"/>
      </rPr>
      <t>舾装</t>
    </r>
  </si>
  <si>
    <r>
      <rPr>
        <sz val="10"/>
        <rFont val="宋体"/>
        <charset val="134"/>
      </rPr>
      <t>电气</t>
    </r>
  </si>
  <si>
    <r>
      <rPr>
        <sz val="10"/>
        <rFont val="宋体"/>
        <charset val="134"/>
      </rPr>
      <t>生产厂商、型号、功率、转速</t>
    </r>
  </si>
  <si>
    <r>
      <rPr>
        <sz val="10"/>
        <rFont val="宋体"/>
        <charset val="134"/>
      </rPr>
      <t>原动机生产厂商、型号、功率、转速</t>
    </r>
  </si>
  <si>
    <r>
      <rPr>
        <sz val="10"/>
        <rFont val="宋体"/>
        <charset val="134"/>
      </rPr>
      <t>主发电机功率</t>
    </r>
    <r>
      <rPr>
        <sz val="10"/>
        <rFont val="Times New Roman"/>
        <charset val="134"/>
      </rPr>
      <t>(KW)</t>
    </r>
  </si>
  <si>
    <r>
      <rPr>
        <sz val="10"/>
        <rFont val="宋体"/>
        <charset val="134"/>
      </rPr>
      <t>美元</t>
    </r>
    <r>
      <rPr>
        <sz val="10"/>
        <rFont val="Times New Roman"/>
        <charset val="134"/>
      </rPr>
      <t>($)</t>
    </r>
  </si>
  <si>
    <r>
      <rPr>
        <sz val="10"/>
        <rFont val="宋体"/>
        <charset val="134"/>
      </rPr>
      <t>人民币</t>
    </r>
    <r>
      <rPr>
        <sz val="10"/>
        <rFont val="Times New Roman"/>
        <charset val="134"/>
      </rPr>
      <t>(</t>
    </r>
    <r>
      <rPr>
        <sz val="10"/>
        <rFont val="宋体"/>
        <charset val="134"/>
      </rPr>
      <t>￥</t>
    </r>
    <r>
      <rPr>
        <sz val="10"/>
        <rFont val="Times New Roman"/>
        <charset val="134"/>
      </rPr>
      <t>)</t>
    </r>
  </si>
  <si>
    <t>AZ1</t>
  </si>
  <si>
    <t>AZ2</t>
  </si>
  <si>
    <t>AZ3</t>
  </si>
  <si>
    <t>AZ4</t>
  </si>
  <si>
    <t>AZ5</t>
  </si>
  <si>
    <t>AZ6</t>
  </si>
  <si>
    <t>AZ7</t>
  </si>
  <si>
    <t>AZ8</t>
  </si>
  <si>
    <t>AZ9</t>
  </si>
  <si>
    <t>AZ10</t>
  </si>
  <si>
    <t>AZ11</t>
  </si>
  <si>
    <t>AZ12</t>
  </si>
  <si>
    <t>AZ13</t>
  </si>
  <si>
    <t>AZ14</t>
  </si>
  <si>
    <t>AZ15</t>
  </si>
  <si>
    <t>AZ16</t>
  </si>
  <si>
    <t>AZ17</t>
  </si>
  <si>
    <t>船舶合计</t>
  </si>
  <si>
    <t>减：船舶减值准备</t>
  </si>
  <si>
    <t>船舶净额</t>
  </si>
  <si>
    <t>在建工程评估汇总表</t>
  </si>
  <si>
    <t>表4-9</t>
  </si>
  <si>
    <t>4-9-1</t>
  </si>
  <si>
    <t>在建工程—土建工程</t>
  </si>
  <si>
    <t>4-9-2</t>
  </si>
  <si>
    <t>在建工程—设备安装工程</t>
  </si>
  <si>
    <t>4-9-3</t>
  </si>
  <si>
    <t>待摊投资</t>
  </si>
  <si>
    <t>4-9-4</t>
  </si>
  <si>
    <t>在建工程合计</t>
  </si>
  <si>
    <t>减：在建工程减值准备</t>
  </si>
  <si>
    <t>在建工程净额</t>
  </si>
  <si>
    <t>表4-9-1</t>
  </si>
  <si>
    <r>
      <rPr>
        <sz val="10"/>
        <rFont val="宋体"/>
        <charset val="134"/>
      </rPr>
      <t>建筑面积</t>
    </r>
    <r>
      <rPr>
        <sz val="10"/>
        <rFont val="Times New Roman"/>
        <charset val="134"/>
      </rPr>
      <t>/</t>
    </r>
    <r>
      <rPr>
        <sz val="10"/>
        <rFont val="宋体"/>
        <charset val="134"/>
      </rPr>
      <t>容积
（㎡</t>
    </r>
    <r>
      <rPr>
        <sz val="10"/>
        <rFont val="Times New Roman"/>
        <charset val="134"/>
      </rPr>
      <t>/m³</t>
    </r>
    <r>
      <rPr>
        <sz val="10"/>
        <rFont val="宋体"/>
        <charset val="134"/>
      </rPr>
      <t>）</t>
    </r>
  </si>
  <si>
    <t>形象进度</t>
  </si>
  <si>
    <t>付款比例</t>
  </si>
  <si>
    <t>概算金额(元)</t>
  </si>
  <si>
    <r>
      <rPr>
        <sz val="10"/>
        <rFont val="Times New Roman"/>
        <charset val="134"/>
      </rPr>
      <t xml:space="preserve">土地出让合同
</t>
    </r>
    <r>
      <rPr>
        <sz val="10"/>
        <rFont val="Times New Roman"/>
        <charset val="134"/>
      </rPr>
      <t>(</t>
    </r>
    <r>
      <rPr>
        <sz val="10"/>
        <rFont val="Times New Roman"/>
        <charset val="134"/>
      </rPr>
      <t>有</t>
    </r>
    <r>
      <rPr>
        <sz val="10"/>
        <rFont val="Times New Roman"/>
        <charset val="134"/>
      </rPr>
      <t>/</t>
    </r>
    <r>
      <rPr>
        <sz val="10"/>
        <rFont val="Times New Roman"/>
        <charset val="134"/>
      </rPr>
      <t>无</t>
    </r>
    <r>
      <rPr>
        <sz val="10"/>
        <rFont val="Times New Roman"/>
        <charset val="134"/>
      </rPr>
      <t>)</t>
    </r>
  </si>
  <si>
    <r>
      <rPr>
        <sz val="10"/>
        <rFont val="Times New Roman"/>
        <charset val="134"/>
      </rPr>
      <t xml:space="preserve">建筑用地许可证
</t>
    </r>
    <r>
      <rPr>
        <sz val="10"/>
        <rFont val="Times New Roman"/>
        <charset val="134"/>
      </rPr>
      <t>(</t>
    </r>
    <r>
      <rPr>
        <sz val="10"/>
        <rFont val="Times New Roman"/>
        <charset val="134"/>
      </rPr>
      <t>有</t>
    </r>
    <r>
      <rPr>
        <sz val="10"/>
        <rFont val="Times New Roman"/>
        <charset val="134"/>
      </rPr>
      <t>/</t>
    </r>
    <r>
      <rPr>
        <sz val="10"/>
        <rFont val="Times New Roman"/>
        <charset val="134"/>
      </rPr>
      <t>无</t>
    </r>
    <r>
      <rPr>
        <sz val="10"/>
        <rFont val="Times New Roman"/>
        <charset val="134"/>
      </rPr>
      <t>)</t>
    </r>
  </si>
  <si>
    <r>
      <rPr>
        <sz val="10"/>
        <rFont val="Times New Roman"/>
        <charset val="134"/>
      </rPr>
      <t xml:space="preserve">建筑规划许可证
</t>
    </r>
    <r>
      <rPr>
        <sz val="10"/>
        <rFont val="Times New Roman"/>
        <charset val="134"/>
      </rPr>
      <t>(</t>
    </r>
    <r>
      <rPr>
        <sz val="10"/>
        <rFont val="Times New Roman"/>
        <charset val="134"/>
      </rPr>
      <t>有</t>
    </r>
    <r>
      <rPr>
        <sz val="10"/>
        <rFont val="Times New Roman"/>
        <charset val="134"/>
      </rPr>
      <t>/</t>
    </r>
    <r>
      <rPr>
        <sz val="10"/>
        <rFont val="Times New Roman"/>
        <charset val="134"/>
      </rPr>
      <t>无</t>
    </r>
    <r>
      <rPr>
        <sz val="10"/>
        <rFont val="Times New Roman"/>
        <charset val="134"/>
      </rPr>
      <t>)</t>
    </r>
  </si>
  <si>
    <r>
      <rPr>
        <sz val="10"/>
        <rFont val="Times New Roman"/>
        <charset val="134"/>
      </rPr>
      <t xml:space="preserve">建筑开工许可证
</t>
    </r>
    <r>
      <rPr>
        <sz val="10"/>
        <rFont val="Times New Roman"/>
        <charset val="134"/>
      </rPr>
      <t>(</t>
    </r>
    <r>
      <rPr>
        <sz val="10"/>
        <rFont val="Times New Roman"/>
        <charset val="134"/>
      </rPr>
      <t>有</t>
    </r>
    <r>
      <rPr>
        <sz val="10"/>
        <rFont val="Times New Roman"/>
        <charset val="134"/>
      </rPr>
      <t>/</t>
    </r>
    <r>
      <rPr>
        <sz val="10"/>
        <rFont val="Times New Roman"/>
        <charset val="134"/>
      </rPr>
      <t>无</t>
    </r>
    <r>
      <rPr>
        <sz val="10"/>
        <rFont val="Times New Roman"/>
        <charset val="134"/>
      </rPr>
      <t>)</t>
    </r>
  </si>
  <si>
    <t>BA1</t>
  </si>
  <si>
    <t>BA2</t>
  </si>
  <si>
    <t>BA3</t>
  </si>
  <si>
    <t>BA4</t>
  </si>
  <si>
    <t>BA5</t>
  </si>
  <si>
    <t>BA6</t>
  </si>
  <si>
    <t>BA7</t>
  </si>
  <si>
    <t>BA8</t>
  </si>
  <si>
    <t>BA9</t>
  </si>
  <si>
    <t>BA10</t>
  </si>
  <si>
    <t>BA11</t>
  </si>
  <si>
    <t>BA12</t>
  </si>
  <si>
    <t>BA13</t>
  </si>
  <si>
    <t>BA14</t>
  </si>
  <si>
    <t>BA15</t>
  </si>
  <si>
    <t>BA16</t>
  </si>
  <si>
    <t>BA17</t>
  </si>
  <si>
    <t>在建工程－土建工程合计</t>
  </si>
  <si>
    <t>减：在建土建工程减值准备</t>
  </si>
  <si>
    <t>在建工程－土建工程净额</t>
  </si>
  <si>
    <t>表4-9-2</t>
  </si>
  <si>
    <t>开工
日期</t>
  </si>
  <si>
    <t>预计完
工日期</t>
  </si>
  <si>
    <t>合同(概算)金额</t>
  </si>
  <si>
    <r>
      <rPr>
        <sz val="10"/>
        <rFont val="Times New Roman"/>
        <charset val="134"/>
      </rPr>
      <t xml:space="preserve">付款比例
</t>
    </r>
    <r>
      <rPr>
        <sz val="10"/>
        <rFont val="Times New Roman"/>
        <charset val="134"/>
      </rPr>
      <t>(%)</t>
    </r>
  </si>
  <si>
    <t>设备费</t>
  </si>
  <si>
    <t>资金成本</t>
  </si>
  <si>
    <t>安装费及其他</t>
  </si>
  <si>
    <t>BB1</t>
  </si>
  <si>
    <t>BB2</t>
  </si>
  <si>
    <t>BB3</t>
  </si>
  <si>
    <t>BB4</t>
  </si>
  <si>
    <t>BB5</t>
  </si>
  <si>
    <t>BB6</t>
  </si>
  <si>
    <t>BB7</t>
  </si>
  <si>
    <t>BB8</t>
  </si>
  <si>
    <t>BB9</t>
  </si>
  <si>
    <t>BB10</t>
  </si>
  <si>
    <t>BB11</t>
  </si>
  <si>
    <t>BB12</t>
  </si>
  <si>
    <t>BB13</t>
  </si>
  <si>
    <t>BB14</t>
  </si>
  <si>
    <t>BB15</t>
  </si>
  <si>
    <t>BB16</t>
  </si>
  <si>
    <t>BB17</t>
  </si>
  <si>
    <t>在建工程－设备在建工程合计</t>
  </si>
  <si>
    <t>减：在建设备安装工程减值准备</t>
  </si>
  <si>
    <t>在建工程－设备在建工程净额</t>
  </si>
  <si>
    <r>
      <rPr>
        <b/>
        <sz val="16"/>
        <rFont val="宋体"/>
        <charset val="134"/>
      </rPr>
      <t>在建工程</t>
    </r>
    <r>
      <rPr>
        <b/>
        <sz val="16"/>
        <rFont val="Times New Roman"/>
        <charset val="134"/>
      </rPr>
      <t>-</t>
    </r>
    <r>
      <rPr>
        <b/>
        <sz val="16"/>
        <rFont val="宋体"/>
        <charset val="134"/>
      </rPr>
      <t>待摊投资清查评估明细表</t>
    </r>
  </si>
  <si>
    <t>表4-9-3</t>
  </si>
  <si>
    <t>费用内容</t>
  </si>
  <si>
    <t>BC1</t>
  </si>
  <si>
    <t>BC2</t>
  </si>
  <si>
    <t>BC3</t>
  </si>
  <si>
    <t>BC4</t>
  </si>
  <si>
    <t>BC5</t>
  </si>
  <si>
    <t>BC6</t>
  </si>
  <si>
    <t>BC7</t>
  </si>
  <si>
    <t>BC8</t>
  </si>
  <si>
    <t>BC9</t>
  </si>
  <si>
    <t>BC10</t>
  </si>
  <si>
    <t>BC11</t>
  </si>
  <si>
    <t>BC12</t>
  </si>
  <si>
    <t>BC13</t>
  </si>
  <si>
    <t>BC14</t>
  </si>
  <si>
    <t>BC15</t>
  </si>
  <si>
    <t>BC16</t>
  </si>
  <si>
    <t>BC17</t>
  </si>
  <si>
    <t>BC18</t>
  </si>
  <si>
    <t>BC19</t>
  </si>
  <si>
    <t>BC20</t>
  </si>
  <si>
    <t xml:space="preserve">           合        计</t>
  </si>
  <si>
    <t>表4-9-4</t>
  </si>
  <si>
    <t>名称</t>
  </si>
  <si>
    <t>工程项目</t>
  </si>
  <si>
    <r>
      <rPr>
        <sz val="10"/>
        <rFont val="Times New Roman"/>
        <charset val="134"/>
      </rPr>
      <t>增值率</t>
    </r>
    <r>
      <rPr>
        <sz val="10"/>
        <rFont val="Times New Roman"/>
        <charset val="134"/>
      </rPr>
      <t>%</t>
    </r>
  </si>
  <si>
    <t>BD1</t>
  </si>
  <si>
    <t>BD2</t>
  </si>
  <si>
    <t>BD3</t>
  </si>
  <si>
    <t>BD4</t>
  </si>
  <si>
    <t>BD5</t>
  </si>
  <si>
    <t>BD6</t>
  </si>
  <si>
    <t>BD7</t>
  </si>
  <si>
    <t>BD8</t>
  </si>
  <si>
    <t>BD9</t>
  </si>
  <si>
    <t>BD10</t>
  </si>
  <si>
    <t>BD11</t>
  </si>
  <si>
    <t>BD12</t>
  </si>
  <si>
    <t>BD13</t>
  </si>
  <si>
    <t>BD14</t>
  </si>
  <si>
    <t>BD15</t>
  </si>
  <si>
    <t>BD16</t>
  </si>
  <si>
    <t>BD17</t>
  </si>
  <si>
    <r>
      <rPr>
        <sz val="10"/>
        <color indexed="8"/>
        <rFont val="宋体"/>
        <charset val="134"/>
      </rPr>
      <t>在建工程</t>
    </r>
    <r>
      <rPr>
        <sz val="10"/>
        <color indexed="8"/>
        <rFont val="Times New Roman"/>
        <charset val="134"/>
      </rPr>
      <t>-</t>
    </r>
    <r>
      <rPr>
        <sz val="10"/>
        <color indexed="8"/>
        <rFont val="宋体"/>
        <charset val="134"/>
      </rPr>
      <t>工程物资合计</t>
    </r>
  </si>
  <si>
    <r>
      <rPr>
        <sz val="10"/>
        <color indexed="8"/>
        <rFont val="宋体"/>
        <charset val="134"/>
      </rPr>
      <t>减：在建工程物资减值准备</t>
    </r>
  </si>
  <si>
    <r>
      <rPr>
        <sz val="10"/>
        <rFont val="宋体"/>
        <charset val="134"/>
      </rPr>
      <t>在建工程</t>
    </r>
    <r>
      <rPr>
        <sz val="10"/>
        <rFont val="Times New Roman"/>
        <charset val="134"/>
      </rPr>
      <t>-</t>
    </r>
    <r>
      <rPr>
        <sz val="10"/>
        <rFont val="宋体"/>
        <charset val="134"/>
      </rPr>
      <t>工程物资净额</t>
    </r>
  </si>
  <si>
    <t>表4-10</t>
  </si>
  <si>
    <t>种类</t>
  </si>
  <si>
    <t>群别</t>
  </si>
  <si>
    <t>BE1</t>
  </si>
  <si>
    <t>BE2</t>
  </si>
  <si>
    <t>BE3</t>
  </si>
  <si>
    <t>BE4</t>
  </si>
  <si>
    <t>BE5</t>
  </si>
  <si>
    <t>BE6</t>
  </si>
  <si>
    <t>BE7</t>
  </si>
  <si>
    <t>BE8</t>
  </si>
  <si>
    <t>BE9</t>
  </si>
  <si>
    <t>BE10</t>
  </si>
  <si>
    <t>BE11</t>
  </si>
  <si>
    <t>BE12</t>
  </si>
  <si>
    <t>BE13</t>
  </si>
  <si>
    <t>BE14</t>
  </si>
  <si>
    <t>BE15</t>
  </si>
  <si>
    <t>BE16</t>
  </si>
  <si>
    <t>BE17</t>
  </si>
  <si>
    <t>减：生产性生物资产减值准备</t>
  </si>
  <si>
    <t>净            额</t>
  </si>
  <si>
    <t>表4-11</t>
  </si>
  <si>
    <t>类别</t>
  </si>
  <si>
    <t>矿区（或油田）</t>
  </si>
  <si>
    <t>形成日期</t>
  </si>
  <si>
    <t>来源（购入、自行建造）</t>
  </si>
  <si>
    <t>BF1</t>
  </si>
  <si>
    <t>BF2</t>
  </si>
  <si>
    <t>BF3</t>
  </si>
  <si>
    <t>BF4</t>
  </si>
  <si>
    <t>BF5</t>
  </si>
  <si>
    <t>BF6</t>
  </si>
  <si>
    <t>BF7</t>
  </si>
  <si>
    <t>BF8</t>
  </si>
  <si>
    <t>BF9</t>
  </si>
  <si>
    <t>BF10</t>
  </si>
  <si>
    <t>BF11</t>
  </si>
  <si>
    <t>BF12</t>
  </si>
  <si>
    <t>BF13</t>
  </si>
  <si>
    <t>BF14</t>
  </si>
  <si>
    <t>BF15</t>
  </si>
  <si>
    <t>BF16</t>
  </si>
  <si>
    <t>BF17</t>
  </si>
  <si>
    <t>油气资产合计</t>
  </si>
  <si>
    <t>减：油气资产减值准备</t>
  </si>
  <si>
    <t>油气资产净额</t>
  </si>
  <si>
    <t>表4-12</t>
  </si>
  <si>
    <r>
      <rPr>
        <sz val="10"/>
        <rFont val="宋体"/>
        <charset val="134"/>
      </rPr>
      <t>项目名称</t>
    </r>
  </si>
  <si>
    <r>
      <rPr>
        <sz val="10"/>
        <rFont val="宋体"/>
        <charset val="134"/>
      </rPr>
      <t>出租人</t>
    </r>
  </si>
  <si>
    <r>
      <rPr>
        <sz val="10"/>
        <rFont val="宋体"/>
        <charset val="134"/>
      </rPr>
      <t>租赁类型</t>
    </r>
  </si>
  <si>
    <r>
      <rPr>
        <sz val="10"/>
        <rFont val="宋体"/>
        <charset val="134"/>
      </rPr>
      <t>租赁期开始日</t>
    </r>
  </si>
  <si>
    <r>
      <rPr>
        <sz val="10"/>
        <rFont val="宋体"/>
        <charset val="134"/>
      </rPr>
      <t>租赁期结束日</t>
    </r>
  </si>
  <si>
    <t>BG1</t>
  </si>
  <si>
    <t>BG2</t>
  </si>
  <si>
    <t>BG3</t>
  </si>
  <si>
    <t>BG4</t>
  </si>
  <si>
    <t>BG5</t>
  </si>
  <si>
    <t>BG6</t>
  </si>
  <si>
    <t>BG7</t>
  </si>
  <si>
    <t>BG8</t>
  </si>
  <si>
    <t>BG9</t>
  </si>
  <si>
    <t>BG10</t>
  </si>
  <si>
    <t>BG11</t>
  </si>
  <si>
    <t>BG12</t>
  </si>
  <si>
    <t>BG13</t>
  </si>
  <si>
    <t>BG14</t>
  </si>
  <si>
    <t>BG15</t>
  </si>
  <si>
    <t>BG16</t>
  </si>
  <si>
    <t>BG17</t>
  </si>
  <si>
    <t>无形资产评估汇总表</t>
  </si>
  <si>
    <t>表4-13</t>
  </si>
  <si>
    <t>4-13-1</t>
  </si>
  <si>
    <t>无形资产-土地使用权</t>
  </si>
  <si>
    <t>4-13-2</t>
  </si>
  <si>
    <t>无形资产-矿业权</t>
  </si>
  <si>
    <t>4-13-3</t>
  </si>
  <si>
    <t>无形资产-其他无形资产</t>
  </si>
  <si>
    <t>无形资产合计</t>
  </si>
  <si>
    <t>减：无形资产减值准备</t>
  </si>
  <si>
    <t>无形资产净额</t>
  </si>
  <si>
    <t>表4-13-1</t>
  </si>
  <si>
    <r>
      <rPr>
        <sz val="10"/>
        <rFont val="宋体"/>
        <charset val="134"/>
      </rPr>
      <t>证载权利人</t>
    </r>
  </si>
  <si>
    <r>
      <rPr>
        <sz val="10"/>
        <rFont val="宋体"/>
        <charset val="134"/>
      </rPr>
      <t>终止日期</t>
    </r>
  </si>
  <si>
    <t>他项权利</t>
  </si>
  <si>
    <t>BH1</t>
  </si>
  <si>
    <t>BH2</t>
  </si>
  <si>
    <t>BH3</t>
  </si>
  <si>
    <t>BH4</t>
  </si>
  <si>
    <t>BH5</t>
  </si>
  <si>
    <t>BH6</t>
  </si>
  <si>
    <t>BH7</t>
  </si>
  <si>
    <t>BH8</t>
  </si>
  <si>
    <t>BH9</t>
  </si>
  <si>
    <t>BH10</t>
  </si>
  <si>
    <t>BH11</t>
  </si>
  <si>
    <t>BH12</t>
  </si>
  <si>
    <t>BH13</t>
  </si>
  <si>
    <t>BH14</t>
  </si>
  <si>
    <t>BH15</t>
  </si>
  <si>
    <t>BH16</t>
  </si>
  <si>
    <t>BH17</t>
  </si>
  <si>
    <t>BH18</t>
  </si>
  <si>
    <t>BH19</t>
  </si>
  <si>
    <t>BH20</t>
  </si>
  <si>
    <t>BH21</t>
  </si>
  <si>
    <t>BH22</t>
  </si>
  <si>
    <t>BH23</t>
  </si>
  <si>
    <t>无形-土地合计</t>
  </si>
  <si>
    <t>减：无形-土地减值准备</t>
  </si>
  <si>
    <t>表4-13-2</t>
  </si>
  <si>
    <r>
      <rPr>
        <sz val="10"/>
        <rFont val="Times New Roman"/>
        <charset val="134"/>
      </rPr>
      <t>名称、种类
（探矿权</t>
    </r>
    <r>
      <rPr>
        <sz val="10"/>
        <rFont val="Times New Roman"/>
        <charset val="134"/>
      </rPr>
      <t>/</t>
    </r>
    <r>
      <rPr>
        <sz val="10"/>
        <rFont val="Times New Roman"/>
        <charset val="134"/>
      </rPr>
      <t>采矿权）</t>
    </r>
  </si>
  <si>
    <t>勘查（采矿）许可证编号</t>
  </si>
  <si>
    <t>取得方式</t>
  </si>
  <si>
    <t>剩余有效年限</t>
  </si>
  <si>
    <t>勘查开发阶段</t>
  </si>
  <si>
    <r>
      <rPr>
        <sz val="10"/>
        <rFont val="宋体"/>
        <charset val="134"/>
      </rPr>
      <t>核定（批准）
生产规模</t>
    </r>
  </si>
  <si>
    <t>BJ1</t>
  </si>
  <si>
    <t>BJ2</t>
  </si>
  <si>
    <t>BJ3</t>
  </si>
  <si>
    <t>BJ4</t>
  </si>
  <si>
    <t>BJ5</t>
  </si>
  <si>
    <r>
      <rPr>
        <sz val="12"/>
        <rFont val="宋体"/>
        <charset val="134"/>
      </rPr>
      <t>㎡</t>
    </r>
  </si>
  <si>
    <t>BJ6</t>
  </si>
  <si>
    <t>BJ7</t>
  </si>
  <si>
    <t>BJ8</t>
  </si>
  <si>
    <t>BJ9</t>
  </si>
  <si>
    <t>BJ10</t>
  </si>
  <si>
    <t>BJ11</t>
  </si>
  <si>
    <t>BJ12</t>
  </si>
  <si>
    <t>BJ13</t>
  </si>
  <si>
    <t>BJ14</t>
  </si>
  <si>
    <t>BJ15</t>
  </si>
  <si>
    <t>BJ16</t>
  </si>
  <si>
    <t>BJ17</t>
  </si>
  <si>
    <t>BJ18</t>
  </si>
  <si>
    <t>BJ19</t>
  </si>
  <si>
    <t>BJ20</t>
  </si>
  <si>
    <t>BJ21</t>
  </si>
  <si>
    <t>无形-矿业权合计</t>
  </si>
  <si>
    <t>减：无形-矿业权减值准备</t>
  </si>
  <si>
    <t>表4-13-3</t>
  </si>
  <si>
    <r>
      <rPr>
        <sz val="10"/>
        <rFont val="宋体"/>
        <charset val="134"/>
      </rPr>
      <t>无形资产名称和内容</t>
    </r>
  </si>
  <si>
    <r>
      <rPr>
        <sz val="10"/>
        <rFont val="宋体"/>
        <charset val="134"/>
      </rPr>
      <t>无形资产类型</t>
    </r>
  </si>
  <si>
    <r>
      <rPr>
        <sz val="10"/>
        <rFont val="宋体"/>
        <charset val="134"/>
      </rPr>
      <t>权证编号</t>
    </r>
  </si>
  <si>
    <t>法定/预计使用年限</t>
  </si>
  <si>
    <t>BK1</t>
  </si>
  <si>
    <t>BK2</t>
  </si>
  <si>
    <t>BK3</t>
  </si>
  <si>
    <t>BK4</t>
  </si>
  <si>
    <t>BK5</t>
  </si>
  <si>
    <t>BK6</t>
  </si>
  <si>
    <t>BK7</t>
  </si>
  <si>
    <t>BK8</t>
  </si>
  <si>
    <t>BK9</t>
  </si>
  <si>
    <t>BK10</t>
  </si>
  <si>
    <t>BK11</t>
  </si>
  <si>
    <t>BK12</t>
  </si>
  <si>
    <t>BK13</t>
  </si>
  <si>
    <t>BK14</t>
  </si>
  <si>
    <t>BK15</t>
  </si>
  <si>
    <t>BK16</t>
  </si>
  <si>
    <t>BK17</t>
  </si>
  <si>
    <t>BK18</t>
  </si>
  <si>
    <t>无形-其他合计</t>
  </si>
  <si>
    <t>减：无形-其他减值准备</t>
  </si>
  <si>
    <t>开发支出评估明细表</t>
  </si>
  <si>
    <t>表4-14</t>
  </si>
  <si>
    <t>内容或名称</t>
  </si>
  <si>
    <r>
      <rPr>
        <sz val="10"/>
        <rFont val="宋体"/>
        <charset val="134"/>
      </rPr>
      <t>发生日期
（年月）</t>
    </r>
  </si>
  <si>
    <r>
      <rPr>
        <sz val="10"/>
        <rFont val="宋体"/>
        <charset val="134"/>
      </rPr>
      <t>预计完成日期
（年月）</t>
    </r>
  </si>
  <si>
    <t>拟形成无形资产类型（专有技术/专利）</t>
  </si>
  <si>
    <t>技术成熟度</t>
  </si>
  <si>
    <t>业内技术水平</t>
  </si>
  <si>
    <t>预算投入金额</t>
  </si>
  <si>
    <t>BM1</t>
  </si>
  <si>
    <t>BM2</t>
  </si>
  <si>
    <t>BM3</t>
  </si>
  <si>
    <t>BM4</t>
  </si>
  <si>
    <t>BM5</t>
  </si>
  <si>
    <t>BM6</t>
  </si>
  <si>
    <t>BM7</t>
  </si>
  <si>
    <t>BM8</t>
  </si>
  <si>
    <t>BM9</t>
  </si>
  <si>
    <t>BM10</t>
  </si>
  <si>
    <t>BM11</t>
  </si>
  <si>
    <t>BM12</t>
  </si>
  <si>
    <t>BM13</t>
  </si>
  <si>
    <t>BM14</t>
  </si>
  <si>
    <t>BM15</t>
  </si>
  <si>
    <t>BM16</t>
  </si>
  <si>
    <t>BM17</t>
  </si>
  <si>
    <t>BM18</t>
  </si>
  <si>
    <t>BM19</t>
  </si>
  <si>
    <t>BM20</t>
  </si>
  <si>
    <t>表4-15</t>
  </si>
  <si>
    <t>BN1</t>
  </si>
  <si>
    <t>BN2</t>
  </si>
  <si>
    <t>BN3</t>
  </si>
  <si>
    <t>BN4</t>
  </si>
  <si>
    <t>BN5</t>
  </si>
  <si>
    <t>BN6</t>
  </si>
  <si>
    <t>BN7</t>
  </si>
  <si>
    <t>BN8</t>
  </si>
  <si>
    <t>BN9</t>
  </si>
  <si>
    <t>BN10</t>
  </si>
  <si>
    <t>BN11</t>
  </si>
  <si>
    <t>BN12</t>
  </si>
  <si>
    <t>BN13</t>
  </si>
  <si>
    <t>BN14</t>
  </si>
  <si>
    <t>BN15</t>
  </si>
  <si>
    <t>BN16</t>
  </si>
  <si>
    <t>BN17</t>
  </si>
  <si>
    <t>BN18</t>
  </si>
  <si>
    <t>商誉合计</t>
  </si>
  <si>
    <t>减：商誉减值准备</t>
  </si>
  <si>
    <t>商誉净额</t>
  </si>
  <si>
    <t>长期待摊费用评估明细表</t>
  </si>
  <si>
    <t>表4-16</t>
  </si>
  <si>
    <t>费用名称或内容</t>
  </si>
  <si>
    <t>原始发生额</t>
  </si>
  <si>
    <r>
      <rPr>
        <sz val="10"/>
        <rFont val="宋体"/>
        <charset val="134"/>
      </rPr>
      <t>预计摊销月数</t>
    </r>
  </si>
  <si>
    <r>
      <rPr>
        <sz val="10"/>
        <rFont val="宋体"/>
        <charset val="134"/>
      </rPr>
      <t>尚存受益月数</t>
    </r>
  </si>
  <si>
    <t>BP1</t>
  </si>
  <si>
    <t>BP2</t>
  </si>
  <si>
    <t>BP3</t>
  </si>
  <si>
    <t>BP4</t>
  </si>
  <si>
    <t>BP5</t>
  </si>
  <si>
    <t>BP6</t>
  </si>
  <si>
    <t>BP7</t>
  </si>
  <si>
    <t>BP8</t>
  </si>
  <si>
    <t>BP9</t>
  </si>
  <si>
    <t>BP10</t>
  </si>
  <si>
    <t>BP11</t>
  </si>
  <si>
    <t>BP12</t>
  </si>
  <si>
    <t>BP13</t>
  </si>
  <si>
    <t>BP14</t>
  </si>
  <si>
    <t>BP15</t>
  </si>
  <si>
    <t>BP16</t>
  </si>
  <si>
    <t>BP17</t>
  </si>
  <si>
    <t>BP18</t>
  </si>
  <si>
    <t>BP19</t>
  </si>
  <si>
    <t>BP20</t>
  </si>
  <si>
    <t>合                    计</t>
  </si>
  <si>
    <t>递延所得税资产评估明细表</t>
  </si>
  <si>
    <t>表4-17</t>
  </si>
  <si>
    <t>BQ1</t>
  </si>
  <si>
    <t>BQ2</t>
  </si>
  <si>
    <t>BQ3</t>
  </si>
  <si>
    <t>BQ4</t>
  </si>
  <si>
    <t>BQ5</t>
  </si>
  <si>
    <t>BQ6</t>
  </si>
  <si>
    <t>BQ7</t>
  </si>
  <si>
    <t>BQ8</t>
  </si>
  <si>
    <t>BQ9</t>
  </si>
  <si>
    <t>BQ10</t>
  </si>
  <si>
    <t>BQ11</t>
  </si>
  <si>
    <t>BQ12</t>
  </si>
  <si>
    <t>BQ13</t>
  </si>
  <si>
    <t>BQ14</t>
  </si>
  <si>
    <t>BQ15</t>
  </si>
  <si>
    <t>BQ16</t>
  </si>
  <si>
    <t>BQ17</t>
  </si>
  <si>
    <t>BQ18</t>
  </si>
  <si>
    <t>BQ19</t>
  </si>
  <si>
    <t>BQ20</t>
  </si>
  <si>
    <t>其他非流动资产评估明细表</t>
  </si>
  <si>
    <t>表4-18</t>
  </si>
  <si>
    <t>BR1</t>
  </si>
  <si>
    <t>BR2</t>
  </si>
  <si>
    <t>BR3</t>
  </si>
  <si>
    <t>BR4</t>
  </si>
  <si>
    <t>BR5</t>
  </si>
  <si>
    <t>BR6</t>
  </si>
  <si>
    <t>BR7</t>
  </si>
  <si>
    <t>BR8</t>
  </si>
  <si>
    <t>BR9</t>
  </si>
  <si>
    <t>BR10</t>
  </si>
  <si>
    <t>BR11</t>
  </si>
  <si>
    <t>BR12</t>
  </si>
  <si>
    <t>BR13</t>
  </si>
  <si>
    <t>BR14</t>
  </si>
  <si>
    <t>BR15</t>
  </si>
  <si>
    <t>BR16</t>
  </si>
  <si>
    <t>BR17</t>
  </si>
  <si>
    <t>BR18</t>
  </si>
  <si>
    <t>BR19</t>
  </si>
  <si>
    <t>BR20</t>
  </si>
  <si>
    <t>流动负债评估汇总表</t>
  </si>
  <si>
    <t>表5</t>
  </si>
  <si>
    <t>5-1</t>
  </si>
  <si>
    <t>5-2</t>
  </si>
  <si>
    <t>5-3</t>
  </si>
  <si>
    <t>5-4</t>
  </si>
  <si>
    <t>5-5</t>
  </si>
  <si>
    <t>5-6</t>
  </si>
  <si>
    <t>5-7</t>
  </si>
  <si>
    <t>5-8</t>
  </si>
  <si>
    <t>5-9</t>
  </si>
  <si>
    <t>5-10</t>
  </si>
  <si>
    <t>5-11</t>
  </si>
  <si>
    <t>5-12</t>
  </si>
  <si>
    <t>5-13</t>
  </si>
  <si>
    <t>短期借款评估明细表</t>
  </si>
  <si>
    <t xml:space="preserve"> 表5-1</t>
  </si>
  <si>
    <t>放款银行（或机构）名称</t>
  </si>
  <si>
    <t>借款方式</t>
  </si>
  <si>
    <t>到期日</t>
  </si>
  <si>
    <t>月利率%</t>
  </si>
  <si>
    <t>外币金额</t>
  </si>
  <si>
    <t>外币基准日汇率</t>
  </si>
  <si>
    <t>BS1</t>
  </si>
  <si>
    <t>BS2</t>
  </si>
  <si>
    <t>BS3</t>
  </si>
  <si>
    <t>BS4</t>
  </si>
  <si>
    <t>BS5</t>
  </si>
  <si>
    <t>BS6</t>
  </si>
  <si>
    <t>BS7</t>
  </si>
  <si>
    <t>BS8</t>
  </si>
  <si>
    <t>BS9</t>
  </si>
  <si>
    <t>BS10</t>
  </si>
  <si>
    <t>BS11</t>
  </si>
  <si>
    <t>BS12</t>
  </si>
  <si>
    <t>BS13</t>
  </si>
  <si>
    <t>BS14</t>
  </si>
  <si>
    <t>BS15</t>
  </si>
  <si>
    <t>BS16</t>
  </si>
  <si>
    <t>BS17</t>
  </si>
  <si>
    <t>BS18</t>
  </si>
  <si>
    <t>BS19</t>
  </si>
  <si>
    <t>BS20</t>
  </si>
  <si>
    <t>交易性金融负债评估明细表</t>
  </si>
  <si>
    <t>表5-2</t>
  </si>
  <si>
    <r>
      <rPr>
        <sz val="10"/>
        <rFont val="宋体"/>
        <charset val="134"/>
      </rPr>
      <t>证券名称</t>
    </r>
  </si>
  <si>
    <r>
      <rPr>
        <sz val="10"/>
        <rFont val="宋体"/>
        <charset val="134"/>
      </rPr>
      <t>证券种类</t>
    </r>
  </si>
  <si>
    <r>
      <rPr>
        <sz val="10"/>
        <rFont val="宋体"/>
        <charset val="134"/>
      </rPr>
      <t>基准日单位市值</t>
    </r>
  </si>
  <si>
    <t>BT1</t>
  </si>
  <si>
    <t>BT2</t>
  </si>
  <si>
    <t>BT3</t>
  </si>
  <si>
    <t>BT4</t>
  </si>
  <si>
    <t>BT5</t>
  </si>
  <si>
    <t>BT6</t>
  </si>
  <si>
    <t>BT7</t>
  </si>
  <si>
    <t>BT8</t>
  </si>
  <si>
    <t>BT9</t>
  </si>
  <si>
    <t>BT10</t>
  </si>
  <si>
    <t>BT11</t>
  </si>
  <si>
    <t>BT12</t>
  </si>
  <si>
    <t>BT13</t>
  </si>
  <si>
    <t>BT14</t>
  </si>
  <si>
    <t>BT15</t>
  </si>
  <si>
    <t>BT16</t>
  </si>
  <si>
    <t>BT17</t>
  </si>
  <si>
    <t>BT18</t>
  </si>
  <si>
    <t>BT19</t>
  </si>
  <si>
    <t>BT20</t>
  </si>
  <si>
    <t>衍生金融负债评估明细表</t>
  </si>
  <si>
    <t>表5-3</t>
  </si>
  <si>
    <r>
      <rPr>
        <sz val="10"/>
        <rFont val="宋体"/>
        <charset val="134"/>
      </rPr>
      <t>现行年利率</t>
    </r>
    <r>
      <rPr>
        <sz val="10"/>
        <rFont val="Times New Roman"/>
        <charset val="134"/>
      </rPr>
      <t>%</t>
    </r>
  </si>
  <si>
    <r>
      <rPr>
        <sz val="10"/>
        <rFont val="宋体"/>
        <charset val="134"/>
      </rPr>
      <t>浮动利率</t>
    </r>
    <r>
      <rPr>
        <sz val="10"/>
        <rFont val="Times New Roman"/>
        <charset val="134"/>
      </rPr>
      <t>/</t>
    </r>
    <r>
      <rPr>
        <sz val="10"/>
        <rFont val="宋体"/>
        <charset val="134"/>
      </rPr>
      <t>固定利率</t>
    </r>
    <r>
      <rPr>
        <sz val="10"/>
        <rFont val="Times New Roman"/>
        <charset val="134"/>
      </rPr>
      <t>%</t>
    </r>
  </si>
  <si>
    <r>
      <rPr>
        <sz val="10"/>
        <rFont val="宋体"/>
        <charset val="134"/>
      </rPr>
      <t>票面价值</t>
    </r>
  </si>
  <si>
    <r>
      <rPr>
        <sz val="10"/>
        <rFont val="宋体"/>
        <charset val="134"/>
      </rPr>
      <t>国库券本金</t>
    </r>
  </si>
  <si>
    <r>
      <rPr>
        <sz val="10"/>
        <rFont val="宋体"/>
        <charset val="134"/>
      </rPr>
      <t>买入国库券垫付利息</t>
    </r>
  </si>
  <si>
    <r>
      <rPr>
        <sz val="10"/>
        <rFont val="宋体"/>
        <charset val="134"/>
      </rPr>
      <t>确定市值方法</t>
    </r>
  </si>
  <si>
    <r>
      <rPr>
        <sz val="10"/>
        <rFont val="宋体"/>
        <charset val="134"/>
      </rPr>
      <t>债券面值</t>
    </r>
  </si>
  <si>
    <r>
      <rPr>
        <sz val="10"/>
        <rFont val="宋体"/>
        <charset val="134"/>
      </rPr>
      <t>溢价</t>
    </r>
    <r>
      <rPr>
        <sz val="10"/>
        <rFont val="Times New Roman"/>
        <charset val="134"/>
      </rPr>
      <t xml:space="preserve"> / (</t>
    </r>
    <r>
      <rPr>
        <sz val="10"/>
        <rFont val="宋体"/>
        <charset val="134"/>
      </rPr>
      <t>折扣</t>
    </r>
    <r>
      <rPr>
        <sz val="10"/>
        <rFont val="Times New Roman"/>
        <charset val="134"/>
      </rPr>
      <t>)</t>
    </r>
  </si>
  <si>
    <r>
      <rPr>
        <sz val="10"/>
        <rFont val="宋体"/>
        <charset val="134"/>
      </rPr>
      <t>应计利息</t>
    </r>
  </si>
  <si>
    <r>
      <rPr>
        <sz val="10"/>
        <rFont val="宋体"/>
        <charset val="134"/>
      </rPr>
      <t>期限</t>
    </r>
  </si>
  <si>
    <r>
      <rPr>
        <sz val="10"/>
        <rFont val="宋体"/>
        <charset val="134"/>
      </rPr>
      <t xml:space="preserve">交易日期
</t>
    </r>
    <r>
      <rPr>
        <sz val="10"/>
        <rFont val="Times New Roman"/>
        <charset val="134"/>
      </rPr>
      <t>(</t>
    </r>
    <r>
      <rPr>
        <sz val="10"/>
        <rFont val="宋体"/>
        <charset val="134"/>
      </rPr>
      <t>年</t>
    </r>
    <r>
      <rPr>
        <sz val="10"/>
        <rFont val="Times New Roman"/>
        <charset val="134"/>
      </rPr>
      <t>/</t>
    </r>
    <r>
      <rPr>
        <sz val="10"/>
        <rFont val="宋体"/>
        <charset val="134"/>
      </rPr>
      <t>月</t>
    </r>
    <r>
      <rPr>
        <sz val="10"/>
        <rFont val="Times New Roman"/>
        <charset val="134"/>
      </rPr>
      <t>/</t>
    </r>
    <r>
      <rPr>
        <sz val="10"/>
        <rFont val="宋体"/>
        <charset val="134"/>
      </rPr>
      <t>日</t>
    </r>
    <r>
      <rPr>
        <sz val="10"/>
        <rFont val="Times New Roman"/>
        <charset val="134"/>
      </rPr>
      <t>)</t>
    </r>
  </si>
  <si>
    <r>
      <rPr>
        <sz val="10"/>
        <rFont val="宋体"/>
        <charset val="134"/>
      </rPr>
      <t xml:space="preserve">结算日期
</t>
    </r>
    <r>
      <rPr>
        <sz val="10"/>
        <rFont val="Times New Roman"/>
        <charset val="134"/>
      </rPr>
      <t>(</t>
    </r>
    <r>
      <rPr>
        <sz val="10"/>
        <rFont val="宋体"/>
        <charset val="134"/>
      </rPr>
      <t>年</t>
    </r>
    <r>
      <rPr>
        <sz val="10"/>
        <rFont val="Times New Roman"/>
        <charset val="134"/>
      </rPr>
      <t>/</t>
    </r>
    <r>
      <rPr>
        <sz val="10"/>
        <rFont val="宋体"/>
        <charset val="134"/>
      </rPr>
      <t>月</t>
    </r>
    <r>
      <rPr>
        <sz val="10"/>
        <rFont val="Times New Roman"/>
        <charset val="134"/>
      </rPr>
      <t>/</t>
    </r>
    <r>
      <rPr>
        <sz val="10"/>
        <rFont val="宋体"/>
        <charset val="134"/>
      </rPr>
      <t>日</t>
    </r>
    <r>
      <rPr>
        <sz val="10"/>
        <rFont val="Times New Roman"/>
        <charset val="134"/>
      </rPr>
      <t>)</t>
    </r>
  </si>
  <si>
    <r>
      <rPr>
        <sz val="10"/>
        <rFont val="宋体"/>
        <charset val="134"/>
      </rPr>
      <t>原币面值</t>
    </r>
  </si>
  <si>
    <r>
      <rPr>
        <sz val="10"/>
        <rFont val="宋体"/>
        <charset val="134"/>
      </rPr>
      <t>原币
溢价</t>
    </r>
    <r>
      <rPr>
        <sz val="10"/>
        <rFont val="Times New Roman"/>
        <charset val="134"/>
      </rPr>
      <t xml:space="preserve"> / (</t>
    </r>
    <r>
      <rPr>
        <sz val="10"/>
        <rFont val="宋体"/>
        <charset val="134"/>
      </rPr>
      <t>折扣</t>
    </r>
    <r>
      <rPr>
        <sz val="10"/>
        <rFont val="Times New Roman"/>
        <charset val="134"/>
      </rPr>
      <t>)</t>
    </r>
  </si>
  <si>
    <r>
      <rPr>
        <sz val="10"/>
        <rFont val="宋体"/>
        <charset val="134"/>
      </rPr>
      <t>原币
债券应收利息</t>
    </r>
  </si>
  <si>
    <r>
      <rPr>
        <sz val="10"/>
        <rFont val="Times New Roman"/>
        <charset val="134"/>
      </rPr>
      <t xml:space="preserve">
</t>
    </r>
    <r>
      <rPr>
        <sz val="10"/>
        <rFont val="宋体"/>
        <charset val="134"/>
      </rPr>
      <t>原币购入净价</t>
    </r>
  </si>
  <si>
    <r>
      <rPr>
        <sz val="10"/>
        <rFont val="宋体"/>
        <charset val="134"/>
      </rPr>
      <t>摊销期限</t>
    </r>
    <r>
      <rPr>
        <sz val="10"/>
        <rFont val="Times New Roman"/>
        <charset val="134"/>
      </rPr>
      <t xml:space="preserve">
(</t>
    </r>
    <r>
      <rPr>
        <sz val="10"/>
        <rFont val="宋体"/>
        <charset val="134"/>
      </rPr>
      <t>以结算日期起计之总月数</t>
    </r>
    <r>
      <rPr>
        <sz val="10"/>
        <rFont val="Times New Roman"/>
        <charset val="134"/>
      </rPr>
      <t>)</t>
    </r>
  </si>
  <si>
    <r>
      <rPr>
        <sz val="10"/>
        <rFont val="宋体"/>
        <charset val="134"/>
      </rPr>
      <t>期初余额
原币金额</t>
    </r>
  </si>
  <si>
    <r>
      <rPr>
        <sz val="10"/>
        <rFont val="宋体"/>
        <charset val="134"/>
      </rPr>
      <t>本期摊销
原币金额</t>
    </r>
  </si>
  <si>
    <r>
      <rPr>
        <sz val="10"/>
        <rFont val="宋体"/>
        <charset val="134"/>
      </rPr>
      <t>期末余额
原币金额</t>
    </r>
  </si>
  <si>
    <r>
      <rPr>
        <sz val="10"/>
        <rFont val="宋体"/>
        <charset val="134"/>
      </rPr>
      <t>最后计提日期
（年</t>
    </r>
    <r>
      <rPr>
        <sz val="10"/>
        <rFont val="Times New Roman"/>
        <charset val="134"/>
      </rPr>
      <t>/</t>
    </r>
    <r>
      <rPr>
        <sz val="10"/>
        <rFont val="宋体"/>
        <charset val="134"/>
      </rPr>
      <t>月</t>
    </r>
    <r>
      <rPr>
        <sz val="10"/>
        <rFont val="Times New Roman"/>
        <charset val="134"/>
      </rPr>
      <t>/</t>
    </r>
    <r>
      <rPr>
        <sz val="10"/>
        <rFont val="宋体"/>
        <charset val="134"/>
      </rPr>
      <t>日）</t>
    </r>
  </si>
  <si>
    <r>
      <rPr>
        <sz val="10"/>
        <rFont val="宋体"/>
        <charset val="134"/>
      </rPr>
      <t>计提日数</t>
    </r>
  </si>
  <si>
    <r>
      <rPr>
        <sz val="10"/>
        <rFont val="宋体"/>
        <charset val="134"/>
      </rPr>
      <t>折人民币</t>
    </r>
  </si>
  <si>
    <t>BU1</t>
  </si>
  <si>
    <t>BU2</t>
  </si>
  <si>
    <t>BU3</t>
  </si>
  <si>
    <t>BU4</t>
  </si>
  <si>
    <t>BU5</t>
  </si>
  <si>
    <t>BU6</t>
  </si>
  <si>
    <t>BU7</t>
  </si>
  <si>
    <t>BU8</t>
  </si>
  <si>
    <t>BU9</t>
  </si>
  <si>
    <t>BU10</t>
  </si>
  <si>
    <t>BU11</t>
  </si>
  <si>
    <t>BU12</t>
  </si>
  <si>
    <t>BU13</t>
  </si>
  <si>
    <t>BU14</t>
  </si>
  <si>
    <t>BU15</t>
  </si>
  <si>
    <t>BU16</t>
  </si>
  <si>
    <t>BU17</t>
  </si>
  <si>
    <t>BU18</t>
  </si>
  <si>
    <t>BU19</t>
  </si>
  <si>
    <t>BU20</t>
  </si>
  <si>
    <t>应付票据评估明细表</t>
  </si>
  <si>
    <t>表5-4</t>
  </si>
  <si>
    <r>
      <rPr>
        <sz val="10"/>
        <rFont val="宋体"/>
        <charset val="134"/>
      </rPr>
      <t>账面余额</t>
    </r>
  </si>
  <si>
    <t>BV1</t>
  </si>
  <si>
    <t>BV2</t>
  </si>
  <si>
    <t>BV3</t>
  </si>
  <si>
    <t>BV4</t>
  </si>
  <si>
    <t>BV5</t>
  </si>
  <si>
    <t>BV6</t>
  </si>
  <si>
    <t>BV7</t>
  </si>
  <si>
    <t>BV8</t>
  </si>
  <si>
    <t>BV9</t>
  </si>
  <si>
    <t>BV10</t>
  </si>
  <si>
    <t>BV11</t>
  </si>
  <si>
    <t>BV12</t>
  </si>
  <si>
    <t>BV13</t>
  </si>
  <si>
    <t>BV14</t>
  </si>
  <si>
    <t>BV15</t>
  </si>
  <si>
    <t>BV16</t>
  </si>
  <si>
    <t>BV17</t>
  </si>
  <si>
    <t>BV18</t>
  </si>
  <si>
    <t>BV19</t>
  </si>
  <si>
    <t>BV20</t>
  </si>
  <si>
    <t>应付账款评估明细表</t>
  </si>
  <si>
    <t>表5-5</t>
  </si>
  <si>
    <t>BW1</t>
  </si>
  <si>
    <t>BW2</t>
  </si>
  <si>
    <t>BW3</t>
  </si>
  <si>
    <t>BW4</t>
  </si>
  <si>
    <t>BW5</t>
  </si>
  <si>
    <t>BW6</t>
  </si>
  <si>
    <t>BW7</t>
  </si>
  <si>
    <t>BW8</t>
  </si>
  <si>
    <t>BW9</t>
  </si>
  <si>
    <t>BW10</t>
  </si>
  <si>
    <t>BW11</t>
  </si>
  <si>
    <t>BW12</t>
  </si>
  <si>
    <t>BW13</t>
  </si>
  <si>
    <t>BW14</t>
  </si>
  <si>
    <t>BW15</t>
  </si>
  <si>
    <t>BW16</t>
  </si>
  <si>
    <t>BW17</t>
  </si>
  <si>
    <t>BW18</t>
  </si>
  <si>
    <t>BW19</t>
  </si>
  <si>
    <t>BW20</t>
  </si>
  <si>
    <t>预收款项评估明细表</t>
  </si>
  <si>
    <r>
      <rPr>
        <sz val="10"/>
        <rFont val="Times New Roman"/>
        <charset val="134"/>
      </rPr>
      <t>表</t>
    </r>
    <r>
      <rPr>
        <sz val="10"/>
        <rFont val="Times New Roman"/>
        <charset val="134"/>
      </rPr>
      <t>5-6</t>
    </r>
  </si>
  <si>
    <t>BX1</t>
  </si>
  <si>
    <t>BX2</t>
  </si>
  <si>
    <t>BX3</t>
  </si>
  <si>
    <t>BX4</t>
  </si>
  <si>
    <t>BX5</t>
  </si>
  <si>
    <t>BX6</t>
  </si>
  <si>
    <t>BX7</t>
  </si>
  <si>
    <t>BX8</t>
  </si>
  <si>
    <t>BX9</t>
  </si>
  <si>
    <t>BX10</t>
  </si>
  <si>
    <t>BX11</t>
  </si>
  <si>
    <t>BX12</t>
  </si>
  <si>
    <t>BX13</t>
  </si>
  <si>
    <t>BX14</t>
  </si>
  <si>
    <t>BX15</t>
  </si>
  <si>
    <t>BX16</t>
  </si>
  <si>
    <t>BX17</t>
  </si>
  <si>
    <t>BX18</t>
  </si>
  <si>
    <t>BX19</t>
  </si>
  <si>
    <t>BX20</t>
  </si>
  <si>
    <t>合同负债评估明细表</t>
  </si>
  <si>
    <r>
      <rPr>
        <sz val="10"/>
        <rFont val="Times New Roman"/>
        <charset val="134"/>
      </rPr>
      <t>表</t>
    </r>
    <r>
      <rPr>
        <sz val="10"/>
        <rFont val="Times New Roman"/>
        <charset val="134"/>
      </rPr>
      <t>5-7</t>
    </r>
  </si>
  <si>
    <r>
      <rPr>
        <sz val="10"/>
        <rFont val="宋体"/>
        <charset val="134"/>
      </rPr>
      <t>履约义务</t>
    </r>
  </si>
  <si>
    <t>BY1</t>
  </si>
  <si>
    <t>BY2</t>
  </si>
  <si>
    <t>BY3</t>
  </si>
  <si>
    <t>BY4</t>
  </si>
  <si>
    <t>BY5</t>
  </si>
  <si>
    <t>BY6</t>
  </si>
  <si>
    <t>BY7</t>
  </si>
  <si>
    <t>BY8</t>
  </si>
  <si>
    <t>BY9</t>
  </si>
  <si>
    <t>BY10</t>
  </si>
  <si>
    <t>BY11</t>
  </si>
  <si>
    <t>BY12</t>
  </si>
  <si>
    <t>BY13</t>
  </si>
  <si>
    <t>BY14</t>
  </si>
  <si>
    <t>BY15</t>
  </si>
  <si>
    <t>BY16</t>
  </si>
  <si>
    <t>BY17</t>
  </si>
  <si>
    <t>BY18</t>
  </si>
  <si>
    <t>BY19</t>
  </si>
  <si>
    <t>BY20</t>
  </si>
  <si>
    <t>应付职工薪酬评估明细表</t>
  </si>
  <si>
    <t>表5-8</t>
  </si>
  <si>
    <t>BZ1</t>
  </si>
  <si>
    <t>BZ2</t>
  </si>
  <si>
    <t>BZ3</t>
  </si>
  <si>
    <t>BZ4</t>
  </si>
  <si>
    <t>BZ5</t>
  </si>
  <si>
    <t>BZ6</t>
  </si>
  <si>
    <t>BZ7</t>
  </si>
  <si>
    <t>BZ8</t>
  </si>
  <si>
    <t>BZ9</t>
  </si>
  <si>
    <t>BZ10</t>
  </si>
  <si>
    <t>BZ11</t>
  </si>
  <si>
    <t>BZ12</t>
  </si>
  <si>
    <t>BZ13</t>
  </si>
  <si>
    <t>BZ14</t>
  </si>
  <si>
    <t>BZ15</t>
  </si>
  <si>
    <t>BZ16</t>
  </si>
  <si>
    <t>BZ17</t>
  </si>
  <si>
    <t>BZ18</t>
  </si>
  <si>
    <t>BZ19</t>
  </si>
  <si>
    <t>BZ20</t>
  </si>
  <si>
    <t>应交税费评估明细表</t>
  </si>
  <si>
    <t>表5-9</t>
  </si>
  <si>
    <t>征税机关</t>
  </si>
  <si>
    <t>税费种类</t>
  </si>
  <si>
    <t>CA1</t>
  </si>
  <si>
    <t>CA2</t>
  </si>
  <si>
    <t>CA3</t>
  </si>
  <si>
    <t>CA4</t>
  </si>
  <si>
    <t>CA5</t>
  </si>
  <si>
    <t>CA6</t>
  </si>
  <si>
    <t>CA7</t>
  </si>
  <si>
    <t>CA8</t>
  </si>
  <si>
    <t>CA9</t>
  </si>
  <si>
    <t>CA10</t>
  </si>
  <si>
    <t>CA11</t>
  </si>
  <si>
    <t>CA12</t>
  </si>
  <si>
    <t>CA13</t>
  </si>
  <si>
    <t>CA14</t>
  </si>
  <si>
    <t>CA15</t>
  </si>
  <si>
    <t>CA16</t>
  </si>
  <si>
    <t>CA17</t>
  </si>
  <si>
    <t>CA18</t>
  </si>
  <si>
    <t>CA19</t>
  </si>
  <si>
    <t>CA20</t>
  </si>
  <si>
    <t>其他应付款评估明细表</t>
  </si>
  <si>
    <t>表5-10</t>
  </si>
  <si>
    <t>CB1</t>
  </si>
  <si>
    <t>CB2</t>
  </si>
  <si>
    <t>CB3</t>
  </si>
  <si>
    <t>CB4</t>
  </si>
  <si>
    <t>CB5</t>
  </si>
  <si>
    <t>CB6</t>
  </si>
  <si>
    <t>CB7</t>
  </si>
  <si>
    <t>CB8</t>
  </si>
  <si>
    <t>CB9</t>
  </si>
  <si>
    <t>CB10</t>
  </si>
  <si>
    <t>CB11</t>
  </si>
  <si>
    <t>CB12</t>
  </si>
  <si>
    <t>CB13</t>
  </si>
  <si>
    <t>CB14</t>
  </si>
  <si>
    <t>CB15</t>
  </si>
  <si>
    <t>CB16</t>
  </si>
  <si>
    <t>CB17</t>
  </si>
  <si>
    <t>CB18</t>
  </si>
  <si>
    <t>CB19</t>
  </si>
  <si>
    <t>CB20</t>
  </si>
  <si>
    <t>持有待售负债评估明细表</t>
  </si>
  <si>
    <t>表5-11</t>
  </si>
  <si>
    <t>CC1</t>
  </si>
  <si>
    <t>CC2</t>
  </si>
  <si>
    <t>CC3</t>
  </si>
  <si>
    <t>CC4</t>
  </si>
  <si>
    <t>CC5</t>
  </si>
  <si>
    <t>CC6</t>
  </si>
  <si>
    <t>CC7</t>
  </si>
  <si>
    <t>CC8</t>
  </si>
  <si>
    <t>CC9</t>
  </si>
  <si>
    <t>CC10</t>
  </si>
  <si>
    <t>CC11</t>
  </si>
  <si>
    <t>CC12</t>
  </si>
  <si>
    <t>CC13</t>
  </si>
  <si>
    <t>CC14</t>
  </si>
  <si>
    <t>CC15</t>
  </si>
  <si>
    <t>CC16</t>
  </si>
  <si>
    <t>CC17</t>
  </si>
  <si>
    <t>CC18</t>
  </si>
  <si>
    <t>CC19</t>
  </si>
  <si>
    <t>CC20</t>
  </si>
  <si>
    <t>一年内到期的非流动负债评估明细表</t>
  </si>
  <si>
    <t>表5-12</t>
  </si>
  <si>
    <t>结算项目</t>
  </si>
  <si>
    <t>票面月利率%</t>
  </si>
  <si>
    <t>CD1</t>
  </si>
  <si>
    <t>CD2</t>
  </si>
  <si>
    <t>CD3</t>
  </si>
  <si>
    <t>CD4</t>
  </si>
  <si>
    <t>CD5</t>
  </si>
  <si>
    <t>CD6</t>
  </si>
  <si>
    <t>CD7</t>
  </si>
  <si>
    <t>CD8</t>
  </si>
  <si>
    <t>CD9</t>
  </si>
  <si>
    <t>CD10</t>
  </si>
  <si>
    <t>CD11</t>
  </si>
  <si>
    <t>CD12</t>
  </si>
  <si>
    <t>CD13</t>
  </si>
  <si>
    <t>CD14</t>
  </si>
  <si>
    <t>CD15</t>
  </si>
  <si>
    <t>CD16</t>
  </si>
  <si>
    <t>CD17</t>
  </si>
  <si>
    <t>CD18</t>
  </si>
  <si>
    <t>CD19</t>
  </si>
  <si>
    <t>CD20</t>
  </si>
  <si>
    <t>其他流动负债评估明细表</t>
  </si>
  <si>
    <t>表5-13</t>
  </si>
  <si>
    <t>CE1</t>
  </si>
  <si>
    <t>CE2</t>
  </si>
  <si>
    <t>CE3</t>
  </si>
  <si>
    <t>CE4</t>
  </si>
  <si>
    <t>CE5</t>
  </si>
  <si>
    <t>CE6</t>
  </si>
  <si>
    <t>CE7</t>
  </si>
  <si>
    <t>CE8</t>
  </si>
  <si>
    <t>CE9</t>
  </si>
  <si>
    <t>CE10</t>
  </si>
  <si>
    <t>CE11</t>
  </si>
  <si>
    <t>CE12</t>
  </si>
  <si>
    <t>CE13</t>
  </si>
  <si>
    <t>CE14</t>
  </si>
  <si>
    <t>CE15</t>
  </si>
  <si>
    <t>CE16</t>
  </si>
  <si>
    <t>CE17</t>
  </si>
  <si>
    <t>CE18</t>
  </si>
  <si>
    <t>CE19</t>
  </si>
  <si>
    <t>CE20</t>
  </si>
  <si>
    <t>非流动负债评估汇总表</t>
  </si>
  <si>
    <t>表6</t>
  </si>
  <si>
    <t>6-1</t>
  </si>
  <si>
    <t>6-2</t>
  </si>
  <si>
    <t>6-3</t>
  </si>
  <si>
    <t>6-4</t>
  </si>
  <si>
    <t>6-5</t>
  </si>
  <si>
    <t>6-6</t>
  </si>
  <si>
    <t>6-7</t>
  </si>
  <si>
    <t>6-8</t>
  </si>
  <si>
    <t>长期借款评估明细表</t>
  </si>
  <si>
    <t>表6-1</t>
  </si>
  <si>
    <t>CF1</t>
  </si>
  <si>
    <t>CF2</t>
  </si>
  <si>
    <t>CF3</t>
  </si>
  <si>
    <t>CF4</t>
  </si>
  <si>
    <t>CF5</t>
  </si>
  <si>
    <t>CF6</t>
  </si>
  <si>
    <t>CF7</t>
  </si>
  <si>
    <t>CF8</t>
  </si>
  <si>
    <t>CF9</t>
  </si>
  <si>
    <t>CF10</t>
  </si>
  <si>
    <t>CF11</t>
  </si>
  <si>
    <t>CF12</t>
  </si>
  <si>
    <t>CF13</t>
  </si>
  <si>
    <t>CF14</t>
  </si>
  <si>
    <t>CF15</t>
  </si>
  <si>
    <t>CF16</t>
  </si>
  <si>
    <t>CF17</t>
  </si>
  <si>
    <t>CF18</t>
  </si>
  <si>
    <t>CF19</t>
  </si>
  <si>
    <t>CF20</t>
  </si>
  <si>
    <t>应付债券评估明细表</t>
  </si>
  <si>
    <t>表6-2</t>
  </si>
  <si>
    <t>债券发行单位</t>
  </si>
  <si>
    <t>债券种类</t>
  </si>
  <si>
    <t xml:space="preserve"> 备 注</t>
  </si>
  <si>
    <t>CG1</t>
  </si>
  <si>
    <t>CG2</t>
  </si>
  <si>
    <t>CG3</t>
  </si>
  <si>
    <t>CG4</t>
  </si>
  <si>
    <t>CG5</t>
  </si>
  <si>
    <t>CG6</t>
  </si>
  <si>
    <t>CG7</t>
  </si>
  <si>
    <t>CG8</t>
  </si>
  <si>
    <t>CG9</t>
  </si>
  <si>
    <t>CG10</t>
  </si>
  <si>
    <t>CG11</t>
  </si>
  <si>
    <t>CG12</t>
  </si>
  <si>
    <t>CG13</t>
  </si>
  <si>
    <t>CG14</t>
  </si>
  <si>
    <t>CG15</t>
  </si>
  <si>
    <t>CG16</t>
  </si>
  <si>
    <t>CG17</t>
  </si>
  <si>
    <t>CG18</t>
  </si>
  <si>
    <t>CG19</t>
  </si>
  <si>
    <t>CG20</t>
  </si>
  <si>
    <t>租赁负债评估明细表</t>
  </si>
  <si>
    <t>表6-3</t>
  </si>
  <si>
    <r>
      <rPr>
        <sz val="10"/>
        <rFont val="宋体"/>
        <charset val="134"/>
      </rPr>
      <t>发生日期</t>
    </r>
  </si>
  <si>
    <t>CH1</t>
  </si>
  <si>
    <t>CH2</t>
  </si>
  <si>
    <t>CH3</t>
  </si>
  <si>
    <t>CH4</t>
  </si>
  <si>
    <t>CH5</t>
  </si>
  <si>
    <t>CH6</t>
  </si>
  <si>
    <t>CH7</t>
  </si>
  <si>
    <t>CH8</t>
  </si>
  <si>
    <t>CH9</t>
  </si>
  <si>
    <t>CH10</t>
  </si>
  <si>
    <t>CH11</t>
  </si>
  <si>
    <t>CH12</t>
  </si>
  <si>
    <t>CH13</t>
  </si>
  <si>
    <t>CH14</t>
  </si>
  <si>
    <t>CH15</t>
  </si>
  <si>
    <t>CH16</t>
  </si>
  <si>
    <t>CH17</t>
  </si>
  <si>
    <t>CH18</t>
  </si>
  <si>
    <t>CH19</t>
  </si>
  <si>
    <t>CH20</t>
  </si>
  <si>
    <t>长期应付款评估明细表</t>
  </si>
  <si>
    <t>表6-4</t>
  </si>
  <si>
    <t>CJ1</t>
  </si>
  <si>
    <t>CJ2</t>
  </si>
  <si>
    <t>CJ3</t>
  </si>
  <si>
    <t>CJ4</t>
  </si>
  <si>
    <t>CJ5</t>
  </si>
  <si>
    <t>CJ6</t>
  </si>
  <si>
    <t>CJ7</t>
  </si>
  <si>
    <t>CJ8</t>
  </si>
  <si>
    <t>CJ9</t>
  </si>
  <si>
    <t>CJ10</t>
  </si>
  <si>
    <t>CJ11</t>
  </si>
  <si>
    <t>CJ12</t>
  </si>
  <si>
    <t>CJ13</t>
  </si>
  <si>
    <t>CJ14</t>
  </si>
  <si>
    <t>CJ15</t>
  </si>
  <si>
    <t>CJ16</t>
  </si>
  <si>
    <t>CJ17</t>
  </si>
  <si>
    <t>CJ18</t>
  </si>
  <si>
    <t>CJ19</t>
  </si>
  <si>
    <t>CJ20</t>
  </si>
  <si>
    <t>预计负债评估明细表</t>
  </si>
  <si>
    <t>表6-5</t>
  </si>
  <si>
    <t xml:space="preserve">     金额单位：人民币元</t>
  </si>
  <si>
    <t>核算内容</t>
  </si>
  <si>
    <t>CK1</t>
  </si>
  <si>
    <t>CK2</t>
  </si>
  <si>
    <t>CK3</t>
  </si>
  <si>
    <t>CK4</t>
  </si>
  <si>
    <t>CK5</t>
  </si>
  <si>
    <t>CK6</t>
  </si>
  <si>
    <t>CK7</t>
  </si>
  <si>
    <t>CK8</t>
  </si>
  <si>
    <t>CK9</t>
  </si>
  <si>
    <t>CK10</t>
  </si>
  <si>
    <t>CK11</t>
  </si>
  <si>
    <t>CK12</t>
  </si>
  <si>
    <t>CK13</t>
  </si>
  <si>
    <t>CK14</t>
  </si>
  <si>
    <t>CK15</t>
  </si>
  <si>
    <t>CK16</t>
  </si>
  <si>
    <t>CK17</t>
  </si>
  <si>
    <t>CK18</t>
  </si>
  <si>
    <t>CK19</t>
  </si>
  <si>
    <t>CK20</t>
  </si>
  <si>
    <t>递延收益评估明细表</t>
  </si>
  <si>
    <t>表6-6</t>
  </si>
  <si>
    <r>
      <rPr>
        <sz val="10"/>
        <rFont val="宋体"/>
        <charset val="134"/>
      </rPr>
      <t>性质（政府补助、其他）</t>
    </r>
  </si>
  <si>
    <r>
      <rPr>
        <sz val="10"/>
        <rFont val="宋体"/>
        <charset val="134"/>
      </rPr>
      <t>与资产</t>
    </r>
    <r>
      <rPr>
        <sz val="10"/>
        <rFont val="Times New Roman"/>
        <charset val="134"/>
      </rPr>
      <t>/</t>
    </r>
    <r>
      <rPr>
        <sz val="10"/>
        <rFont val="宋体"/>
        <charset val="134"/>
      </rPr>
      <t>收益相关</t>
    </r>
  </si>
  <si>
    <r>
      <rPr>
        <sz val="10"/>
        <rFont val="宋体"/>
        <charset val="134"/>
      </rPr>
      <t>文件</t>
    </r>
    <r>
      <rPr>
        <sz val="10"/>
        <rFont val="Times New Roman"/>
        <charset val="134"/>
      </rPr>
      <t>/</t>
    </r>
    <r>
      <rPr>
        <sz val="10"/>
        <rFont val="宋体"/>
        <charset val="134"/>
      </rPr>
      <t>协议索引</t>
    </r>
  </si>
  <si>
    <t>CM1</t>
  </si>
  <si>
    <t>CM2</t>
  </si>
  <si>
    <t>CM3</t>
  </si>
  <si>
    <t>CM4</t>
  </si>
  <si>
    <t>CM5</t>
  </si>
  <si>
    <t>CM6</t>
  </si>
  <si>
    <t>CM7</t>
  </si>
  <si>
    <t>CM8</t>
  </si>
  <si>
    <t>CM9</t>
  </si>
  <si>
    <t>CM10</t>
  </si>
  <si>
    <t>CM11</t>
  </si>
  <si>
    <t>CM12</t>
  </si>
  <si>
    <t>CM13</t>
  </si>
  <si>
    <t>CM14</t>
  </si>
  <si>
    <t>CM15</t>
  </si>
  <si>
    <t>CM16</t>
  </si>
  <si>
    <t>CM17</t>
  </si>
  <si>
    <t>CM18</t>
  </si>
  <si>
    <t>CM19</t>
  </si>
  <si>
    <t>CM20</t>
  </si>
  <si>
    <t>递延所得税负债评估明细表</t>
  </si>
  <si>
    <t>表6-7</t>
  </si>
  <si>
    <t>内容</t>
  </si>
  <si>
    <t>CN1</t>
  </si>
  <si>
    <t>CN2</t>
  </si>
  <si>
    <t>CN3</t>
  </si>
  <si>
    <t>CN4</t>
  </si>
  <si>
    <t>CN5</t>
  </si>
  <si>
    <t>CN6</t>
  </si>
  <si>
    <t>CN7</t>
  </si>
  <si>
    <t>CN8</t>
  </si>
  <si>
    <t>CN9</t>
  </si>
  <si>
    <t>CN10</t>
  </si>
  <si>
    <t>CN11</t>
  </si>
  <si>
    <t>CN12</t>
  </si>
  <si>
    <t>CN13</t>
  </si>
  <si>
    <t>CN14</t>
  </si>
  <si>
    <t>CN15</t>
  </si>
  <si>
    <t>CN16</t>
  </si>
  <si>
    <t>CN17</t>
  </si>
  <si>
    <t>CN18</t>
  </si>
  <si>
    <t>CN19</t>
  </si>
  <si>
    <t>CN20</t>
  </si>
  <si>
    <t>其他非流动负债评估明细表</t>
  </si>
  <si>
    <t xml:space="preserve"> 表6-8</t>
  </si>
  <si>
    <t>CP1</t>
  </si>
  <si>
    <t>CP2</t>
  </si>
  <si>
    <t>CP3</t>
  </si>
  <si>
    <t>CP4</t>
  </si>
  <si>
    <t>CP5</t>
  </si>
  <si>
    <t>CP6</t>
  </si>
  <si>
    <t>CP7</t>
  </si>
  <si>
    <t>CP8</t>
  </si>
  <si>
    <t>CP9</t>
  </si>
  <si>
    <t>CP10</t>
  </si>
  <si>
    <t>CP11</t>
  </si>
  <si>
    <t>CP12</t>
  </si>
  <si>
    <t>CP13</t>
  </si>
  <si>
    <t>CP14</t>
  </si>
  <si>
    <t>CP15</t>
  </si>
  <si>
    <t>CP16</t>
  </si>
  <si>
    <t>CP17</t>
  </si>
  <si>
    <t>CP18</t>
  </si>
  <si>
    <t>CP19</t>
  </si>
  <si>
    <t>CP20</t>
  </si>
</sst>
</file>

<file path=xl/styles.xml><?xml version="1.0" encoding="utf-8"?>
<styleSheet xmlns="http://schemas.openxmlformats.org/spreadsheetml/2006/main" xmlns:mc="http://schemas.openxmlformats.org/markup-compatibility/2006" xmlns:xr9="http://schemas.microsoft.com/office/spreadsheetml/2016/revision9" mc:Ignorable="xr9">
  <numFmts count="37">
    <numFmt numFmtId="41" formatCode="_ * #,##0_ ;_ * \-#,##0_ ;_ * &quot;-&quot;_ ;_ @_ "/>
    <numFmt numFmtId="42" formatCode="_ &quot;￥&quot;* #,##0_ ;_ &quot;￥&quot;* \-#,##0_ ;_ &quot;￥&quot;* &quot;-&quot;_ ;_ @_ "/>
    <numFmt numFmtId="44" formatCode="_ &quot;￥&quot;* #,##0.00_ ;_ &quot;￥&quot;* \-#,##0.00_ ;_ &quot;￥&quot;* &quot;-&quot;??_ ;_ @_ "/>
    <numFmt numFmtId="176" formatCode="_(* #,##0.00_);_(* \(#,##0.00\);_(* &quot;-&quot;??_);_(@_)"/>
    <numFmt numFmtId="177" formatCode="_(* #,##0_);_(* \(#,##0\);_(* &quot;-&quot;_);_(@_)"/>
    <numFmt numFmtId="178" formatCode="yy\.mm\.dd"/>
    <numFmt numFmtId="179" formatCode="_(&quot;$&quot;* #,##0.00_);_(&quot;$&quot;* \(#,##0.00\);_(&quot;$&quot;* &quot;-&quot;??_);_(@_)"/>
    <numFmt numFmtId="180" formatCode="&quot;$&quot;#,##0.00_);[Red]&quot;\&quot;&quot;\&quot;&quot;\&quot;&quot;\&quot;&quot;\&quot;&quot;\&quot;&quot;\&quot;&quot;\&quot;&quot;\&quot;&quot;\&quot;&quot;\&quot;&quot;\&quot;&quot;\&quot;&quot;\&quot;&quot;\&quot;&quot;\&quot;&quot;\&quot;&quot;\&quot;&quot;\&quot;&quot;\&quot;&quot;\&quot;&quot;\&quot;&quot;\&quot;\(&quot;$&quot;#,##0.00&quot;\&quot;&quot;\&quot;&quot;\&quot;&quot;\&quot;&quot;\&quot;&quot;\&quot;&quot;\&quot;&quot;\&quot;&quot;\&quot;&quot;\&quot;&quot;\&quot;&quot;\&quot;&quot;\&quot;&quot;\&quot;&quot;\&quot;&quot;\&quot;&quot;\&quot;&quot;\&quot;&quot;\&quot;&quot;\&quot;&quot;\&quot;&quot;\&quot;&quot;\&quot;\)"/>
    <numFmt numFmtId="181" formatCode="_-* #,##0.00_-;\-* #,##0.00_-;_-* &quot;-&quot;??_-;_-@_-"/>
    <numFmt numFmtId="182" formatCode="_ \¥* #,##0.00_ ;_ \¥* \-#,##0.00_ ;_ \¥* &quot;-&quot;??_ ;_ @_ "/>
    <numFmt numFmtId="183" formatCode="_ &quot;\&quot;* #,##0.00_ ;_ &quot;\&quot;* \-#,##0.00_ ;_ &quot;\&quot;* &quot;-&quot;??_ ;_ @_ "/>
    <numFmt numFmtId="184" formatCode="_-&quot;$&quot;* #,##0_-;\-&quot;$&quot;* #,##0_-;_-&quot;$&quot;* &quot;-&quot;_-;_-@_-"/>
    <numFmt numFmtId="185" formatCode="_-&quot;$&quot;* #,##0.00_-;\-&quot;$&quot;* #,##0.00_-;_-&quot;$&quot;* &quot;-&quot;??_-;_-@_-"/>
    <numFmt numFmtId="186" formatCode="&quot;\&quot;#,##0;[Red]&quot;\&quot;&quot;\&quot;\-#,##0"/>
    <numFmt numFmtId="187" formatCode="#,##0\ ;\-#,##0"/>
    <numFmt numFmtId="188" formatCode="&quot;\&quot;#,##0.00;[Red]&quot;\&quot;\-#,##0.00"/>
    <numFmt numFmtId="189" formatCode="&quot;\&quot;#,##0;[Red]&quot;\&quot;\-#,##0"/>
    <numFmt numFmtId="190" formatCode="0.000_ "/>
    <numFmt numFmtId="191" formatCode="mmm\ dd\,\ yy"/>
    <numFmt numFmtId="192" formatCode="_-* #,##0_-;\-* #,##0_-;_-* &quot;-&quot;_-;_-@_-"/>
    <numFmt numFmtId="193" formatCode="#,##0.00_ "/>
    <numFmt numFmtId="194" formatCode="yyyy&quot;年&quot;m&quot;月&quot;;@"/>
    <numFmt numFmtId="195" formatCode="0.00_);[Red]\(0.00\)"/>
    <numFmt numFmtId="196" formatCode="0.00_ "/>
    <numFmt numFmtId="197" formatCode="yyyy/mm"/>
    <numFmt numFmtId="198" formatCode="0_ "/>
    <numFmt numFmtId="199" formatCode="#,##0_ "/>
    <numFmt numFmtId="200" formatCode="#,##0.0000_ "/>
    <numFmt numFmtId="201" formatCode="0.000000_ "/>
    <numFmt numFmtId="202" formatCode="#,##0.0000000_ "/>
    <numFmt numFmtId="203" formatCode="0.0"/>
    <numFmt numFmtId="204" formatCode="#,##0.00;\(#,##0.00\)"/>
    <numFmt numFmtId="205" formatCode="#,##0;\(#,##0\)"/>
    <numFmt numFmtId="206" formatCode="#,##0.00_ ;[Red]\-#,##0.00\ "/>
    <numFmt numFmtId="207" formatCode="#,##0_ ;[Red]\-#,##0\ "/>
    <numFmt numFmtId="208" formatCode="\¥#,##0.00;\¥\-#,##0.00"/>
    <numFmt numFmtId="209" formatCode="[$-F800]dddd\,\ mmmm\ dd\,\ yyyy"/>
  </numFmts>
  <fonts count="116">
    <font>
      <sz val="12"/>
      <name val="Times New Roman"/>
      <charset val="134"/>
    </font>
    <font>
      <sz val="18"/>
      <name val="黑体"/>
      <charset val="134"/>
    </font>
    <font>
      <sz val="10"/>
      <name val="Times New Roman"/>
      <charset val="134"/>
    </font>
    <font>
      <b/>
      <sz val="10"/>
      <color indexed="12"/>
      <name val="Times New Roman"/>
      <charset val="134"/>
    </font>
    <font>
      <sz val="10"/>
      <color indexed="8"/>
      <name val="Times New Roman"/>
      <charset val="134"/>
    </font>
    <font>
      <b/>
      <sz val="10"/>
      <name val="Times New Roman"/>
      <charset val="134"/>
    </font>
    <font>
      <sz val="10"/>
      <name val="宋体"/>
      <charset val="134"/>
    </font>
    <font>
      <sz val="12"/>
      <name val="黑体"/>
      <charset val="134"/>
    </font>
    <font>
      <b/>
      <sz val="16"/>
      <name val="Times New Roman"/>
      <charset val="134"/>
    </font>
    <font>
      <sz val="10"/>
      <color indexed="8"/>
      <name val="宋体"/>
      <charset val="134"/>
    </font>
    <font>
      <sz val="10"/>
      <name val="Arial Narrow"/>
      <charset val="134"/>
    </font>
    <font>
      <sz val="12"/>
      <name val="Arial Narrow"/>
      <charset val="134"/>
    </font>
    <font>
      <b/>
      <sz val="12"/>
      <name val="Arial Narrow"/>
      <charset val="134"/>
    </font>
    <font>
      <sz val="18"/>
      <name val="Arial Narrow"/>
      <charset val="134"/>
    </font>
    <font>
      <b/>
      <sz val="16"/>
      <name val="Arial Narrow"/>
      <charset val="134"/>
    </font>
    <font>
      <b/>
      <sz val="22"/>
      <name val="Arial Narrow"/>
      <charset val="134"/>
    </font>
    <font>
      <sz val="18"/>
      <name val="Times New Roman"/>
      <charset val="134"/>
    </font>
    <font>
      <sz val="9"/>
      <color indexed="8"/>
      <name val="宋体"/>
      <charset val="134"/>
    </font>
    <font>
      <sz val="10"/>
      <color indexed="8"/>
      <name val="Arial Narrow"/>
      <charset val="134"/>
    </font>
    <font>
      <sz val="12"/>
      <name val="宋体"/>
      <charset val="134"/>
    </font>
    <font>
      <sz val="8"/>
      <color indexed="8"/>
      <name val="宋体"/>
      <charset val="134"/>
    </font>
    <font>
      <b/>
      <sz val="18"/>
      <name val="黑体"/>
      <charset val="134"/>
    </font>
    <font>
      <u/>
      <sz val="12"/>
      <name val="Times New Roman"/>
      <charset val="134"/>
    </font>
    <font>
      <b/>
      <sz val="10"/>
      <color indexed="12"/>
      <name val="Arial Narrow"/>
      <charset val="134"/>
    </font>
    <font>
      <sz val="16"/>
      <name val="黑体"/>
      <charset val="134"/>
    </font>
    <font>
      <sz val="10"/>
      <color rgb="FFFF0000"/>
      <name val="Times New Roman"/>
      <charset val="134"/>
    </font>
    <font>
      <b/>
      <sz val="10"/>
      <color rgb="FF0000FF"/>
      <name val="宋体"/>
      <charset val="134"/>
    </font>
    <font>
      <sz val="10"/>
      <color theme="1"/>
      <name val="Times New Roman"/>
      <charset val="134"/>
    </font>
    <font>
      <sz val="18"/>
      <color theme="1"/>
      <name val="黑体"/>
      <charset val="134"/>
    </font>
    <font>
      <b/>
      <sz val="10"/>
      <color rgb="FF000000"/>
      <name val="宋体"/>
      <charset val="134"/>
    </font>
    <font>
      <b/>
      <sz val="10"/>
      <color indexed="8"/>
      <name val="Times New Roman"/>
      <charset val="134"/>
    </font>
    <font>
      <b/>
      <sz val="10"/>
      <color indexed="8"/>
      <name val="宋体"/>
      <charset val="134"/>
    </font>
    <font>
      <b/>
      <sz val="10"/>
      <color theme="1"/>
      <name val="Times New Roman"/>
      <charset val="134"/>
    </font>
    <font>
      <u/>
      <sz val="10"/>
      <color indexed="12"/>
      <name val="Times New Roman"/>
      <charset val="134"/>
    </font>
    <font>
      <b/>
      <sz val="12"/>
      <name val="宋体"/>
      <charset val="134"/>
    </font>
    <font>
      <i/>
      <sz val="12"/>
      <name val="宋体"/>
      <charset val="134"/>
    </font>
    <font>
      <b/>
      <sz val="20"/>
      <name val="黑体"/>
      <charset val="134"/>
    </font>
    <font>
      <b/>
      <sz val="15"/>
      <name val="黑体"/>
      <charset val="134"/>
    </font>
    <font>
      <b/>
      <sz val="14"/>
      <name val="黑体"/>
      <charset val="134"/>
    </font>
    <font>
      <sz val="14"/>
      <name val="仿宋_GB2312"/>
      <charset val="134"/>
    </font>
    <font>
      <b/>
      <sz val="14"/>
      <name val="仿宋_GB2312"/>
      <charset val="134"/>
    </font>
    <font>
      <b/>
      <sz val="12"/>
      <name val="Times New Roman"/>
      <charset val="134"/>
    </font>
    <font>
      <sz val="12"/>
      <name val="仿宋_GB2312"/>
      <charset val="134"/>
    </font>
    <font>
      <b/>
      <sz val="16"/>
      <name val="黑体"/>
      <charset val="134"/>
    </font>
    <font>
      <b/>
      <sz val="10"/>
      <color indexed="10"/>
      <name val="Times New Roman"/>
      <charset val="134"/>
    </font>
    <font>
      <b/>
      <sz val="10"/>
      <name val="宋体"/>
      <charset val="134"/>
    </font>
    <font>
      <u/>
      <sz val="10"/>
      <name val="宋体"/>
      <charset val="134"/>
    </font>
    <font>
      <sz val="9"/>
      <name val="Times New Roman"/>
      <charset val="134"/>
    </font>
    <font>
      <b/>
      <sz val="16"/>
      <name val="宋体"/>
      <charset val="134"/>
    </font>
    <font>
      <sz val="9"/>
      <name val="宋体"/>
      <charset val="134"/>
    </font>
    <font>
      <sz val="9"/>
      <color indexed="12"/>
      <name val="宋体"/>
      <charset val="134"/>
    </font>
    <font>
      <sz val="9"/>
      <color theme="10"/>
      <name val="Times New Roman"/>
      <charset val="134"/>
    </font>
    <font>
      <sz val="9"/>
      <color theme="10"/>
      <name val="DengXian"/>
      <charset val="134"/>
      <scheme val="minor"/>
    </font>
    <font>
      <sz val="12"/>
      <color theme="0"/>
      <name val="DengXian"/>
      <charset val="134"/>
      <scheme val="minor"/>
    </font>
    <font>
      <sz val="12"/>
      <name val="DengXian"/>
      <charset val="134"/>
      <scheme val="minor"/>
    </font>
    <font>
      <sz val="9"/>
      <color theme="0"/>
      <name val="DengXian"/>
      <charset val="134"/>
      <scheme val="minor"/>
    </font>
    <font>
      <sz val="18"/>
      <color theme="0"/>
      <name val="DengXian"/>
      <charset val="134"/>
      <scheme val="minor"/>
    </font>
    <font>
      <sz val="9"/>
      <name val="DengXian"/>
      <charset val="134"/>
      <scheme val="minor"/>
    </font>
    <font>
      <sz val="11"/>
      <name val="DengXian"/>
      <charset val="134"/>
      <scheme val="minor"/>
    </font>
    <font>
      <sz val="14"/>
      <name val="DengXian"/>
      <charset val="134"/>
      <scheme val="minor"/>
    </font>
    <font>
      <sz val="10"/>
      <name val="DengXian"/>
      <charset val="134"/>
      <scheme val="minor"/>
    </font>
    <font>
      <b/>
      <sz val="10"/>
      <color indexed="12"/>
      <name val="宋体"/>
      <charset val="134"/>
    </font>
    <font>
      <sz val="11"/>
      <name val="Times New Roman"/>
      <charset val="134"/>
    </font>
    <font>
      <sz val="11"/>
      <name val="宋体"/>
      <charset val="134"/>
    </font>
    <font>
      <sz val="11"/>
      <color theme="1"/>
      <name val="DengXian"/>
      <charset val="134"/>
      <scheme val="minor"/>
    </font>
    <font>
      <u/>
      <sz val="11"/>
      <color rgb="FF0000FF"/>
      <name val="DengXian"/>
      <charset val="0"/>
      <scheme val="minor"/>
    </font>
    <font>
      <u/>
      <sz val="11"/>
      <color rgb="FF800080"/>
      <name val="DengXian"/>
      <charset val="0"/>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theme="3"/>
      <name val="DengXian"/>
      <charset val="134"/>
      <scheme val="minor"/>
    </font>
    <font>
      <sz val="11"/>
      <color rgb="FF3F3F76"/>
      <name val="DengXian"/>
      <charset val="0"/>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0006"/>
      <name val="DengXian"/>
      <charset val="0"/>
      <scheme val="minor"/>
    </font>
    <font>
      <sz val="11"/>
      <color rgb="FF9C6500"/>
      <name val="DengXian"/>
      <charset val="0"/>
      <scheme val="minor"/>
    </font>
    <font>
      <sz val="11"/>
      <color theme="0"/>
      <name val="DengXian"/>
      <charset val="0"/>
      <scheme val="minor"/>
    </font>
    <font>
      <sz val="11"/>
      <color theme="1"/>
      <name val="DengXian"/>
      <charset val="0"/>
      <scheme val="minor"/>
    </font>
    <font>
      <sz val="11"/>
      <color indexed="17"/>
      <name val="宋体"/>
      <charset val="134"/>
    </font>
    <font>
      <sz val="10"/>
      <name val="Arial"/>
      <charset val="134"/>
    </font>
    <font>
      <sz val="10"/>
      <name val="奔覆眉"/>
      <charset val="134"/>
    </font>
    <font>
      <b/>
      <sz val="12"/>
      <color indexed="8"/>
      <name val="宋体"/>
      <charset val="134"/>
    </font>
    <font>
      <sz val="11"/>
      <name val="宋体繁体"/>
      <charset val="134"/>
    </font>
    <font>
      <sz val="10"/>
      <name val="Geneva"/>
      <charset val="134"/>
    </font>
    <font>
      <sz val="14"/>
      <name val="뼻뮝"/>
      <charset val="134"/>
    </font>
    <font>
      <sz val="11"/>
      <name val="俵俽 柧挬"/>
      <charset val="134"/>
    </font>
    <font>
      <sz val="11"/>
      <color indexed="8"/>
      <name val="宋体"/>
      <charset val="134"/>
    </font>
    <font>
      <sz val="12"/>
      <name val="뼻뮝"/>
      <charset val="134"/>
    </font>
    <font>
      <sz val="12"/>
      <name val="굴림체"/>
      <charset val="134"/>
    </font>
    <font>
      <sz val="12"/>
      <name val="바탕체"/>
      <charset val="134"/>
    </font>
    <font>
      <u/>
      <sz val="11"/>
      <color indexed="12"/>
      <name val="돋움"/>
      <charset val="134"/>
    </font>
    <font>
      <sz val="12"/>
      <color indexed="8"/>
      <name val="宋体"/>
      <charset val="134"/>
    </font>
    <font>
      <sz val="11"/>
      <color indexed="8"/>
      <name val="DengXian"/>
      <charset val="134"/>
      <scheme val="minor"/>
    </font>
    <font>
      <sz val="20"/>
      <name val="Times New Roman"/>
      <charset val="134"/>
    </font>
    <font>
      <sz val="10"/>
      <color indexed="17"/>
      <name val="Arial"/>
      <charset val="134"/>
    </font>
    <font>
      <u/>
      <sz val="9"/>
      <color indexed="12"/>
      <name val="Arial"/>
      <charset val="134"/>
    </font>
    <font>
      <u/>
      <sz val="12"/>
      <color indexed="12"/>
      <name val="Times New Roman"/>
      <charset val="134"/>
    </font>
    <font>
      <u/>
      <sz val="12"/>
      <color indexed="12"/>
      <name val="宋体"/>
      <charset val="134"/>
    </font>
    <font>
      <sz val="12"/>
      <color indexed="17"/>
      <name val="宋体"/>
      <charset val="134"/>
    </font>
    <font>
      <u/>
      <sz val="11"/>
      <color theme="10"/>
      <name val="宋体"/>
      <charset val="134"/>
    </font>
    <font>
      <sz val="10"/>
      <color indexed="17"/>
      <name val="宋体"/>
      <charset val="134"/>
    </font>
    <font>
      <u/>
      <sz val="9"/>
      <color indexed="36"/>
      <name val="Arial"/>
      <charset val="134"/>
    </font>
    <font>
      <sz val="12"/>
      <name val="新細明體"/>
      <charset val="134"/>
    </font>
    <font>
      <sz val="10"/>
      <name val="楷体"/>
      <charset val="134"/>
    </font>
    <font>
      <sz val="12"/>
      <name val="官帕眉"/>
      <charset val="134"/>
    </font>
    <font>
      <b/>
      <sz val="9"/>
      <name val="Arial"/>
      <charset val="134"/>
    </font>
    <font>
      <sz val="12"/>
      <name val="楷体"/>
      <charset val="134"/>
    </font>
    <font>
      <u/>
      <sz val="10"/>
      <color indexed="12"/>
      <name val="宋体"/>
      <charset val="134"/>
    </font>
    <font>
      <sz val="9"/>
      <name val="宋体"/>
      <charset val="134"/>
    </font>
    <font>
      <b/>
      <sz val="9"/>
      <name val="宋体"/>
      <charset val="134"/>
    </font>
  </fonts>
  <fills count="50">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indexed="9"/>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8" tint="0.799890133365886"/>
        <bgColor indexed="64"/>
      </patternFill>
    </fill>
    <fill>
      <patternFill patternType="solid">
        <fgColor theme="8" tint="0.799920651875362"/>
        <bgColor indexed="64"/>
      </patternFill>
    </fill>
    <fill>
      <patternFill patternType="solid">
        <fgColor theme="3" tint="0.799890133365886"/>
        <bgColor indexed="64"/>
      </patternFill>
    </fill>
    <fill>
      <patternFill patternType="solid">
        <fgColor theme="9" tint="0.799890133365886"/>
        <bgColor indexed="64"/>
      </patternFill>
    </fill>
    <fill>
      <patternFill patternType="solid">
        <fgColor rgb="FFCCFFFF"/>
        <bgColor indexed="64"/>
      </patternFill>
    </fill>
    <fill>
      <patternFill patternType="solid">
        <fgColor theme="6"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bgColor indexed="42"/>
      </patternFill>
    </fill>
    <fill>
      <patternFill patternType="solid">
        <fgColor indexed="27"/>
        <bgColor indexed="64"/>
      </patternFill>
    </fill>
  </fills>
  <borders count="50">
    <border>
      <left/>
      <right/>
      <top/>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thin">
        <color auto="1"/>
      </left>
      <right/>
      <top style="thin">
        <color auto="1"/>
      </top>
      <bottom/>
      <diagonal/>
    </border>
    <border>
      <left style="thin">
        <color auto="1"/>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style="medium">
        <color auto="1"/>
      </left>
      <right/>
      <top/>
      <bottom style="thin">
        <color auto="1"/>
      </bottom>
      <diagonal/>
    </border>
    <border>
      <left style="medium">
        <color auto="1"/>
      </left>
      <right style="thin">
        <color auto="1"/>
      </right>
      <top style="thin">
        <color auto="1"/>
      </top>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right/>
      <top style="thin">
        <color auto="1"/>
      </top>
      <bottom/>
      <diagonal/>
    </border>
    <border>
      <left style="thin">
        <color auto="1"/>
      </left>
      <right style="medium">
        <color auto="1"/>
      </right>
      <top style="thin">
        <color auto="1"/>
      </top>
      <bottom style="medium">
        <color auto="1"/>
      </bottom>
      <diagonal/>
    </border>
    <border>
      <left/>
      <right style="thin">
        <color auto="1"/>
      </right>
      <top/>
      <bottom/>
      <diagonal/>
    </border>
    <border>
      <left style="thin">
        <color auto="1"/>
      </left>
      <right/>
      <top/>
      <bottom style="thin">
        <color auto="1"/>
      </bottom>
      <diagonal/>
    </border>
    <border>
      <left style="medium">
        <color rgb="FF0070C0"/>
      </left>
      <right style="medium">
        <color rgb="FF0070C0"/>
      </right>
      <top style="medium">
        <color rgb="FF0070C0"/>
      </top>
      <bottom style="medium">
        <color rgb="FF007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270">
    <xf numFmtId="0" fontId="0" fillId="0" borderId="0"/>
    <xf numFmtId="176" fontId="0" fillId="0" borderId="0">
      <alignment vertical="center"/>
    </xf>
    <xf numFmtId="44" fontId="64" fillId="0" borderId="0" applyFont="0" applyFill="0" applyBorder="0" applyAlignment="0" applyProtection="0">
      <alignment vertical="center"/>
    </xf>
    <xf numFmtId="9" fontId="0" fillId="0" borderId="0"/>
    <xf numFmtId="41" fontId="64" fillId="0" borderId="0" applyFont="0" applyFill="0" applyBorder="0" applyAlignment="0" applyProtection="0">
      <alignment vertical="center"/>
    </xf>
    <xf numFmtId="42" fontId="64" fillId="0" borderId="0" applyFon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4" fillId="14" borderId="42" applyNumberFormat="0" applyFont="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43" applyNumberFormat="0" applyFill="0" applyAlignment="0" applyProtection="0">
      <alignment vertical="center"/>
    </xf>
    <xf numFmtId="0" fontId="71" fillId="0" borderId="43" applyNumberFormat="0" applyFill="0" applyAlignment="0" applyProtection="0">
      <alignment vertical="center"/>
    </xf>
    <xf numFmtId="0" fontId="72" fillId="0" borderId="44" applyNumberFormat="0" applyFill="0" applyAlignment="0" applyProtection="0">
      <alignment vertical="center"/>
    </xf>
    <xf numFmtId="0" fontId="72" fillId="0" borderId="0" applyNumberFormat="0" applyFill="0" applyBorder="0" applyAlignment="0" applyProtection="0">
      <alignment vertical="center"/>
    </xf>
    <xf numFmtId="0" fontId="73" fillId="15" borderId="45" applyNumberFormat="0" applyAlignment="0" applyProtection="0">
      <alignment vertical="center"/>
    </xf>
    <xf numFmtId="0" fontId="74" fillId="16" borderId="46" applyNumberFormat="0" applyAlignment="0" applyProtection="0">
      <alignment vertical="center"/>
    </xf>
    <xf numFmtId="0" fontId="75" fillId="16" borderId="45" applyNumberFormat="0" applyAlignment="0" applyProtection="0">
      <alignment vertical="center"/>
    </xf>
    <xf numFmtId="0" fontId="76" fillId="17" borderId="47" applyNumberFormat="0" applyAlignment="0" applyProtection="0">
      <alignment vertical="center"/>
    </xf>
    <xf numFmtId="0" fontId="77" fillId="0" borderId="48" applyNumberFormat="0" applyFill="0" applyAlignment="0" applyProtection="0">
      <alignment vertical="center"/>
    </xf>
    <xf numFmtId="0" fontId="78" fillId="0" borderId="49" applyNumberFormat="0" applyFill="0" applyAlignment="0" applyProtection="0">
      <alignment vertical="center"/>
    </xf>
    <xf numFmtId="0" fontId="79" fillId="18" borderId="0" applyNumberFormat="0" applyBorder="0" applyAlignment="0" applyProtection="0">
      <alignment vertical="center"/>
    </xf>
    <xf numFmtId="0" fontId="80" fillId="19" borderId="0" applyNumberFormat="0" applyBorder="0" applyAlignment="0" applyProtection="0">
      <alignment vertical="center"/>
    </xf>
    <xf numFmtId="0" fontId="81" fillId="20" borderId="0" applyNumberFormat="0" applyBorder="0" applyAlignment="0" applyProtection="0">
      <alignment vertical="center"/>
    </xf>
    <xf numFmtId="0" fontId="82" fillId="21" borderId="0" applyNumberFormat="0" applyBorder="0" applyAlignment="0" applyProtection="0">
      <alignment vertical="center"/>
    </xf>
    <xf numFmtId="0" fontId="83" fillId="22" borderId="0" applyNumberFormat="0" applyBorder="0" applyAlignment="0" applyProtection="0">
      <alignment vertical="center"/>
    </xf>
    <xf numFmtId="0" fontId="83" fillId="23" borderId="0" applyNumberFormat="0" applyBorder="0" applyAlignment="0" applyProtection="0">
      <alignment vertical="center"/>
    </xf>
    <xf numFmtId="0" fontId="82" fillId="24" borderId="0" applyNumberFormat="0" applyBorder="0" applyAlignment="0" applyProtection="0">
      <alignment vertical="center"/>
    </xf>
    <xf numFmtId="0" fontId="82" fillId="25" borderId="0" applyNumberFormat="0" applyBorder="0" applyAlignment="0" applyProtection="0">
      <alignment vertical="center"/>
    </xf>
    <xf numFmtId="0" fontId="83" fillId="26" borderId="0" applyNumberFormat="0" applyBorder="0" applyAlignment="0" applyProtection="0">
      <alignment vertical="center"/>
    </xf>
    <xf numFmtId="0" fontId="83" fillId="27" borderId="0" applyNumberFormat="0" applyBorder="0" applyAlignment="0" applyProtection="0">
      <alignment vertical="center"/>
    </xf>
    <xf numFmtId="0" fontId="82" fillId="28" borderId="0" applyNumberFormat="0" applyBorder="0" applyAlignment="0" applyProtection="0">
      <alignment vertical="center"/>
    </xf>
    <xf numFmtId="0" fontId="82" fillId="29" borderId="0" applyNumberFormat="0" applyBorder="0" applyAlignment="0" applyProtection="0">
      <alignment vertical="center"/>
    </xf>
    <xf numFmtId="0" fontId="83" fillId="30" borderId="0" applyNumberFormat="0" applyBorder="0" applyAlignment="0" applyProtection="0">
      <alignment vertical="center"/>
    </xf>
    <xf numFmtId="0" fontId="83" fillId="31" borderId="0" applyNumberFormat="0" applyBorder="0" applyAlignment="0" applyProtection="0">
      <alignment vertical="center"/>
    </xf>
    <xf numFmtId="0" fontId="82" fillId="13" borderId="0" applyNumberFormat="0" applyBorder="0" applyAlignment="0" applyProtection="0">
      <alignment vertical="center"/>
    </xf>
    <xf numFmtId="0" fontId="82" fillId="32" borderId="0" applyNumberFormat="0" applyBorder="0" applyAlignment="0" applyProtection="0">
      <alignment vertical="center"/>
    </xf>
    <xf numFmtId="0" fontId="83" fillId="33" borderId="0" applyNumberFormat="0" applyBorder="0" applyAlignment="0" applyProtection="0">
      <alignment vertical="center"/>
    </xf>
    <xf numFmtId="0" fontId="83" fillId="34" borderId="0" applyNumberFormat="0" applyBorder="0" applyAlignment="0" applyProtection="0">
      <alignment vertical="center"/>
    </xf>
    <xf numFmtId="0" fontId="82" fillId="35" borderId="0" applyNumberFormat="0" applyBorder="0" applyAlignment="0" applyProtection="0">
      <alignment vertical="center"/>
    </xf>
    <xf numFmtId="0" fontId="82" fillId="36" borderId="0" applyNumberFormat="0" applyBorder="0" applyAlignment="0" applyProtection="0">
      <alignment vertical="center"/>
    </xf>
    <xf numFmtId="0" fontId="83" fillId="37" borderId="0" applyNumberFormat="0" applyBorder="0" applyAlignment="0" applyProtection="0">
      <alignment vertical="center"/>
    </xf>
    <xf numFmtId="0" fontId="83" fillId="38" borderId="0" applyNumberFormat="0" applyBorder="0" applyAlignment="0" applyProtection="0">
      <alignment vertical="center"/>
    </xf>
    <xf numFmtId="0" fontId="82" fillId="39" borderId="0" applyNumberFormat="0" applyBorder="0" applyAlignment="0" applyProtection="0">
      <alignment vertical="center"/>
    </xf>
    <xf numFmtId="0" fontId="82" fillId="40" borderId="0" applyNumberFormat="0" applyBorder="0" applyAlignment="0" applyProtection="0">
      <alignment vertical="center"/>
    </xf>
    <xf numFmtId="0" fontId="83" fillId="41" borderId="0" applyNumberFormat="0" applyBorder="0" applyAlignment="0" applyProtection="0">
      <alignment vertical="center"/>
    </xf>
    <xf numFmtId="0" fontId="83" fillId="42" borderId="0" applyNumberFormat="0" applyBorder="0" applyAlignment="0" applyProtection="0">
      <alignment vertical="center"/>
    </xf>
    <xf numFmtId="0" fontId="82" fillId="43" borderId="0" applyNumberFormat="0" applyBorder="0" applyAlignment="0" applyProtection="0">
      <alignment vertical="center"/>
    </xf>
    <xf numFmtId="0" fontId="84" fillId="44" borderId="0">
      <alignment vertical="center"/>
    </xf>
    <xf numFmtId="176" fontId="85" fillId="0" borderId="0"/>
    <xf numFmtId="0" fontId="19" fillId="0" borderId="0">
      <alignment vertical="top"/>
    </xf>
    <xf numFmtId="177" fontId="85" fillId="0" borderId="0"/>
    <xf numFmtId="177" fontId="85" fillId="0" borderId="0"/>
    <xf numFmtId="177" fontId="0" fillId="0" borderId="0">
      <alignment vertical="center"/>
    </xf>
    <xf numFmtId="0" fontId="86" fillId="0" borderId="0"/>
    <xf numFmtId="0" fontId="87" fillId="45" borderId="0"/>
    <xf numFmtId="0" fontId="87" fillId="46" borderId="0"/>
    <xf numFmtId="0" fontId="87" fillId="47" borderId="0"/>
    <xf numFmtId="178" fontId="85" fillId="0" borderId="6">
      <alignment horizontal="right"/>
    </xf>
    <xf numFmtId="0" fontId="84" fillId="44" borderId="0">
      <alignment vertical="center"/>
    </xf>
    <xf numFmtId="0" fontId="85" fillId="0" borderId="5">
      <alignment horizontal="left"/>
    </xf>
    <xf numFmtId="1" fontId="85" fillId="0" borderId="6">
      <alignment horizontal="center"/>
    </xf>
    <xf numFmtId="0" fontId="19" fillId="0" borderId="0"/>
    <xf numFmtId="0" fontId="49" fillId="0" borderId="0">
      <protection locked="0"/>
    </xf>
    <xf numFmtId="0" fontId="88" fillId="0" borderId="0"/>
    <xf numFmtId="179" fontId="85" fillId="0" borderId="0"/>
    <xf numFmtId="180" fontId="89" fillId="0" borderId="0"/>
    <xf numFmtId="0" fontId="0" fillId="0" borderId="0"/>
    <xf numFmtId="0" fontId="0" fillId="0" borderId="0"/>
    <xf numFmtId="0" fontId="85" fillId="0" borderId="0"/>
    <xf numFmtId="0" fontId="84" fillId="44" borderId="0">
      <alignment vertical="center"/>
    </xf>
    <xf numFmtId="0" fontId="85" fillId="0" borderId="0">
      <alignment vertical="top"/>
    </xf>
    <xf numFmtId="0" fontId="85" fillId="0" borderId="0">
      <alignment vertical="top"/>
    </xf>
    <xf numFmtId="0" fontId="19" fillId="0" borderId="0"/>
    <xf numFmtId="0" fontId="90" fillId="0" borderId="0"/>
    <xf numFmtId="0" fontId="49" fillId="0" borderId="0">
      <protection locked="0"/>
    </xf>
    <xf numFmtId="0" fontId="90" fillId="0" borderId="0"/>
    <xf numFmtId="0" fontId="85" fillId="0" borderId="0"/>
    <xf numFmtId="40" fontId="91" fillId="0" borderId="0"/>
    <xf numFmtId="38" fontId="91" fillId="0" borderId="0"/>
    <xf numFmtId="181" fontId="85" fillId="0" borderId="4"/>
    <xf numFmtId="0" fontId="92" fillId="0" borderId="0">
      <alignment vertical="center"/>
    </xf>
    <xf numFmtId="0" fontId="93" fillId="0" borderId="0"/>
    <xf numFmtId="49" fontId="94" fillId="0" borderId="0">
      <alignment horizontal="justify" vertical="center" wrapText="1"/>
    </xf>
    <xf numFmtId="0" fontId="95" fillId="0" borderId="0"/>
    <xf numFmtId="0" fontId="95" fillId="0" borderId="0"/>
    <xf numFmtId="0" fontId="95" fillId="0" borderId="0"/>
    <xf numFmtId="0" fontId="49" fillId="0" borderId="0">
      <protection locked="0"/>
    </xf>
    <xf numFmtId="0" fontId="95" fillId="0" borderId="0"/>
    <xf numFmtId="0" fontId="95" fillId="0" borderId="0"/>
    <xf numFmtId="0" fontId="96" fillId="0" borderId="0">
      <alignment vertical="top"/>
      <protection locked="0"/>
    </xf>
    <xf numFmtId="0" fontId="49" fillId="0" borderId="0">
      <protection locked="0"/>
    </xf>
    <xf numFmtId="0" fontId="84" fillId="44" borderId="0">
      <alignment vertical="center"/>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19" fillId="0" borderId="0"/>
    <xf numFmtId="0" fontId="19" fillId="0" borderId="0"/>
    <xf numFmtId="0" fontId="19" fillId="0" borderId="0">
      <alignment vertical="top"/>
    </xf>
    <xf numFmtId="0" fontId="85" fillId="0" borderId="0"/>
    <xf numFmtId="0" fontId="84" fillId="44" borderId="0">
      <alignment vertical="center"/>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49" fillId="0" borderId="0">
      <protection locked="0"/>
    </xf>
    <xf numFmtId="0" fontId="97" fillId="0" borderId="0">
      <alignment vertical="center"/>
    </xf>
    <xf numFmtId="0" fontId="49" fillId="0" borderId="0">
      <protection locked="0"/>
    </xf>
    <xf numFmtId="0" fontId="49" fillId="0" borderId="0">
      <protection locked="0"/>
    </xf>
    <xf numFmtId="0" fontId="84" fillId="44" borderId="0">
      <alignment vertical="center"/>
    </xf>
    <xf numFmtId="0" fontId="49" fillId="0" borderId="0">
      <protection locked="0"/>
    </xf>
    <xf numFmtId="0" fontId="19" fillId="0" borderId="0"/>
    <xf numFmtId="0" fontId="49" fillId="0" borderId="0">
      <protection locked="0"/>
    </xf>
    <xf numFmtId="0" fontId="49" fillId="0" borderId="0">
      <protection locked="0"/>
    </xf>
    <xf numFmtId="0" fontId="49" fillId="0" borderId="0">
      <protection locked="0"/>
    </xf>
    <xf numFmtId="0" fontId="19" fillId="0" borderId="0">
      <alignment vertical="center"/>
    </xf>
    <xf numFmtId="0" fontId="19" fillId="0" borderId="0"/>
    <xf numFmtId="0" fontId="49" fillId="0" borderId="0">
      <protection locked="0"/>
    </xf>
    <xf numFmtId="0" fontId="64" fillId="0" borderId="0">
      <alignment vertical="center"/>
    </xf>
    <xf numFmtId="0" fontId="49" fillId="0" borderId="0">
      <protection locked="0"/>
    </xf>
    <xf numFmtId="0" fontId="84" fillId="44" borderId="0">
      <alignment vertical="center"/>
    </xf>
    <xf numFmtId="0" fontId="49" fillId="0" borderId="0">
      <protection locked="0"/>
    </xf>
    <xf numFmtId="0" fontId="49" fillId="0" borderId="0">
      <protection locked="0"/>
    </xf>
    <xf numFmtId="0" fontId="49" fillId="0" borderId="0">
      <protection locked="0"/>
    </xf>
    <xf numFmtId="0" fontId="49" fillId="0" borderId="0">
      <protection locked="0"/>
    </xf>
    <xf numFmtId="0" fontId="92" fillId="0" borderId="0">
      <alignment vertical="center"/>
    </xf>
    <xf numFmtId="0" fontId="0" fillId="0" borderId="0"/>
    <xf numFmtId="0" fontId="4" fillId="0" borderId="0">
      <alignment vertical="center"/>
    </xf>
    <xf numFmtId="0" fontId="19" fillId="0" borderId="0"/>
    <xf numFmtId="0" fontId="0" fillId="0" borderId="0"/>
    <xf numFmtId="0" fontId="64" fillId="0" borderId="0">
      <alignment vertical="center"/>
    </xf>
    <xf numFmtId="0" fontId="84" fillId="44" borderId="0">
      <alignment vertical="center"/>
    </xf>
    <xf numFmtId="0" fontId="0" fillId="0" borderId="0"/>
    <xf numFmtId="0" fontId="0" fillId="0" borderId="0"/>
    <xf numFmtId="0" fontId="98" fillId="0" borderId="0">
      <alignment vertical="center"/>
    </xf>
    <xf numFmtId="0" fontId="4" fillId="0" borderId="0">
      <alignment vertical="center"/>
    </xf>
    <xf numFmtId="0" fontId="0" fillId="0" borderId="0"/>
    <xf numFmtId="0" fontId="19" fillId="0" borderId="0"/>
    <xf numFmtId="0" fontId="64" fillId="0" borderId="0">
      <alignment vertical="center"/>
    </xf>
    <xf numFmtId="0" fontId="19" fillId="0" borderId="0"/>
    <xf numFmtId="0" fontId="19" fillId="0" borderId="0"/>
    <xf numFmtId="0" fontId="19" fillId="0" borderId="0"/>
    <xf numFmtId="0" fontId="84" fillId="44" borderId="0">
      <alignment vertical="center"/>
    </xf>
    <xf numFmtId="0" fontId="92" fillId="0" borderId="0">
      <alignment vertical="center"/>
    </xf>
    <xf numFmtId="0" fontId="19" fillId="0" borderId="0"/>
    <xf numFmtId="0" fontId="0" fillId="0" borderId="0"/>
    <xf numFmtId="0" fontId="19" fillId="0" borderId="0"/>
    <xf numFmtId="0" fontId="19" fillId="0" borderId="0"/>
    <xf numFmtId="0" fontId="0" fillId="0" borderId="0"/>
    <xf numFmtId="0" fontId="0" fillId="0" borderId="0"/>
    <xf numFmtId="0" fontId="19" fillId="0" borderId="0"/>
    <xf numFmtId="0" fontId="0" fillId="0" borderId="0"/>
    <xf numFmtId="0" fontId="19" fillId="0" borderId="0"/>
    <xf numFmtId="0" fontId="9" fillId="0" borderId="0">
      <alignment vertical="center"/>
    </xf>
    <xf numFmtId="0" fontId="84" fillId="44" borderId="0">
      <alignment vertical="center"/>
    </xf>
    <xf numFmtId="0" fontId="64" fillId="0" borderId="0">
      <alignment vertical="center"/>
    </xf>
    <xf numFmtId="0" fontId="92" fillId="0" borderId="0">
      <alignment vertical="center"/>
    </xf>
    <xf numFmtId="0" fontId="64" fillId="0" borderId="0">
      <alignment vertical="center"/>
    </xf>
    <xf numFmtId="0" fontId="19" fillId="0" borderId="0"/>
    <xf numFmtId="0" fontId="19" fillId="0" borderId="0"/>
    <xf numFmtId="0" fontId="0" fillId="0" borderId="0"/>
    <xf numFmtId="0" fontId="99" fillId="0" borderId="0"/>
    <xf numFmtId="0" fontId="19" fillId="0" borderId="0"/>
    <xf numFmtId="0" fontId="19" fillId="0" borderId="0"/>
    <xf numFmtId="0" fontId="19" fillId="0" borderId="0"/>
    <xf numFmtId="0" fontId="100" fillId="44" borderId="0">
      <alignment vertical="center"/>
    </xf>
    <xf numFmtId="0" fontId="0" fillId="0" borderId="0"/>
    <xf numFmtId="0" fontId="19" fillId="0" borderId="0"/>
    <xf numFmtId="0" fontId="92" fillId="0" borderId="0">
      <alignment vertical="center"/>
    </xf>
    <xf numFmtId="0" fontId="19" fillId="0" borderId="0"/>
    <xf numFmtId="0" fontId="0" fillId="0" borderId="0"/>
    <xf numFmtId="0" fontId="19" fillId="0" borderId="0"/>
    <xf numFmtId="0" fontId="19" fillId="0" borderId="0"/>
    <xf numFmtId="0" fontId="19" fillId="0" borderId="0"/>
    <xf numFmtId="0" fontId="0" fillId="0" borderId="0"/>
    <xf numFmtId="0" fontId="101" fillId="0" borderId="0">
      <alignment vertical="top"/>
      <protection locked="0"/>
    </xf>
    <xf numFmtId="0" fontId="84" fillId="44" borderId="0">
      <alignment vertical="center"/>
    </xf>
    <xf numFmtId="0" fontId="102" fillId="0" borderId="0">
      <alignment vertical="top"/>
      <protection locked="0"/>
    </xf>
    <xf numFmtId="0" fontId="102" fillId="0" borderId="0">
      <alignment vertical="top"/>
      <protection locked="0"/>
    </xf>
    <xf numFmtId="0" fontId="103" fillId="0" borderId="0">
      <alignment vertical="top"/>
      <protection locked="0"/>
    </xf>
    <xf numFmtId="0" fontId="84" fillId="44" borderId="0">
      <alignment vertical="center"/>
    </xf>
    <xf numFmtId="0" fontId="19" fillId="0" borderId="0"/>
    <xf numFmtId="0" fontId="104" fillId="44" borderId="0">
      <alignment vertical="center"/>
    </xf>
    <xf numFmtId="0" fontId="104" fillId="44" borderId="0">
      <alignment vertical="center"/>
    </xf>
    <xf numFmtId="0" fontId="84" fillId="44" borderId="0">
      <alignment vertical="center"/>
    </xf>
    <xf numFmtId="0" fontId="84" fillId="44" borderId="0">
      <alignment vertical="center"/>
    </xf>
    <xf numFmtId="0" fontId="84" fillId="44" borderId="0">
      <alignment vertical="center"/>
    </xf>
    <xf numFmtId="0" fontId="105" fillId="0" borderId="0">
      <alignment vertical="top"/>
      <protection locked="0"/>
    </xf>
    <xf numFmtId="0" fontId="104" fillId="48" borderId="0"/>
    <xf numFmtId="0" fontId="84" fillId="44" borderId="0">
      <alignment vertical="center"/>
    </xf>
    <xf numFmtId="0" fontId="84" fillId="44" borderId="0">
      <alignment vertical="center"/>
    </xf>
    <xf numFmtId="0" fontId="84" fillId="49" borderId="0">
      <alignment vertical="center"/>
    </xf>
    <xf numFmtId="0" fontId="84" fillId="44" borderId="0">
      <alignment vertical="center"/>
    </xf>
    <xf numFmtId="0" fontId="19" fillId="0" borderId="0">
      <alignment vertical="center"/>
    </xf>
    <xf numFmtId="0" fontId="84" fillId="44" borderId="0">
      <alignment vertical="center"/>
    </xf>
    <xf numFmtId="0" fontId="106" fillId="44" borderId="0">
      <alignment vertical="center"/>
    </xf>
    <xf numFmtId="0" fontId="84" fillId="44" borderId="0">
      <alignment vertical="center"/>
    </xf>
    <xf numFmtId="0" fontId="84" fillId="44" borderId="0">
      <alignment vertical="center"/>
    </xf>
    <xf numFmtId="0" fontId="103" fillId="0" borderId="0">
      <alignment vertical="top"/>
      <protection locked="0"/>
    </xf>
    <xf numFmtId="0" fontId="84" fillId="44" borderId="0">
      <alignment vertical="center"/>
    </xf>
    <xf numFmtId="0" fontId="84" fillId="44" borderId="0">
      <alignment vertical="center"/>
    </xf>
    <xf numFmtId="4" fontId="89" fillId="0" borderId="0"/>
    <xf numFmtId="177" fontId="85" fillId="0" borderId="0"/>
    <xf numFmtId="0" fontId="107" fillId="0" borderId="0">
      <alignment vertical="top"/>
      <protection locked="0"/>
    </xf>
    <xf numFmtId="182" fontId="19" fillId="0" borderId="0">
      <alignment vertical="center"/>
    </xf>
    <xf numFmtId="0" fontId="9" fillId="0" borderId="0">
      <alignment vertical="center"/>
    </xf>
    <xf numFmtId="183" fontId="85" fillId="0" borderId="0"/>
    <xf numFmtId="182" fontId="19" fillId="0" borderId="0"/>
    <xf numFmtId="183" fontId="85" fillId="0" borderId="0"/>
    <xf numFmtId="0" fontId="19" fillId="0" borderId="0"/>
    <xf numFmtId="184" fontId="108" fillId="0" borderId="0"/>
    <xf numFmtId="185" fontId="108" fillId="0" borderId="0"/>
    <xf numFmtId="0" fontId="109" fillId="0" borderId="6">
      <alignment horizontal="left"/>
    </xf>
    <xf numFmtId="186" fontId="85" fillId="0" borderId="0"/>
    <xf numFmtId="187" fontId="0" fillId="0" borderId="0"/>
    <xf numFmtId="40" fontId="90" fillId="0" borderId="0"/>
    <xf numFmtId="38" fontId="90" fillId="0" borderId="0"/>
    <xf numFmtId="0" fontId="19" fillId="0" borderId="0"/>
    <xf numFmtId="188" fontId="110" fillId="0" borderId="0"/>
    <xf numFmtId="189" fontId="110" fillId="0" borderId="0"/>
    <xf numFmtId="0" fontId="111" fillId="0" borderId="0"/>
    <xf numFmtId="184" fontId="0" fillId="0" borderId="0"/>
    <xf numFmtId="185" fontId="0" fillId="0" borderId="0"/>
    <xf numFmtId="0" fontId="2" fillId="0" borderId="0"/>
    <xf numFmtId="0" fontId="112" fillId="0" borderId="0"/>
    <xf numFmtId="177" fontId="2" fillId="0" borderId="0"/>
    <xf numFmtId="176" fontId="2" fillId="0" borderId="0"/>
    <xf numFmtId="177" fontId="85" fillId="0" borderId="0"/>
    <xf numFmtId="176" fontId="85" fillId="0" borderId="0"/>
    <xf numFmtId="0" fontId="4" fillId="0" borderId="0">
      <alignment vertical="center"/>
    </xf>
    <xf numFmtId="176" fontId="85" fillId="0" borderId="0"/>
    <xf numFmtId="0" fontId="6" fillId="0" borderId="0"/>
    <xf numFmtId="176" fontId="0" fillId="0" borderId="0"/>
    <xf numFmtId="176" fontId="64" fillId="0" borderId="0">
      <alignment vertical="center"/>
    </xf>
    <xf numFmtId="176" fontId="0" fillId="0" borderId="0">
      <alignment vertical="center"/>
    </xf>
    <xf numFmtId="176" fontId="0" fillId="0" borderId="0">
      <alignment vertical="center"/>
    </xf>
    <xf numFmtId="176" fontId="0" fillId="0" borderId="0"/>
    <xf numFmtId="176" fontId="0" fillId="0" borderId="0">
      <alignment vertical="center"/>
    </xf>
    <xf numFmtId="190" fontId="19" fillId="0" borderId="0"/>
    <xf numFmtId="190" fontId="19" fillId="0" borderId="0"/>
    <xf numFmtId="191" fontId="19" fillId="0" borderId="0"/>
    <xf numFmtId="0" fontId="64" fillId="0" borderId="0">
      <alignment vertical="center"/>
    </xf>
    <xf numFmtId="0" fontId="6" fillId="0" borderId="0"/>
    <xf numFmtId="192" fontId="19" fillId="0" borderId="0"/>
    <xf numFmtId="176" fontId="92" fillId="0" borderId="0">
      <alignment vertical="center"/>
    </xf>
    <xf numFmtId="176" fontId="19" fillId="0" borderId="0"/>
    <xf numFmtId="176" fontId="19" fillId="0" borderId="0">
      <alignment vertical="center"/>
    </xf>
    <xf numFmtId="176" fontId="19" fillId="0" borderId="0"/>
    <xf numFmtId="192" fontId="19" fillId="0" borderId="0"/>
    <xf numFmtId="176" fontId="19" fillId="0" borderId="0">
      <alignment vertical="center"/>
    </xf>
    <xf numFmtId="39" fontId="19" fillId="0" borderId="0"/>
    <xf numFmtId="176" fontId="19" fillId="0" borderId="0"/>
    <xf numFmtId="176" fontId="92" fillId="0" borderId="0"/>
    <xf numFmtId="0" fontId="84" fillId="44" borderId="0">
      <alignment vertical="center"/>
    </xf>
    <xf numFmtId="0" fontId="64" fillId="0" borderId="0">
      <alignment vertical="center"/>
    </xf>
    <xf numFmtId="192" fontId="19" fillId="0" borderId="0"/>
    <xf numFmtId="176" fontId="19" fillId="0" borderId="0"/>
    <xf numFmtId="176" fontId="0" fillId="0" borderId="0"/>
    <xf numFmtId="176" fontId="19" fillId="0" borderId="0"/>
    <xf numFmtId="176" fontId="0" fillId="0" borderId="0"/>
    <xf numFmtId="176" fontId="0" fillId="0" borderId="0"/>
    <xf numFmtId="176" fontId="85" fillId="0" borderId="0">
      <alignment vertical="center"/>
    </xf>
    <xf numFmtId="176" fontId="0" fillId="0" borderId="0"/>
    <xf numFmtId="176" fontId="85" fillId="0" borderId="0">
      <alignment vertical="center"/>
    </xf>
  </cellStyleXfs>
  <cellXfs count="785">
    <xf numFmtId="0" fontId="0" fillId="0" borderId="0" xfId="0" applyAlignment="1">
      <alignment vertical="center"/>
    </xf>
    <xf numFmtId="193" fontId="1" fillId="2" borderId="0" xfId="0" applyNumberFormat="1" applyFont="1" applyFill="1" applyAlignment="1">
      <alignment vertical="center"/>
    </xf>
    <xf numFmtId="193" fontId="2" fillId="2" borderId="0" xfId="0" applyNumberFormat="1" applyFont="1" applyFill="1" applyAlignment="1">
      <alignment horizontal="center" vertical="center"/>
    </xf>
    <xf numFmtId="193" fontId="2" fillId="2" borderId="0" xfId="0" applyNumberFormat="1" applyFont="1" applyFill="1" applyAlignment="1">
      <alignment vertical="center"/>
    </xf>
    <xf numFmtId="0" fontId="3" fillId="2" borderId="0" xfId="0" applyFont="1" applyFill="1" applyAlignment="1" applyProtection="1">
      <alignment vertical="center"/>
      <protection locked="0" hidden="1"/>
    </xf>
    <xf numFmtId="193" fontId="1" fillId="2" borderId="0" xfId="0" applyNumberFormat="1" applyFont="1" applyFill="1" applyAlignment="1">
      <alignment horizontal="center" vertical="center" wrapText="1"/>
    </xf>
    <xf numFmtId="193" fontId="1" fillId="2" borderId="0" xfId="0" applyNumberFormat="1" applyFont="1" applyFill="1" applyAlignment="1">
      <alignment horizontal="center" vertical="center"/>
    </xf>
    <xf numFmtId="193" fontId="2" fillId="2" borderId="0" xfId="0" applyNumberFormat="1" applyFont="1" applyFill="1" applyAlignment="1">
      <alignment horizontal="right" vertical="center"/>
    </xf>
    <xf numFmtId="193" fontId="2" fillId="2" borderId="1" xfId="0" applyNumberFormat="1" applyFont="1" applyFill="1" applyBorder="1" applyAlignment="1">
      <alignment horizontal="left" vertical="center"/>
    </xf>
    <xf numFmtId="0" fontId="0" fillId="2" borderId="1" xfId="0" applyFont="1" applyFill="1" applyBorder="1"/>
    <xf numFmtId="193" fontId="2" fillId="2" borderId="0" xfId="0" applyNumberFormat="1" applyFont="1" applyFill="1" applyAlignment="1">
      <alignment horizontal="left" vertical="center"/>
    </xf>
    <xf numFmtId="193" fontId="2" fillId="2" borderId="2" xfId="0" applyNumberFormat="1" applyFont="1" applyFill="1" applyBorder="1" applyAlignment="1">
      <alignment horizontal="center" vertical="center"/>
    </xf>
    <xf numFmtId="193" fontId="2" fillId="2" borderId="3"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49" fontId="4" fillId="2" borderId="4" xfId="0" applyNumberFormat="1" applyFont="1" applyFill="1" applyBorder="1" applyAlignment="1">
      <alignment horizontal="left" vertical="center" wrapText="1"/>
    </xf>
    <xf numFmtId="194" fontId="4" fillId="2" borderId="4" xfId="0" applyNumberFormat="1" applyFont="1" applyFill="1" applyBorder="1" applyAlignment="1">
      <alignment horizontal="center" vertical="center" wrapText="1"/>
    </xf>
    <xf numFmtId="193" fontId="4" fillId="2" borderId="4" xfId="0" applyNumberFormat="1" applyFont="1" applyFill="1" applyBorder="1" applyAlignment="1">
      <alignment horizontal="right" vertical="center" wrapText="1"/>
    </xf>
    <xf numFmtId="193" fontId="2" fillId="2" borderId="5" xfId="0" applyNumberFormat="1" applyFont="1" applyFill="1" applyBorder="1" applyAlignment="1">
      <alignment horizontal="center" vertical="center"/>
    </xf>
    <xf numFmtId="0" fontId="0" fillId="2" borderId="6" xfId="0" applyFont="1" applyFill="1" applyBorder="1"/>
    <xf numFmtId="193" fontId="2" fillId="2" borderId="6" xfId="0" applyNumberFormat="1" applyFont="1" applyFill="1" applyBorder="1" applyAlignment="1">
      <alignment horizontal="right" vertical="center"/>
    </xf>
    <xf numFmtId="193" fontId="2" fillId="2" borderId="5" xfId="0" applyNumberFormat="1" applyFont="1" applyFill="1" applyBorder="1" applyAlignment="1">
      <alignment vertical="center"/>
    </xf>
    <xf numFmtId="193" fontId="2" fillId="2" borderId="6" xfId="0" applyNumberFormat="1" applyFont="1" applyFill="1" applyBorder="1" applyAlignment="1">
      <alignment vertical="center"/>
    </xf>
    <xf numFmtId="0" fontId="4" fillId="2" borderId="4" xfId="0" applyFont="1" applyFill="1" applyBorder="1" applyAlignment="1">
      <alignment vertical="center" wrapText="1"/>
    </xf>
    <xf numFmtId="193" fontId="2" fillId="2" borderId="5" xfId="0" applyNumberFormat="1" applyFont="1" applyFill="1" applyBorder="1" applyAlignment="1">
      <alignment horizontal="right" vertical="center"/>
    </xf>
    <xf numFmtId="193" fontId="5" fillId="2" borderId="0" xfId="0" applyNumberFormat="1" applyFont="1" applyFill="1" applyAlignment="1">
      <alignment horizontal="center" vertical="center"/>
    </xf>
    <xf numFmtId="193" fontId="2" fillId="2" borderId="4" xfId="0" applyNumberFormat="1" applyFont="1" applyFill="1" applyBorder="1" applyAlignment="1">
      <alignment horizontal="center" vertical="center"/>
    </xf>
    <xf numFmtId="193" fontId="5" fillId="2" borderId="5" xfId="0" applyNumberFormat="1" applyFont="1" applyFill="1" applyBorder="1" applyAlignment="1">
      <alignment vertical="center"/>
    </xf>
    <xf numFmtId="10" fontId="4" fillId="2" borderId="4" xfId="0" applyNumberFormat="1" applyFont="1" applyFill="1" applyBorder="1" applyAlignment="1">
      <alignment horizontal="right" vertical="center" wrapText="1"/>
    </xf>
    <xf numFmtId="10" fontId="2" fillId="2" borderId="5" xfId="0" applyNumberFormat="1" applyFont="1" applyFill="1" applyBorder="1" applyAlignment="1">
      <alignment horizontal="center" vertical="center"/>
    </xf>
    <xf numFmtId="193" fontId="2" fillId="2" borderId="6" xfId="0" applyNumberFormat="1" applyFont="1" applyFill="1" applyBorder="1" applyAlignment="1">
      <alignment horizontal="center" vertical="center"/>
    </xf>
    <xf numFmtId="193" fontId="1" fillId="0" borderId="0" xfId="0" applyNumberFormat="1" applyFont="1" applyAlignment="1">
      <alignment vertical="center"/>
    </xf>
    <xf numFmtId="193" fontId="2" fillId="0" borderId="0" xfId="0" applyNumberFormat="1" applyFont="1" applyAlignment="1">
      <alignment horizontal="center" vertical="center"/>
    </xf>
    <xf numFmtId="193" fontId="2" fillId="0" borderId="0" xfId="0" applyNumberFormat="1" applyFont="1" applyAlignment="1">
      <alignment vertical="center"/>
    </xf>
    <xf numFmtId="0" fontId="3" fillId="0" borderId="0" xfId="0" applyFont="1" applyAlignment="1" applyProtection="1">
      <alignment vertical="center"/>
      <protection locked="0" hidden="1"/>
    </xf>
    <xf numFmtId="193" fontId="1" fillId="0" borderId="0" xfId="0" applyNumberFormat="1" applyFont="1" applyAlignment="1">
      <alignment horizontal="center" vertical="center" wrapText="1"/>
    </xf>
    <xf numFmtId="193" fontId="2" fillId="0" borderId="0" xfId="0" applyNumberFormat="1" applyFont="1" applyAlignment="1">
      <alignment horizontal="right" vertical="center"/>
    </xf>
    <xf numFmtId="193" fontId="2" fillId="0" borderId="1" xfId="0" applyNumberFormat="1" applyFont="1" applyBorder="1" applyAlignment="1">
      <alignment horizontal="left" vertical="center"/>
    </xf>
    <xf numFmtId="193" fontId="2" fillId="0" borderId="4" xfId="0" applyNumberFormat="1" applyFont="1" applyBorder="1" applyAlignment="1">
      <alignment horizontal="center" vertical="center"/>
    </xf>
    <xf numFmtId="193" fontId="2" fillId="0" borderId="4" xfId="0" applyNumberFormat="1" applyFont="1" applyBorder="1" applyAlignment="1">
      <alignment vertical="center"/>
    </xf>
    <xf numFmtId="193" fontId="2" fillId="0" borderId="4" xfId="0" applyNumberFormat="1" applyFont="1" applyBorder="1" applyAlignment="1">
      <alignment horizontal="right" vertical="center"/>
    </xf>
    <xf numFmtId="193" fontId="6" fillId="0" borderId="0" xfId="0" applyNumberFormat="1" applyFont="1" applyAlignment="1">
      <alignment vertical="center"/>
    </xf>
    <xf numFmtId="193" fontId="6" fillId="0" borderId="4" xfId="0" applyNumberFormat="1" applyFont="1" applyBorder="1" applyAlignment="1">
      <alignment vertical="center"/>
    </xf>
    <xf numFmtId="0" fontId="0" fillId="0" borderId="7" xfId="0" applyBorder="1"/>
    <xf numFmtId="10" fontId="2" fillId="2" borderId="5" xfId="0" applyNumberFormat="1" applyFont="1" applyFill="1" applyBorder="1" applyAlignment="1">
      <alignment vertical="center"/>
    </xf>
    <xf numFmtId="0" fontId="0" fillId="2" borderId="0" xfId="0" applyFont="1" applyFill="1"/>
    <xf numFmtId="193" fontId="6" fillId="2" borderId="0" xfId="0" applyNumberFormat="1" applyFont="1" applyFill="1" applyAlignment="1">
      <alignment vertical="center"/>
    </xf>
    <xf numFmtId="193" fontId="4" fillId="2" borderId="4" xfId="0" applyNumberFormat="1" applyFont="1" applyFill="1" applyBorder="1" applyAlignment="1">
      <alignment horizontal="center" vertical="center" wrapText="1"/>
    </xf>
    <xf numFmtId="193" fontId="4" fillId="2" borderId="4" xfId="0" applyNumberFormat="1" applyFont="1" applyFill="1" applyBorder="1" applyAlignment="1">
      <alignment horizontal="right" vertical="center"/>
    </xf>
    <xf numFmtId="0" fontId="2" fillId="2" borderId="4" xfId="0" applyFont="1" applyFill="1" applyBorder="1" applyAlignment="1">
      <alignment horizontal="center" vertical="center" wrapText="1"/>
    </xf>
    <xf numFmtId="193" fontId="4" fillId="2" borderId="4" xfId="0" applyNumberFormat="1" applyFont="1" applyFill="1" applyBorder="1" applyAlignment="1">
      <alignment horizontal="left" vertical="center" wrapText="1"/>
    </xf>
    <xf numFmtId="0" fontId="0" fillId="2" borderId="4" xfId="0" applyFont="1" applyFill="1" applyBorder="1"/>
    <xf numFmtId="193" fontId="0" fillId="2" borderId="4" xfId="0" applyNumberFormat="1" applyFont="1" applyFill="1" applyBorder="1"/>
    <xf numFmtId="176" fontId="2" fillId="2" borderId="4" xfId="1" applyFont="1" applyFill="1" applyBorder="1" applyAlignment="1">
      <alignment horizontal="center" vertical="center"/>
    </xf>
    <xf numFmtId="0" fontId="2" fillId="2" borderId="4" xfId="0" applyFont="1" applyFill="1" applyBorder="1" applyAlignment="1">
      <alignment horizontal="center" vertical="center"/>
    </xf>
    <xf numFmtId="176" fontId="2" fillId="2" borderId="4" xfId="1" applyFont="1" applyFill="1" applyBorder="1" applyAlignment="1">
      <alignment horizontal="center" vertical="center" wrapText="1"/>
    </xf>
    <xf numFmtId="195" fontId="4" fillId="2" borderId="4" xfId="0" applyNumberFormat="1" applyFont="1" applyFill="1" applyBorder="1" applyAlignment="1">
      <alignment horizontal="right" vertical="center" wrapText="1"/>
    </xf>
    <xf numFmtId="193" fontId="2" fillId="2" borderId="4" xfId="0" applyNumberFormat="1" applyFont="1" applyFill="1" applyBorder="1" applyAlignment="1">
      <alignment vertical="center"/>
    </xf>
    <xf numFmtId="193" fontId="2" fillId="2" borderId="4" xfId="0" applyNumberFormat="1" applyFont="1" applyFill="1" applyBorder="1" applyAlignment="1">
      <alignment horizontal="right" vertical="center"/>
    </xf>
    <xf numFmtId="195" fontId="2" fillId="2" borderId="5" xfId="0" applyNumberFormat="1" applyFont="1" applyFill="1" applyBorder="1" applyAlignment="1">
      <alignment horizontal="right" vertical="center"/>
    </xf>
    <xf numFmtId="0" fontId="7" fillId="0" borderId="0" xfId="0" applyFont="1"/>
    <xf numFmtId="0" fontId="0" fillId="0" borderId="0" xfId="0"/>
    <xf numFmtId="0" fontId="0" fillId="0" borderId="1" xfId="0" applyBorder="1"/>
    <xf numFmtId="193" fontId="2" fillId="0" borderId="8" xfId="0" applyNumberFormat="1" applyFont="1" applyBorder="1" applyAlignment="1">
      <alignment horizontal="center" vertical="center"/>
    </xf>
    <xf numFmtId="193" fontId="2" fillId="0" borderId="7" xfId="0" applyNumberFormat="1" applyFont="1" applyBorder="1" applyAlignment="1">
      <alignment vertical="center"/>
    </xf>
    <xf numFmtId="193" fontId="2" fillId="0" borderId="7" xfId="0" applyNumberFormat="1" applyFont="1" applyBorder="1" applyAlignment="1">
      <alignment horizontal="right" vertical="center"/>
    </xf>
    <xf numFmtId="193" fontId="2" fillId="0" borderId="5" xfId="0" applyNumberFormat="1" applyFont="1" applyBorder="1" applyAlignment="1">
      <alignment horizontal="right" vertical="center"/>
    </xf>
    <xf numFmtId="193" fontId="6" fillId="0" borderId="7" xfId="0" applyNumberFormat="1" applyFont="1" applyBorder="1" applyAlignment="1">
      <alignment vertical="center"/>
    </xf>
    <xf numFmtId="193" fontId="2" fillId="2" borderId="2" xfId="0" applyNumberFormat="1" applyFont="1" applyFill="1" applyBorder="1" applyAlignment="1">
      <alignment horizontal="center" vertical="center" wrapText="1"/>
    </xf>
    <xf numFmtId="193" fontId="2" fillId="2" borderId="0" xfId="0" applyNumberFormat="1" applyFont="1" applyFill="1" applyAlignment="1">
      <alignment horizontal="center" vertical="center" wrapText="1"/>
    </xf>
    <xf numFmtId="0" fontId="0" fillId="2" borderId="7" xfId="0" applyFont="1" applyFill="1" applyBorder="1"/>
    <xf numFmtId="193" fontId="2" fillId="2" borderId="3" xfId="0" applyNumberFormat="1" applyFont="1" applyFill="1" applyBorder="1" applyAlignment="1">
      <alignment horizontal="center" vertical="center"/>
    </xf>
    <xf numFmtId="0" fontId="4" fillId="2" borderId="4" xfId="0" applyFont="1" applyFill="1" applyBorder="1" applyAlignment="1">
      <alignment horizontal="left" vertical="center" wrapText="1"/>
    </xf>
    <xf numFmtId="0" fontId="0" fillId="2" borderId="9" xfId="0" applyFont="1" applyFill="1" applyBorder="1"/>
    <xf numFmtId="193" fontId="7" fillId="2" borderId="0" xfId="0" applyNumberFormat="1" applyFont="1" applyFill="1"/>
    <xf numFmtId="193" fontId="0" fillId="2" borderId="0" xfId="0" applyNumberFormat="1" applyFont="1" applyFill="1"/>
    <xf numFmtId="193" fontId="0" fillId="2" borderId="0" xfId="0" applyNumberFormat="1" applyFill="1"/>
    <xf numFmtId="193" fontId="0" fillId="2" borderId="0" xfId="0" applyNumberFormat="1" applyFont="1" applyFill="1" applyAlignment="1">
      <alignment horizontal="center"/>
    </xf>
    <xf numFmtId="196" fontId="4" fillId="2" borderId="4" xfId="0" applyNumberFormat="1" applyFont="1" applyFill="1" applyBorder="1" applyAlignment="1">
      <alignment horizontal="center" vertical="center" wrapText="1"/>
    </xf>
    <xf numFmtId="193" fontId="2" fillId="2" borderId="1" xfId="0" applyNumberFormat="1" applyFont="1" applyFill="1" applyBorder="1" applyAlignment="1">
      <alignment horizontal="right" vertical="center"/>
    </xf>
    <xf numFmtId="193" fontId="6" fillId="0" borderId="0" xfId="0" applyNumberFormat="1" applyFont="1" applyAlignment="1">
      <alignment horizontal="right" vertical="center"/>
    </xf>
    <xf numFmtId="193" fontId="6" fillId="0" borderId="4" xfId="0" applyNumberFormat="1" applyFont="1" applyBorder="1" applyAlignment="1">
      <alignment horizontal="center" vertical="center"/>
    </xf>
    <xf numFmtId="193" fontId="2" fillId="0" borderId="7" xfId="0" applyNumberFormat="1" applyFont="1" applyBorder="1" applyAlignment="1">
      <alignment horizontal="left" vertical="center"/>
    </xf>
    <xf numFmtId="193" fontId="2" fillId="2" borderId="7" xfId="0" applyNumberFormat="1" applyFont="1" applyFill="1" applyBorder="1" applyAlignment="1" applyProtection="1">
      <alignment horizontal="right" vertical="center"/>
      <protection locked="0"/>
    </xf>
    <xf numFmtId="193" fontId="2" fillId="0" borderId="7" xfId="0" applyNumberFormat="1" applyFont="1" applyBorder="1" applyAlignment="1" applyProtection="1">
      <alignment horizontal="right" vertical="center"/>
      <protection locked="0"/>
    </xf>
    <xf numFmtId="0" fontId="0" fillId="2" borderId="10" xfId="0" applyFont="1" applyFill="1" applyBorder="1"/>
    <xf numFmtId="193" fontId="2" fillId="2" borderId="5" xfId="0" applyNumberFormat="1" applyFont="1" applyFill="1" applyBorder="1" applyAlignment="1">
      <alignment horizontal="center" vertical="center" wrapText="1"/>
    </xf>
    <xf numFmtId="193" fontId="2" fillId="2" borderId="8" xfId="0" applyNumberFormat="1" applyFont="1" applyFill="1" applyBorder="1" applyAlignment="1">
      <alignment horizontal="center" vertical="center"/>
    </xf>
    <xf numFmtId="193" fontId="2" fillId="2" borderId="7" xfId="0" applyNumberFormat="1" applyFont="1" applyFill="1" applyBorder="1" applyAlignment="1">
      <alignment horizontal="center" vertical="center"/>
    </xf>
    <xf numFmtId="193" fontId="2" fillId="2" borderId="4" xfId="0" applyNumberFormat="1" applyFont="1" applyFill="1" applyBorder="1" applyAlignment="1">
      <alignment horizontal="center" vertical="center" wrapText="1"/>
    </xf>
    <xf numFmtId="0" fontId="0" fillId="2" borderId="5" xfId="0" applyFont="1" applyFill="1" applyBorder="1"/>
    <xf numFmtId="0" fontId="4" fillId="2" borderId="5" xfId="0" applyFont="1" applyFill="1" applyBorder="1" applyAlignment="1">
      <alignment horizontal="center" vertical="center" wrapText="1"/>
    </xf>
    <xf numFmtId="49" fontId="4" fillId="2" borderId="5" xfId="0" applyNumberFormat="1" applyFont="1" applyFill="1" applyBorder="1" applyAlignment="1">
      <alignment horizontal="left" vertical="center" wrapText="1"/>
    </xf>
    <xf numFmtId="193" fontId="4" fillId="2" borderId="5" xfId="0" applyNumberFormat="1" applyFont="1" applyFill="1" applyBorder="1" applyAlignment="1">
      <alignment horizontal="center" vertical="center" wrapText="1"/>
    </xf>
    <xf numFmtId="194" fontId="4" fillId="2" borderId="5"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shrinkToFit="1"/>
    </xf>
    <xf numFmtId="10" fontId="2" fillId="2" borderId="4" xfId="0" applyNumberFormat="1" applyFont="1" applyFill="1" applyBorder="1" applyAlignment="1">
      <alignment horizontal="center" vertical="center" shrinkToFit="1"/>
    </xf>
    <xf numFmtId="193" fontId="4" fillId="2" borderId="5" xfId="0" applyNumberFormat="1" applyFont="1" applyFill="1" applyBorder="1" applyAlignment="1">
      <alignment horizontal="right" vertical="center" wrapText="1"/>
    </xf>
    <xf numFmtId="176" fontId="2" fillId="2" borderId="3" xfId="0" applyNumberFormat="1" applyFont="1" applyFill="1" applyBorder="1" applyAlignment="1">
      <alignment horizontal="center" vertical="center" shrinkToFit="1"/>
    </xf>
    <xf numFmtId="176" fontId="2" fillId="2" borderId="2"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wrapText="1"/>
    </xf>
    <xf numFmtId="10" fontId="2" fillId="2" borderId="2" xfId="0" applyNumberFormat="1" applyFont="1" applyFill="1" applyBorder="1" applyAlignment="1">
      <alignment horizontal="center" vertical="center" shrinkToFit="1"/>
    </xf>
    <xf numFmtId="193" fontId="4" fillId="2" borderId="5" xfId="170" applyNumberFormat="1" applyFont="1" applyFill="1" applyBorder="1" applyAlignment="1">
      <alignment horizontal="right"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7" xfId="0" applyFont="1" applyFill="1" applyBorder="1" applyAlignment="1">
      <alignment horizontal="center" vertical="center" wrapText="1"/>
    </xf>
    <xf numFmtId="193" fontId="4" fillId="2" borderId="4" xfId="170" applyNumberFormat="1" applyFont="1" applyFill="1" applyBorder="1" applyAlignment="1">
      <alignment horizontal="right" vertical="center" wrapText="1"/>
    </xf>
    <xf numFmtId="193" fontId="2" fillId="2" borderId="9" xfId="0" applyNumberFormat="1" applyFont="1" applyFill="1" applyBorder="1" applyAlignment="1">
      <alignment horizontal="center" vertical="center"/>
    </xf>
    <xf numFmtId="0" fontId="2" fillId="2" borderId="0" xfId="180" applyFont="1" applyFill="1" applyAlignment="1">
      <alignment vertical="center"/>
    </xf>
    <xf numFmtId="0" fontId="0" fillId="2" borderId="0" xfId="180" applyFont="1" applyFill="1"/>
    <xf numFmtId="0" fontId="0" fillId="2" borderId="0" xfId="180" applyFont="1" applyFill="1" applyAlignment="1">
      <alignment horizontal="center"/>
    </xf>
    <xf numFmtId="193" fontId="0" fillId="2" borderId="0" xfId="180" applyNumberFormat="1" applyFont="1" applyFill="1"/>
    <xf numFmtId="0" fontId="8" fillId="2" borderId="0" xfId="180" applyFont="1" applyFill="1" applyAlignment="1">
      <alignment horizontal="center"/>
    </xf>
    <xf numFmtId="0" fontId="2" fillId="2" borderId="0" xfId="180" applyFont="1" applyFill="1" applyAlignment="1">
      <alignment horizontal="center" vertical="center"/>
    </xf>
    <xf numFmtId="0" fontId="2" fillId="2" borderId="0" xfId="123" applyFont="1" applyFill="1" applyAlignment="1" applyProtection="1">
      <alignment horizontal="right" vertical="center"/>
    </xf>
    <xf numFmtId="0" fontId="2" fillId="2" borderId="0" xfId="123" applyFont="1" applyFill="1">
      <protection locked="0"/>
    </xf>
    <xf numFmtId="0" fontId="2" fillId="2" borderId="0" xfId="180" applyFont="1" applyFill="1" applyAlignment="1">
      <alignment horizontal="right" vertical="center"/>
    </xf>
    <xf numFmtId="0" fontId="2" fillId="2" borderId="4" xfId="180" applyFont="1" applyFill="1" applyBorder="1" applyAlignment="1">
      <alignment horizontal="center" vertical="center"/>
    </xf>
    <xf numFmtId="193" fontId="2" fillId="2" borderId="4" xfId="180" applyNumberFormat="1" applyFont="1" applyFill="1" applyBorder="1" applyAlignment="1">
      <alignment horizontal="center" vertical="center"/>
    </xf>
    <xf numFmtId="0" fontId="2" fillId="2" borderId="4" xfId="156" applyFont="1" applyFill="1" applyBorder="1" applyAlignment="1">
      <alignment horizontal="center" vertical="center"/>
    </xf>
    <xf numFmtId="0" fontId="2" fillId="2" borderId="4" xfId="156" applyFont="1" applyFill="1" applyBorder="1" applyAlignment="1">
      <alignment horizontal="left" vertical="center"/>
    </xf>
    <xf numFmtId="0" fontId="2" fillId="2" borderId="4" xfId="180" applyFont="1" applyFill="1" applyBorder="1" applyAlignment="1">
      <alignment horizontal="left" vertical="center" shrinkToFit="1"/>
    </xf>
    <xf numFmtId="197" fontId="2" fillId="2" borderId="4" xfId="156" applyNumberFormat="1" applyFont="1" applyFill="1" applyBorder="1" applyAlignment="1">
      <alignment horizontal="center" vertical="center"/>
    </xf>
    <xf numFmtId="193" fontId="2" fillId="2" borderId="4" xfId="50" applyNumberFormat="1" applyFont="1" applyFill="1" applyBorder="1" applyAlignment="1">
      <alignment vertical="center"/>
    </xf>
    <xf numFmtId="0" fontId="2" fillId="2" borderId="4" xfId="180" applyFont="1" applyFill="1" applyBorder="1" applyAlignment="1">
      <alignment vertical="center"/>
    </xf>
    <xf numFmtId="0" fontId="5" fillId="2" borderId="0" xfId="180" applyFont="1" applyFill="1" applyAlignment="1">
      <alignment horizontal="center" vertical="center"/>
    </xf>
    <xf numFmtId="0" fontId="5" fillId="2" borderId="0" xfId="156" applyFont="1" applyFill="1" applyAlignment="1">
      <alignment horizontal="center" vertical="center"/>
    </xf>
    <xf numFmtId="193" fontId="2" fillId="2" borderId="0" xfId="50" applyNumberFormat="1" applyFont="1" applyFill="1" applyAlignment="1">
      <alignment vertical="center"/>
    </xf>
    <xf numFmtId="0" fontId="2" fillId="2" borderId="0" xfId="180" applyFont="1" applyFill="1"/>
    <xf numFmtId="0" fontId="2" fillId="2" borderId="0" xfId="180" applyFont="1" applyFill="1" applyAlignment="1">
      <alignment horizontal="center"/>
    </xf>
    <xf numFmtId="193" fontId="2" fillId="2" borderId="0" xfId="180" applyNumberFormat="1" applyFont="1" applyFill="1"/>
    <xf numFmtId="0" fontId="0" fillId="2" borderId="0" xfId="180" applyFont="1" applyFill="1" applyAlignment="1">
      <alignment horizontal="center" vertical="center"/>
    </xf>
    <xf numFmtId="198" fontId="4" fillId="2" borderId="4" xfId="0" applyNumberFormat="1" applyFont="1" applyFill="1" applyBorder="1" applyAlignment="1">
      <alignment horizontal="left" vertical="center" wrapText="1"/>
    </xf>
    <xf numFmtId="4" fontId="4" fillId="2" borderId="4" xfId="0" applyNumberFormat="1" applyFont="1" applyFill="1" applyBorder="1" applyAlignment="1">
      <alignment horizontal="left" vertical="center" wrapText="1"/>
    </xf>
    <xf numFmtId="4" fontId="4" fillId="2" borderId="4" xfId="0" applyNumberFormat="1" applyFont="1" applyFill="1" applyBorder="1" applyAlignment="1">
      <alignment horizontal="center" vertical="center" wrapText="1"/>
    </xf>
    <xf numFmtId="4" fontId="2" fillId="2" borderId="5" xfId="0" applyNumberFormat="1" applyFont="1" applyFill="1" applyBorder="1" applyAlignment="1">
      <alignment horizontal="right" vertical="center"/>
    </xf>
    <xf numFmtId="4" fontId="4" fillId="2" borderId="4" xfId="0" applyNumberFormat="1" applyFont="1" applyFill="1" applyBorder="1" applyAlignment="1">
      <alignment horizontal="right" vertical="center" wrapText="1"/>
    </xf>
    <xf numFmtId="4" fontId="2" fillId="2" borderId="5" xfId="0" applyNumberFormat="1" applyFont="1" applyFill="1" applyBorder="1" applyAlignment="1">
      <alignment vertical="center"/>
    </xf>
    <xf numFmtId="4" fontId="2" fillId="2" borderId="4" xfId="0" applyNumberFormat="1" applyFont="1" applyFill="1" applyBorder="1" applyAlignment="1">
      <alignment horizontal="right" vertical="center"/>
    </xf>
    <xf numFmtId="49" fontId="4" fillId="0" borderId="4" xfId="0" applyNumberFormat="1" applyFont="1" applyBorder="1" applyAlignment="1">
      <alignment horizontal="center" vertical="center"/>
    </xf>
    <xf numFmtId="193" fontId="2" fillId="0" borderId="4" xfId="0" applyNumberFormat="1" applyFont="1" applyBorder="1" applyAlignment="1">
      <alignment horizontal="left" vertical="center"/>
    </xf>
    <xf numFmtId="193" fontId="9" fillId="0" borderId="4" xfId="0" applyNumberFormat="1" applyFont="1" applyBorder="1" applyAlignment="1">
      <alignment vertical="center"/>
    </xf>
    <xf numFmtId="193" fontId="4" fillId="0" borderId="4" xfId="0" applyNumberFormat="1" applyFont="1" applyBorder="1" applyAlignment="1">
      <alignment vertical="center"/>
    </xf>
    <xf numFmtId="0" fontId="10" fillId="0" borderId="0" xfId="172" applyFont="1"/>
    <xf numFmtId="0" fontId="11" fillId="0" borderId="0" xfId="172" applyFont="1"/>
    <xf numFmtId="0" fontId="6" fillId="0" borderId="0" xfId="172" applyFont="1" applyAlignment="1">
      <alignment horizontal="left" vertical="center"/>
    </xf>
    <xf numFmtId="0" fontId="12" fillId="0" borderId="0" xfId="172" applyFont="1"/>
    <xf numFmtId="0" fontId="13" fillId="2" borderId="0" xfId="172" applyFont="1" applyFill="1"/>
    <xf numFmtId="0" fontId="2" fillId="2" borderId="0" xfId="172" applyFont="1" applyFill="1" applyAlignment="1">
      <alignment vertical="center"/>
    </xf>
    <xf numFmtId="0" fontId="2" fillId="2" borderId="0" xfId="172" applyFont="1" applyFill="1" applyAlignment="1">
      <alignment horizontal="center" vertical="center"/>
    </xf>
    <xf numFmtId="0" fontId="2" fillId="2" borderId="0" xfId="0" applyFont="1" applyFill="1" applyAlignment="1">
      <alignment vertical="center"/>
    </xf>
    <xf numFmtId="0" fontId="2" fillId="2" borderId="0" xfId="172" applyFont="1" applyFill="1"/>
    <xf numFmtId="0" fontId="5" fillId="2" borderId="0" xfId="172" applyFont="1" applyFill="1"/>
    <xf numFmtId="0" fontId="11" fillId="2" borderId="0" xfId="172" applyFont="1" applyFill="1"/>
    <xf numFmtId="176" fontId="11" fillId="2" borderId="0" xfId="263" applyFont="1" applyFill="1"/>
    <xf numFmtId="0" fontId="1" fillId="2" borderId="0" xfId="183" applyFont="1" applyFill="1" applyAlignment="1" applyProtection="1">
      <alignment horizontal="centerContinuous"/>
    </xf>
    <xf numFmtId="0" fontId="13" fillId="2" borderId="0" xfId="172" applyFont="1" applyFill="1" applyAlignment="1">
      <alignment horizontal="centerContinuous"/>
    </xf>
    <xf numFmtId="0" fontId="5" fillId="2" borderId="0" xfId="172" applyFont="1" applyFill="1" applyAlignment="1">
      <alignment horizontal="centerContinuous" vertical="center"/>
    </xf>
    <xf numFmtId="0" fontId="2" fillId="2" borderId="0" xfId="172" applyFont="1" applyFill="1" applyAlignment="1">
      <alignment horizontal="centerContinuous" vertical="center"/>
    </xf>
    <xf numFmtId="0" fontId="2" fillId="2" borderId="0" xfId="172" applyFont="1" applyFill="1" applyAlignment="1">
      <alignment horizontal="left"/>
    </xf>
    <xf numFmtId="0" fontId="2" fillId="2" borderId="4" xfId="168" applyFont="1" applyFill="1" applyBorder="1" applyAlignment="1">
      <alignment horizontal="center" vertical="center" wrapText="1"/>
    </xf>
    <xf numFmtId="0" fontId="2" fillId="2" borderId="5" xfId="0" applyFont="1" applyFill="1" applyBorder="1"/>
    <xf numFmtId="199" fontId="2" fillId="2" borderId="4" xfId="0" applyNumberFormat="1" applyFont="1" applyFill="1" applyBorder="1" applyAlignment="1">
      <alignment horizontal="center" vertical="center"/>
    </xf>
    <xf numFmtId="176" fontId="2" fillId="2" borderId="4" xfId="1" applyFont="1" applyFill="1" applyBorder="1" applyAlignment="1">
      <alignment horizontal="left" shrinkToFit="1"/>
    </xf>
    <xf numFmtId="193" fontId="2" fillId="2" borderId="4" xfId="240" applyNumberFormat="1" applyFont="1" applyFill="1" applyBorder="1" applyAlignment="1">
      <alignment horizontal="center"/>
    </xf>
    <xf numFmtId="0" fontId="2" fillId="2" borderId="9" xfId="0" applyFont="1" applyFill="1" applyBorder="1"/>
    <xf numFmtId="0" fontId="2" fillId="2" borderId="7" xfId="0" applyFont="1" applyFill="1" applyBorder="1"/>
    <xf numFmtId="0" fontId="2" fillId="2" borderId="4" xfId="172" applyFont="1" applyFill="1" applyBorder="1" applyAlignment="1">
      <alignment vertical="center"/>
    </xf>
    <xf numFmtId="193" fontId="2" fillId="2" borderId="4" xfId="172" applyNumberFormat="1" applyFont="1" applyFill="1" applyBorder="1" applyAlignment="1">
      <alignment vertical="center"/>
    </xf>
    <xf numFmtId="0" fontId="2" fillId="2" borderId="1" xfId="0" applyFont="1" applyFill="1" applyBorder="1"/>
    <xf numFmtId="0" fontId="2" fillId="2" borderId="6" xfId="0" applyFont="1" applyFill="1" applyBorder="1"/>
    <xf numFmtId="0" fontId="2" fillId="2" borderId="0" xfId="172" applyFont="1" applyFill="1" applyAlignment="1">
      <alignment horizontal="left" vertical="center"/>
    </xf>
    <xf numFmtId="0" fontId="14" fillId="2" borderId="0" xfId="172" applyFont="1" applyFill="1" applyAlignment="1">
      <alignment horizontal="centerContinuous"/>
    </xf>
    <xf numFmtId="0" fontId="2" fillId="2" borderId="4" xfId="168" applyFont="1" applyFill="1" applyBorder="1" applyAlignment="1">
      <alignment horizontal="center" vertical="center"/>
    </xf>
    <xf numFmtId="193" fontId="2" fillId="2" borderId="4" xfId="172" applyNumberFormat="1" applyFont="1" applyFill="1" applyBorder="1" applyAlignment="1">
      <alignment horizontal="center" vertical="center"/>
    </xf>
    <xf numFmtId="193" fontId="2" fillId="2" borderId="4" xfId="240" applyNumberFormat="1" applyFont="1" applyFill="1" applyBorder="1" applyAlignment="1">
      <alignment horizontal="center" wrapText="1"/>
    </xf>
    <xf numFmtId="2" fontId="2" fillId="2" borderId="4" xfId="172" applyNumberFormat="1" applyFont="1" applyFill="1" applyBorder="1" applyAlignment="1">
      <alignment horizontal="center" vertical="center"/>
    </xf>
    <xf numFmtId="193" fontId="2" fillId="2" borderId="4" xfId="1" applyNumberFormat="1" applyFont="1" applyFill="1" applyBorder="1" applyAlignment="1">
      <alignment horizontal="center" wrapText="1"/>
    </xf>
    <xf numFmtId="193" fontId="2" fillId="2" borderId="4" xfId="1" applyNumberFormat="1" applyFont="1" applyFill="1" applyBorder="1" applyAlignment="1">
      <alignment horizontal="center" vertical="center" shrinkToFit="1"/>
    </xf>
    <xf numFmtId="193" fontId="2" fillId="2" borderId="4" xfId="1" applyNumberFormat="1" applyFont="1" applyFill="1" applyBorder="1" applyAlignment="1">
      <alignment horizontal="right" vertical="center"/>
    </xf>
    <xf numFmtId="193" fontId="2" fillId="2" borderId="4" xfId="1" applyNumberFormat="1" applyFont="1" applyFill="1" applyBorder="1" applyAlignment="1">
      <alignment vertical="center" wrapText="1"/>
    </xf>
    <xf numFmtId="193" fontId="2" fillId="2" borderId="4" xfId="1" applyNumberFormat="1" applyFont="1" applyFill="1" applyBorder="1">
      <alignment vertical="center"/>
    </xf>
    <xf numFmtId="0" fontId="15" fillId="2" borderId="0" xfId="172" applyFont="1" applyFill="1" applyAlignment="1">
      <alignment horizontal="centerContinuous"/>
    </xf>
    <xf numFmtId="176" fontId="13" fillId="2" borderId="0" xfId="263" applyFont="1" applyFill="1" applyAlignment="1">
      <alignment horizontal="centerContinuous"/>
    </xf>
    <xf numFmtId="176" fontId="2" fillId="2" borderId="0" xfId="263" applyFont="1" applyFill="1" applyAlignment="1">
      <alignment horizontal="centerContinuous" vertical="center"/>
    </xf>
    <xf numFmtId="0" fontId="2" fillId="2" borderId="0" xfId="172" applyFont="1" applyFill="1" applyAlignment="1">
      <alignment horizontal="right" vertical="center"/>
    </xf>
    <xf numFmtId="176" fontId="2" fillId="2" borderId="0" xfId="263" applyFont="1" applyFill="1" applyAlignment="1">
      <alignment vertical="center"/>
    </xf>
    <xf numFmtId="0" fontId="2" fillId="2" borderId="4" xfId="172" applyFont="1" applyFill="1" applyBorder="1" applyAlignment="1">
      <alignment horizontal="centerContinuous" vertical="center" wrapText="1"/>
    </xf>
    <xf numFmtId="176" fontId="2" fillId="2" borderId="4" xfId="263" applyFont="1" applyFill="1" applyBorder="1" applyAlignment="1">
      <alignment horizontal="centerContinuous" vertical="center" wrapText="1"/>
    </xf>
    <xf numFmtId="0" fontId="2" fillId="2" borderId="4" xfId="172" applyFont="1" applyFill="1" applyBorder="1" applyAlignment="1">
      <alignment horizontal="center" vertical="center" wrapText="1"/>
    </xf>
    <xf numFmtId="0" fontId="2" fillId="2" borderId="4" xfId="172" applyFont="1" applyFill="1" applyBorder="1" applyAlignment="1">
      <alignment horizontal="center" vertical="center"/>
    </xf>
    <xf numFmtId="176" fontId="2" fillId="2" borderId="4" xfId="263" applyFont="1" applyFill="1" applyBorder="1" applyAlignment="1">
      <alignment horizontal="center" vertical="center" wrapText="1"/>
    </xf>
    <xf numFmtId="0" fontId="2" fillId="2" borderId="4" xfId="0" applyFont="1" applyFill="1" applyBorder="1" applyAlignment="1">
      <alignment vertical="center"/>
    </xf>
    <xf numFmtId="0" fontId="2" fillId="2" borderId="0" xfId="0" applyFont="1" applyFill="1" applyAlignment="1">
      <alignment horizontal="center" vertical="center"/>
    </xf>
    <xf numFmtId="176" fontId="2" fillId="2" borderId="0" xfId="263" applyFont="1" applyFill="1"/>
    <xf numFmtId="176" fontId="5" fillId="2" borderId="0" xfId="263" applyFont="1" applyFill="1"/>
    <xf numFmtId="193" fontId="6" fillId="2" borderId="2" xfId="0" applyNumberFormat="1" applyFont="1" applyFill="1" applyBorder="1" applyAlignment="1">
      <alignment horizontal="center" vertical="center" wrapText="1"/>
    </xf>
    <xf numFmtId="0" fontId="2" fillId="2" borderId="10" xfId="0" applyFont="1" applyFill="1" applyBorder="1"/>
    <xf numFmtId="193" fontId="2" fillId="2" borderId="5" xfId="0" applyNumberFormat="1" applyFont="1" applyFill="1" applyBorder="1" applyAlignment="1">
      <alignment horizontal="left" vertical="center"/>
    </xf>
    <xf numFmtId="193" fontId="6" fillId="2" borderId="0" xfId="0" applyNumberFormat="1" applyFont="1" applyFill="1" applyAlignment="1">
      <alignment horizontal="right" vertical="center"/>
    </xf>
    <xf numFmtId="193" fontId="6" fillId="2" borderId="0" xfId="0" applyNumberFormat="1" applyFont="1" applyFill="1" applyAlignment="1">
      <alignment horizontal="center" vertical="center"/>
    </xf>
    <xf numFmtId="49" fontId="4" fillId="2" borderId="7" xfId="0" applyNumberFormat="1" applyFont="1" applyFill="1" applyBorder="1" applyAlignment="1">
      <alignment vertical="center" wrapText="1"/>
    </xf>
    <xf numFmtId="193" fontId="16" fillId="2" borderId="0" xfId="0" applyNumberFormat="1" applyFont="1" applyFill="1" applyAlignment="1">
      <alignment horizontal="center" vertical="center" wrapText="1"/>
    </xf>
    <xf numFmtId="193" fontId="16" fillId="2" borderId="0" xfId="0" applyNumberFormat="1" applyFont="1" applyFill="1" applyAlignment="1">
      <alignment vertical="center"/>
    </xf>
    <xf numFmtId="193" fontId="2" fillId="3" borderId="0" xfId="0" applyNumberFormat="1" applyFont="1" applyFill="1" applyAlignment="1">
      <alignment vertical="center"/>
    </xf>
    <xf numFmtId="49" fontId="17" fillId="4" borderId="11" xfId="0" applyNumberFormat="1" applyFont="1" applyFill="1" applyBorder="1" applyAlignment="1">
      <alignment horizontal="left" vertical="center" wrapText="1"/>
    </xf>
    <xf numFmtId="0" fontId="4" fillId="5" borderId="4" xfId="0" applyFont="1" applyFill="1" applyBorder="1" applyAlignment="1">
      <alignment horizontal="left" vertical="center" wrapText="1"/>
    </xf>
    <xf numFmtId="49" fontId="4" fillId="5" borderId="4" xfId="0" applyNumberFormat="1" applyFont="1" applyFill="1" applyBorder="1" applyAlignment="1">
      <alignment horizontal="left" vertical="center" wrapText="1"/>
    </xf>
    <xf numFmtId="0" fontId="9" fillId="2" borderId="4" xfId="0" applyFont="1" applyFill="1" applyBorder="1" applyAlignment="1">
      <alignment horizontal="left" vertical="center" wrapText="1"/>
    </xf>
    <xf numFmtId="193" fontId="4" fillId="5" borderId="4" xfId="0" applyNumberFormat="1" applyFont="1" applyFill="1" applyBorder="1" applyAlignment="1">
      <alignment horizontal="center" vertical="center" wrapText="1"/>
    </xf>
    <xf numFmtId="49" fontId="9" fillId="5" borderId="4" xfId="0" applyNumberFormat="1" applyFont="1" applyFill="1" applyBorder="1" applyAlignment="1">
      <alignment horizontal="left" vertical="center" wrapText="1"/>
    </xf>
    <xf numFmtId="200" fontId="4" fillId="5" borderId="4" xfId="0" applyNumberFormat="1" applyFont="1" applyFill="1" applyBorder="1" applyAlignment="1">
      <alignment horizontal="center" vertical="center" wrapText="1"/>
    </xf>
    <xf numFmtId="193" fontId="2" fillId="0" borderId="4" xfId="0" applyNumberFormat="1" applyFont="1" applyBorder="1" applyAlignment="1">
      <alignment horizontal="center" vertical="center" wrapText="1"/>
    </xf>
    <xf numFmtId="0" fontId="0" fillId="0" borderId="5" xfId="0" applyFont="1" applyBorder="1"/>
    <xf numFmtId="0" fontId="18" fillId="4" borderId="11" xfId="0" applyFont="1" applyFill="1" applyBorder="1" applyAlignment="1">
      <alignment horizontal="left" vertical="center"/>
    </xf>
    <xf numFmtId="194" fontId="18" fillId="0" borderId="4" xfId="0" applyNumberFormat="1" applyFont="1" applyBorder="1" applyAlignment="1">
      <alignment horizontal="center" vertical="center" wrapText="1"/>
    </xf>
    <xf numFmtId="0" fontId="18" fillId="4" borderId="11" xfId="0" applyFont="1" applyFill="1" applyBorder="1" applyAlignment="1">
      <alignment horizontal="left" vertical="center" wrapText="1"/>
    </xf>
    <xf numFmtId="193" fontId="4" fillId="3" borderId="4" xfId="0" applyNumberFormat="1" applyFont="1" applyFill="1" applyBorder="1" applyAlignment="1">
      <alignment horizontal="center" vertical="center" wrapText="1"/>
    </xf>
    <xf numFmtId="193" fontId="18" fillId="0" borderId="4" xfId="0" applyNumberFormat="1" applyFont="1" applyBorder="1" applyAlignment="1">
      <alignment horizontal="center" vertical="center" wrapText="1"/>
    </xf>
    <xf numFmtId="193" fontId="2" fillId="0" borderId="2" xfId="0" applyNumberFormat="1" applyFont="1" applyBorder="1" applyAlignment="1">
      <alignment horizontal="center" vertical="center"/>
    </xf>
    <xf numFmtId="193" fontId="6" fillId="0" borderId="9" xfId="0" applyNumberFormat="1" applyFont="1" applyBorder="1" applyAlignment="1">
      <alignment horizontal="center" vertical="center"/>
    </xf>
    <xf numFmtId="193" fontId="2" fillId="0" borderId="9" xfId="0" applyNumberFormat="1" applyFont="1" applyBorder="1" applyAlignment="1">
      <alignment horizontal="center" vertical="center"/>
    </xf>
    <xf numFmtId="193" fontId="2" fillId="0" borderId="7" xfId="0" applyNumberFormat="1" applyFont="1" applyBorder="1" applyAlignment="1">
      <alignment horizontal="center" vertical="center"/>
    </xf>
    <xf numFmtId="193" fontId="6" fillId="2" borderId="5" xfId="0" applyNumberFormat="1" applyFont="1" applyFill="1" applyBorder="1" applyAlignment="1">
      <alignment horizontal="center" vertical="center" wrapText="1"/>
    </xf>
    <xf numFmtId="193" fontId="2" fillId="0" borderId="5" xfId="0" applyNumberFormat="1" applyFont="1" applyBorder="1" applyAlignment="1">
      <alignment horizontal="center" vertical="center"/>
    </xf>
    <xf numFmtId="193" fontId="10" fillId="0" borderId="4" xfId="0" applyNumberFormat="1" applyFont="1" applyBorder="1" applyAlignment="1">
      <alignment vertical="center"/>
    </xf>
    <xf numFmtId="193" fontId="6" fillId="0" borderId="8" xfId="0" applyNumberFormat="1" applyFont="1" applyBorder="1" applyAlignment="1">
      <alignment horizontal="center" vertical="center"/>
    </xf>
    <xf numFmtId="193" fontId="6" fillId="0" borderId="2" xfId="0" applyNumberFormat="1" applyFont="1" applyBorder="1" applyAlignment="1">
      <alignment horizontal="center" vertical="center" wrapText="1"/>
    </xf>
    <xf numFmtId="193" fontId="6" fillId="0" borderId="5" xfId="0" applyNumberFormat="1" applyFont="1" applyBorder="1" applyAlignment="1">
      <alignment horizontal="center" vertical="center" wrapText="1"/>
    </xf>
    <xf numFmtId="193" fontId="6" fillId="0" borderId="7" xfId="0" applyNumberFormat="1" applyFont="1" applyBorder="1" applyAlignment="1">
      <alignment horizontal="center" vertical="center" wrapText="1"/>
    </xf>
    <xf numFmtId="193" fontId="6" fillId="0" borderId="4" xfId="0" applyNumberFormat="1" applyFont="1" applyBorder="1" applyAlignment="1">
      <alignment horizontal="center" vertical="center" wrapText="1"/>
    </xf>
    <xf numFmtId="0" fontId="10" fillId="0" borderId="4" xfId="0" applyFont="1" applyBorder="1" applyAlignment="1">
      <alignment horizontal="center" vertical="center"/>
    </xf>
    <xf numFmtId="193" fontId="6" fillId="0" borderId="2" xfId="0" applyNumberFormat="1" applyFont="1" applyBorder="1" applyAlignment="1">
      <alignment horizontal="center" vertical="center"/>
    </xf>
    <xf numFmtId="193" fontId="6" fillId="0" borderId="5" xfId="0" applyNumberFormat="1" applyFont="1" applyBorder="1" applyAlignment="1">
      <alignment horizontal="center" vertical="center"/>
    </xf>
    <xf numFmtId="199" fontId="10" fillId="0" borderId="4" xfId="0" applyNumberFormat="1" applyFont="1" applyBorder="1" applyAlignment="1">
      <alignment horizontal="center" vertical="center"/>
    </xf>
    <xf numFmtId="0" fontId="4" fillId="3" borderId="4" xfId="0" applyFont="1" applyFill="1" applyBorder="1" applyAlignment="1">
      <alignment horizontal="center" vertical="center" wrapText="1"/>
    </xf>
    <xf numFmtId="49" fontId="17" fillId="3" borderId="11"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49" fontId="4" fillId="3" borderId="4"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49" fontId="9" fillId="3" borderId="4" xfId="0" applyNumberFormat="1" applyFont="1" applyFill="1" applyBorder="1" applyAlignment="1">
      <alignment horizontal="left" vertical="center" wrapText="1"/>
    </xf>
    <xf numFmtId="0" fontId="18" fillId="3" borderId="11" xfId="0" applyFont="1" applyFill="1" applyBorder="1" applyAlignment="1">
      <alignment horizontal="left" vertical="center" wrapText="1"/>
    </xf>
    <xf numFmtId="194" fontId="18" fillId="3" borderId="4" xfId="0" applyNumberFormat="1" applyFont="1" applyFill="1" applyBorder="1" applyAlignment="1">
      <alignment horizontal="center" vertical="center" wrapText="1"/>
    </xf>
    <xf numFmtId="193" fontId="4" fillId="3" borderId="4" xfId="0" applyNumberFormat="1" applyFont="1" applyFill="1" applyBorder="1" applyAlignment="1">
      <alignment horizontal="right" vertical="center" wrapText="1"/>
    </xf>
    <xf numFmtId="193" fontId="18" fillId="3" borderId="4" xfId="0" applyNumberFormat="1" applyFont="1" applyFill="1" applyBorder="1" applyAlignment="1">
      <alignment horizontal="center" vertical="center" wrapText="1"/>
    </xf>
    <xf numFmtId="193" fontId="2" fillId="3" borderId="0" xfId="0" applyNumberFormat="1" applyFont="1" applyFill="1" applyAlignment="1">
      <alignment horizontal="center" vertical="center"/>
    </xf>
    <xf numFmtId="193" fontId="6" fillId="3" borderId="0" xfId="0" applyNumberFormat="1" applyFont="1" applyFill="1" applyAlignment="1">
      <alignment vertical="center"/>
    </xf>
    <xf numFmtId="193" fontId="10" fillId="3" borderId="4" xfId="0" applyNumberFormat="1" applyFont="1" applyFill="1" applyBorder="1" applyAlignment="1">
      <alignment vertical="center"/>
    </xf>
    <xf numFmtId="0" fontId="10" fillId="3" borderId="4" xfId="0" applyFont="1" applyFill="1" applyBorder="1" applyAlignment="1">
      <alignment horizontal="center" vertical="center"/>
    </xf>
    <xf numFmtId="199" fontId="10" fillId="3" borderId="4" xfId="0" applyNumberFormat="1" applyFont="1" applyFill="1" applyBorder="1" applyAlignment="1">
      <alignment horizontal="center" vertical="center"/>
    </xf>
    <xf numFmtId="49" fontId="9" fillId="2" borderId="4" xfId="0" applyNumberFormat="1" applyFont="1" applyFill="1" applyBorder="1" applyAlignment="1">
      <alignment horizontal="left" vertical="center" wrapText="1"/>
    </xf>
    <xf numFmtId="0" fontId="4" fillId="0" borderId="4" xfId="0" applyFont="1" applyBorder="1" applyAlignment="1">
      <alignment horizontal="left" vertical="center" wrapText="1"/>
    </xf>
    <xf numFmtId="0" fontId="17" fillId="4" borderId="11" xfId="0" applyFont="1" applyFill="1" applyBorder="1" applyAlignment="1">
      <alignment horizontal="left" vertical="center" wrapText="1"/>
    </xf>
    <xf numFmtId="194" fontId="4" fillId="0" borderId="4" xfId="0" applyNumberFormat="1" applyFont="1" applyBorder="1" applyAlignment="1">
      <alignment horizontal="center" vertical="center" wrapText="1"/>
    </xf>
    <xf numFmtId="193" fontId="10" fillId="0" borderId="0" xfId="0" applyNumberFormat="1" applyFont="1" applyAlignment="1">
      <alignment vertical="center"/>
    </xf>
    <xf numFmtId="0" fontId="10" fillId="0" borderId="0" xfId="0" applyFont="1" applyAlignment="1">
      <alignment horizontal="center" vertical="center"/>
    </xf>
    <xf numFmtId="199" fontId="10" fillId="0" borderId="0" xfId="0" applyNumberFormat="1" applyFont="1" applyAlignment="1">
      <alignment horizontal="center" vertical="center"/>
    </xf>
    <xf numFmtId="0" fontId="19" fillId="0" borderId="0" xfId="0" applyFont="1" applyAlignment="1">
      <alignment vertical="center"/>
    </xf>
    <xf numFmtId="193" fontId="1" fillId="0" borderId="0" xfId="0" applyNumberFormat="1" applyFont="1" applyFill="1" applyAlignment="1">
      <alignment vertical="center"/>
    </xf>
    <xf numFmtId="193" fontId="2" fillId="0" borderId="0" xfId="0" applyNumberFormat="1" applyFont="1" applyFill="1" applyAlignment="1">
      <alignment horizontal="center" vertical="center"/>
    </xf>
    <xf numFmtId="193" fontId="2" fillId="0" borderId="0" xfId="0" applyNumberFormat="1" applyFont="1" applyFill="1" applyAlignment="1">
      <alignment vertical="center"/>
    </xf>
    <xf numFmtId="193" fontId="2" fillId="0" borderId="0" xfId="0" applyNumberFormat="1" applyFont="1" applyFill="1" applyAlignment="1">
      <alignment vertical="center"/>
    </xf>
    <xf numFmtId="193" fontId="2" fillId="0" borderId="0" xfId="0" applyNumberFormat="1" applyFont="1" applyFill="1" applyAlignment="1">
      <alignment vertical="center"/>
    </xf>
    <xf numFmtId="193" fontId="2" fillId="0" borderId="0" xfId="0" applyNumberFormat="1" applyFont="1" applyFill="1" applyAlignment="1">
      <alignment vertical="center" wrapText="1"/>
    </xf>
    <xf numFmtId="0" fontId="3" fillId="0" borderId="0" xfId="0" applyFont="1" applyFill="1" applyAlignment="1" applyProtection="1">
      <alignment vertical="center"/>
      <protection locked="0" hidden="1"/>
    </xf>
    <xf numFmtId="193" fontId="1" fillId="0" borderId="0" xfId="0" applyNumberFormat="1" applyFont="1" applyFill="1" applyAlignment="1">
      <alignment horizontal="center" vertical="center" wrapText="1"/>
    </xf>
    <xf numFmtId="193" fontId="1" fillId="0" borderId="0" xfId="0" applyNumberFormat="1" applyFont="1" applyFill="1" applyAlignment="1">
      <alignment vertical="center" wrapText="1"/>
    </xf>
    <xf numFmtId="193" fontId="2" fillId="0" borderId="4" xfId="0" applyNumberFormat="1" applyFont="1" applyFill="1" applyBorder="1" applyAlignment="1">
      <alignment horizontal="center" vertical="center"/>
    </xf>
    <xf numFmtId="193" fontId="2" fillId="0" borderId="4" xfId="0" applyNumberFormat="1" applyFont="1" applyFill="1" applyBorder="1" applyAlignment="1">
      <alignment horizontal="center" vertical="center" wrapText="1"/>
    </xf>
    <xf numFmtId="193" fontId="6" fillId="0" borderId="2" xfId="0" applyNumberFormat="1" applyFont="1" applyFill="1" applyBorder="1" applyAlignment="1">
      <alignment horizontal="center" vertical="center" wrapText="1"/>
    </xf>
    <xf numFmtId="0" fontId="0" fillId="0" borderId="5" xfId="0" applyFont="1" applyFill="1" applyBorder="1"/>
    <xf numFmtId="0" fontId="0" fillId="0" borderId="5" xfId="0" applyFont="1" applyFill="1" applyBorder="1" applyAlignment="1">
      <alignment wrapText="1"/>
    </xf>
    <xf numFmtId="0" fontId="0" fillId="0" borderId="10" xfId="0" applyFont="1" applyFill="1" applyBorder="1"/>
    <xf numFmtId="0" fontId="4" fillId="0" borderId="4" xfId="0" applyFont="1" applyFill="1" applyBorder="1" applyAlignment="1">
      <alignment horizontal="center" vertical="center" wrapText="1"/>
    </xf>
    <xf numFmtId="49" fontId="17" fillId="0" borderId="11"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193" fontId="4" fillId="0" borderId="4" xfId="0" applyNumberFormat="1" applyFont="1" applyFill="1" applyBorder="1" applyAlignment="1">
      <alignment horizontal="center" vertical="center" wrapText="1"/>
    </xf>
    <xf numFmtId="49" fontId="9" fillId="0" borderId="4" xfId="0" applyNumberFormat="1" applyFont="1" applyFill="1" applyBorder="1" applyAlignment="1">
      <alignment horizontal="left" vertical="center" wrapText="1"/>
    </xf>
    <xf numFmtId="200" fontId="4" fillId="0" borderId="4" xfId="0" applyNumberFormat="1" applyFont="1" applyFill="1" applyBorder="1" applyAlignment="1">
      <alignment horizontal="center" vertical="center" wrapText="1"/>
    </xf>
    <xf numFmtId="0" fontId="18" fillId="0" borderId="11" xfId="0" applyFont="1" applyFill="1" applyBorder="1" applyAlignment="1">
      <alignment horizontal="left" vertical="center"/>
    </xf>
    <xf numFmtId="0" fontId="18" fillId="0" borderId="11" xfId="0" applyFont="1" applyFill="1" applyBorder="1" applyAlignment="1">
      <alignment horizontal="left" vertical="center" wrapText="1"/>
    </xf>
    <xf numFmtId="201" fontId="0" fillId="0" borderId="0" xfId="3" applyNumberFormat="1" applyFill="1"/>
    <xf numFmtId="202" fontId="2" fillId="0" borderId="0" xfId="0" applyNumberFormat="1" applyFont="1" applyFill="1" applyAlignment="1">
      <alignment vertical="center"/>
    </xf>
    <xf numFmtId="0" fontId="4" fillId="0" borderId="4" xfId="0" applyFont="1" applyFill="1" applyBorder="1" applyAlignment="1">
      <alignment horizontal="center" vertical="center" wrapText="1"/>
    </xf>
    <xf numFmtId="49" fontId="17" fillId="0" borderId="11"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49" fontId="9" fillId="0" borderId="4" xfId="0" applyNumberFormat="1" applyFont="1" applyFill="1" applyBorder="1" applyAlignment="1">
      <alignment horizontal="left" vertical="center" wrapText="1"/>
    </xf>
    <xf numFmtId="193" fontId="4" fillId="0" borderId="4" xfId="0" applyNumberFormat="1" applyFont="1" applyFill="1" applyBorder="1" applyAlignment="1">
      <alignment horizontal="center" vertical="center" wrapText="1"/>
    </xf>
    <xf numFmtId="49" fontId="20" fillId="0" borderId="11" xfId="0" applyNumberFormat="1" applyFont="1" applyFill="1" applyBorder="1" applyAlignment="1">
      <alignment horizontal="left" vertical="center" wrapText="1"/>
    </xf>
    <xf numFmtId="49" fontId="17" fillId="0" borderId="11" xfId="0" applyNumberFormat="1" applyFont="1" applyFill="1" applyBorder="1" applyAlignment="1">
      <alignment horizontal="left" vertical="center" wrapText="1"/>
    </xf>
    <xf numFmtId="0" fontId="4" fillId="0" borderId="4" xfId="0" applyFont="1" applyFill="1" applyBorder="1" applyAlignment="1">
      <alignment horizontal="left" vertical="center" wrapText="1"/>
    </xf>
    <xf numFmtId="49" fontId="9" fillId="0" borderId="4" xfId="0" applyNumberFormat="1" applyFont="1" applyFill="1" applyBorder="1" applyAlignment="1">
      <alignment horizontal="left" vertical="center" wrapText="1"/>
    </xf>
    <xf numFmtId="193" fontId="4" fillId="0" borderId="4" xfId="0" applyNumberFormat="1" applyFont="1" applyFill="1" applyBorder="1" applyAlignment="1">
      <alignment horizontal="center" vertical="center" wrapText="1"/>
    </xf>
    <xf numFmtId="0" fontId="18" fillId="0" borderId="11" xfId="0" applyFont="1" applyFill="1" applyBorder="1" applyAlignment="1">
      <alignment horizontal="left" vertical="center" wrapText="1"/>
    </xf>
    <xf numFmtId="0" fontId="18" fillId="0" borderId="11" xfId="0"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0" fontId="2" fillId="2" borderId="0" xfId="0" applyFont="1" applyFill="1" applyAlignment="1">
      <alignment vertical="center" wrapText="1"/>
    </xf>
    <xf numFmtId="14" fontId="2" fillId="2" borderId="0" xfId="0" applyNumberFormat="1" applyFont="1" applyFill="1" applyAlignment="1">
      <alignment vertical="center"/>
    </xf>
    <xf numFmtId="193" fontId="21" fillId="2" borderId="0" xfId="0" applyNumberFormat="1" applyFont="1" applyFill="1" applyAlignment="1">
      <alignment horizontal="center" vertical="center" wrapText="1"/>
    </xf>
    <xf numFmtId="2" fontId="2" fillId="2" borderId="0" xfId="0" applyNumberFormat="1" applyFont="1" applyFill="1" applyAlignment="1">
      <alignment horizontal="center" vertical="center"/>
    </xf>
    <xf numFmtId="1" fontId="2" fillId="2" borderId="0" xfId="0" applyNumberFormat="1" applyFont="1" applyFill="1" applyAlignment="1">
      <alignment horizontal="left" vertical="center"/>
    </xf>
    <xf numFmtId="0" fontId="2" fillId="2" borderId="4" xfId="176" applyFont="1" applyFill="1" applyBorder="1" applyAlignment="1">
      <alignment horizontal="center" vertical="center" wrapText="1"/>
    </xf>
    <xf numFmtId="49" fontId="2" fillId="2" borderId="2" xfId="176" applyNumberFormat="1" applyFont="1" applyFill="1" applyBorder="1" applyAlignment="1">
      <alignment horizontal="center" vertical="center" wrapText="1"/>
    </xf>
    <xf numFmtId="49" fontId="2" fillId="2" borderId="4" xfId="0" applyNumberFormat="1" applyFont="1" applyFill="1" applyBorder="1" applyAlignment="1">
      <alignment horizontal="left" vertical="center" wrapText="1"/>
    </xf>
    <xf numFmtId="0" fontId="2" fillId="2" borderId="5" xfId="0" applyFont="1" applyFill="1" applyBorder="1" applyAlignment="1">
      <alignment vertical="center" wrapText="1"/>
    </xf>
    <xf numFmtId="193" fontId="2" fillId="2" borderId="5" xfId="0" applyNumberFormat="1" applyFont="1" applyFill="1" applyBorder="1" applyAlignment="1">
      <alignment vertical="center" wrapText="1"/>
    </xf>
    <xf numFmtId="193" fontId="2" fillId="2" borderId="5" xfId="0" applyNumberFormat="1" applyFont="1" applyFill="1" applyBorder="1" applyAlignment="1">
      <alignment horizontal="centerContinuous" vertical="center" wrapText="1"/>
    </xf>
    <xf numFmtId="193" fontId="2" fillId="2" borderId="0" xfId="135" applyNumberFormat="1" applyFont="1" applyFill="1" applyAlignment="1">
      <alignment vertical="center"/>
    </xf>
    <xf numFmtId="1" fontId="2" fillId="2" borderId="0" xfId="0" applyNumberFormat="1" applyFont="1" applyFill="1" applyAlignment="1">
      <alignment horizontal="center" vertical="center"/>
    </xf>
    <xf numFmtId="49" fontId="2" fillId="2" borderId="0" xfId="0" applyNumberFormat="1" applyFont="1" applyFill="1" applyAlignment="1">
      <alignment horizontal="center" vertical="center"/>
    </xf>
    <xf numFmtId="14" fontId="2" fillId="2" borderId="0" xfId="0" applyNumberFormat="1" applyFont="1" applyFill="1" applyAlignment="1">
      <alignment horizontal="right" vertical="center"/>
    </xf>
    <xf numFmtId="14" fontId="2" fillId="2" borderId="4" xfId="176" applyNumberFormat="1" applyFont="1" applyFill="1" applyBorder="1" applyAlignment="1">
      <alignment horizontal="center" vertical="center" wrapText="1"/>
    </xf>
    <xf numFmtId="194" fontId="2" fillId="2" borderId="4" xfId="0" applyNumberFormat="1" applyFont="1" applyFill="1" applyBorder="1" applyAlignment="1">
      <alignment horizontal="center" vertical="center" wrapText="1"/>
    </xf>
    <xf numFmtId="195" fontId="2" fillId="2" borderId="5" xfId="0" applyNumberFormat="1" applyFont="1" applyFill="1" applyBorder="1" applyAlignment="1">
      <alignment horizontal="centerContinuous" vertical="center" wrapText="1"/>
    </xf>
    <xf numFmtId="195" fontId="2" fillId="2" borderId="5" xfId="0" applyNumberFormat="1" applyFont="1" applyFill="1" applyBorder="1" applyAlignment="1">
      <alignment vertical="center"/>
    </xf>
    <xf numFmtId="0" fontId="22" fillId="2" borderId="0" xfId="0" applyFont="1" applyFill="1"/>
    <xf numFmtId="203" fontId="2" fillId="2" borderId="0" xfId="0" applyNumberFormat="1" applyFont="1" applyFill="1" applyAlignment="1">
      <alignment horizontal="right" vertical="center"/>
    </xf>
    <xf numFmtId="1" fontId="2" fillId="2" borderId="0" xfId="54" applyNumberFormat="1" applyFont="1" applyFill="1" applyAlignment="1">
      <alignment horizontal="right" vertical="center"/>
    </xf>
    <xf numFmtId="1" fontId="2" fillId="2" borderId="0" xfId="0" applyNumberFormat="1" applyFont="1" applyFill="1" applyAlignment="1">
      <alignment vertical="center"/>
    </xf>
    <xf numFmtId="2" fontId="2" fillId="2" borderId="4"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1" fontId="2" fillId="2" borderId="4" xfId="54" applyNumberFormat="1" applyFont="1" applyFill="1" applyBorder="1" applyAlignment="1">
      <alignment horizontal="center" vertical="center" wrapText="1"/>
    </xf>
    <xf numFmtId="176" fontId="2" fillId="2" borderId="2" xfId="54" applyNumberFormat="1" applyFont="1" applyFill="1" applyBorder="1" applyAlignment="1">
      <alignment horizontal="center" vertical="center" shrinkToFit="1"/>
    </xf>
    <xf numFmtId="193" fontId="2" fillId="2" borderId="4" xfId="0" applyNumberFormat="1" applyFont="1" applyFill="1" applyBorder="1" applyAlignment="1">
      <alignment horizontal="right" vertical="center" wrapText="1"/>
    </xf>
    <xf numFmtId="193" fontId="2" fillId="2" borderId="4" xfId="54" applyNumberFormat="1" applyFont="1" applyFill="1" applyBorder="1" applyAlignment="1">
      <alignment horizontal="right" vertical="center" wrapText="1"/>
    </xf>
    <xf numFmtId="0" fontId="2" fillId="2" borderId="4" xfId="54" applyNumberFormat="1" applyFont="1" applyFill="1" applyBorder="1" applyAlignment="1">
      <alignment horizontal="center" vertical="center" wrapText="1"/>
    </xf>
    <xf numFmtId="49" fontId="2" fillId="2" borderId="4" xfId="54" applyNumberFormat="1" applyFont="1" applyFill="1" applyBorder="1" applyAlignment="1">
      <alignment horizontal="left" vertical="center" wrapText="1"/>
    </xf>
    <xf numFmtId="196" fontId="2" fillId="2" borderId="2"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xf>
    <xf numFmtId="193" fontId="1" fillId="2" borderId="0" xfId="0" applyNumberFormat="1" applyFont="1" applyFill="1" applyAlignment="1">
      <alignment vertical="center" wrapText="1"/>
    </xf>
    <xf numFmtId="195" fontId="4" fillId="0" borderId="4" xfId="0" applyNumberFormat="1" applyFont="1" applyBorder="1" applyAlignment="1">
      <alignment horizontal="right" vertical="center" wrapText="1"/>
    </xf>
    <xf numFmtId="0" fontId="2" fillId="2" borderId="2" xfId="0" applyFont="1" applyFill="1" applyBorder="1" applyAlignment="1">
      <alignment horizontal="center" vertical="center"/>
    </xf>
    <xf numFmtId="193" fontId="2" fillId="2" borderId="2" xfId="177" applyNumberFormat="1" applyFont="1" applyFill="1" applyBorder="1" applyAlignment="1">
      <alignment horizontal="center" vertical="center" wrapText="1"/>
    </xf>
    <xf numFmtId="193" fontId="0" fillId="2" borderId="6" xfId="0" applyNumberFormat="1" applyFont="1" applyFill="1" applyBorder="1"/>
    <xf numFmtId="193" fontId="2" fillId="2" borderId="12" xfId="0" applyNumberFormat="1" applyFont="1" applyFill="1" applyBorder="1" applyAlignment="1">
      <alignment horizontal="center" vertical="center" wrapText="1"/>
    </xf>
    <xf numFmtId="0" fontId="0" fillId="2" borderId="13" xfId="0" applyFont="1" applyFill="1" applyBorder="1"/>
    <xf numFmtId="0" fontId="2" fillId="2" borderId="2"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193" fontId="6" fillId="2" borderId="4" xfId="0" applyNumberFormat="1" applyFont="1" applyFill="1" applyBorder="1" applyAlignment="1">
      <alignment horizontal="center" vertical="center"/>
    </xf>
    <xf numFmtId="49" fontId="2" fillId="0" borderId="4" xfId="0" applyNumberFormat="1" applyFont="1" applyBorder="1" applyAlignment="1">
      <alignment horizontal="center" vertical="center"/>
    </xf>
    <xf numFmtId="193" fontId="6" fillId="0" borderId="7" xfId="0" applyNumberFormat="1" applyFont="1" applyBorder="1" applyAlignment="1">
      <alignment horizontal="left" vertical="center"/>
    </xf>
    <xf numFmtId="196" fontId="4" fillId="0" borderId="4" xfId="0" applyNumberFormat="1" applyFont="1" applyBorder="1" applyAlignment="1">
      <alignment horizontal="right" vertical="center" wrapText="1"/>
    </xf>
    <xf numFmtId="196" fontId="2" fillId="0" borderId="5" xfId="0" applyNumberFormat="1" applyFont="1" applyBorder="1" applyAlignment="1">
      <alignment horizontal="right" vertical="center"/>
    </xf>
    <xf numFmtId="10" fontId="4" fillId="2" borderId="4" xfId="0" applyNumberFormat="1" applyFont="1" applyFill="1" applyBorder="1" applyAlignment="1">
      <alignment horizontal="center" vertical="center" wrapText="1"/>
    </xf>
    <xf numFmtId="10" fontId="2" fillId="2" borderId="5" xfId="0" applyNumberFormat="1" applyFont="1" applyFill="1" applyBorder="1" applyAlignment="1">
      <alignment horizontal="right" vertical="center"/>
    </xf>
    <xf numFmtId="199" fontId="4" fillId="2" borderId="4" xfId="0" applyNumberFormat="1" applyFont="1" applyFill="1" applyBorder="1" applyAlignment="1">
      <alignment horizontal="center" vertical="center" wrapText="1"/>
    </xf>
    <xf numFmtId="0" fontId="0" fillId="2" borderId="0" xfId="0" applyFont="1" applyFill="1" applyAlignment="1">
      <alignment vertical="center"/>
    </xf>
    <xf numFmtId="0" fontId="0" fillId="2" borderId="0" xfId="0" applyFill="1" applyAlignment="1">
      <alignment vertical="center"/>
    </xf>
    <xf numFmtId="14" fontId="2" fillId="2" borderId="2" xfId="0" applyNumberFormat="1" applyFont="1" applyFill="1" applyBorder="1" applyAlignment="1">
      <alignment horizontal="center" vertical="center"/>
    </xf>
    <xf numFmtId="10" fontId="2" fillId="2" borderId="2" xfId="0" applyNumberFormat="1" applyFont="1" applyFill="1" applyBorder="1" applyAlignment="1">
      <alignment horizontal="center" vertical="center"/>
    </xf>
    <xf numFmtId="193" fontId="9" fillId="0" borderId="7" xfId="0" applyNumberFormat="1" applyFont="1" applyBorder="1" applyAlignment="1">
      <alignment horizontal="left" vertical="center" indent="1"/>
    </xf>
    <xf numFmtId="193" fontId="4" fillId="0" borderId="7" xfId="0" applyNumberFormat="1" applyFont="1" applyBorder="1" applyAlignment="1">
      <alignment horizontal="left" vertical="center" indent="1"/>
    </xf>
    <xf numFmtId="193" fontId="4" fillId="0" borderId="7" xfId="0" applyNumberFormat="1" applyFont="1" applyBorder="1" applyAlignment="1">
      <alignment horizontal="left" vertical="center" indent="2"/>
    </xf>
    <xf numFmtId="193" fontId="4" fillId="0" borderId="7" xfId="0" applyNumberFormat="1" applyFont="1" applyBorder="1" applyAlignment="1">
      <alignment horizontal="left" vertical="center" indent="5"/>
    </xf>
    <xf numFmtId="193" fontId="4" fillId="0" borderId="7" xfId="0" applyNumberFormat="1" applyFont="1" applyBorder="1" applyAlignment="1">
      <alignment horizontal="left" vertical="center" indent="3"/>
    </xf>
    <xf numFmtId="193" fontId="2" fillId="6" borderId="0" xfId="0" applyNumberFormat="1" applyFont="1" applyFill="1" applyAlignment="1">
      <alignment vertical="center"/>
    </xf>
    <xf numFmtId="193" fontId="6" fillId="2" borderId="2" xfId="0" applyNumberFormat="1" applyFont="1" applyFill="1" applyBorder="1" applyAlignment="1">
      <alignment horizontal="center" vertical="center"/>
    </xf>
    <xf numFmtId="14" fontId="2" fillId="2" borderId="0" xfId="0" applyNumberFormat="1" applyFont="1" applyFill="1" applyAlignment="1">
      <alignment horizontal="center" vertical="center"/>
    </xf>
    <xf numFmtId="14" fontId="2" fillId="2" borderId="2" xfId="0" applyNumberFormat="1" applyFont="1" applyFill="1" applyBorder="1" applyAlignment="1">
      <alignment horizontal="center" vertical="center" wrapText="1"/>
    </xf>
    <xf numFmtId="193" fontId="6" fillId="2" borderId="5" xfId="0" applyNumberFormat="1" applyFont="1" applyFill="1" applyBorder="1" applyAlignment="1">
      <alignment horizontal="center" vertical="center"/>
    </xf>
    <xf numFmtId="0" fontId="9" fillId="2" borderId="4" xfId="0" applyFont="1" applyFill="1" applyBorder="1" applyAlignment="1">
      <alignment horizontal="center" vertical="center" wrapText="1"/>
    </xf>
    <xf numFmtId="193" fontId="6" fillId="2" borderId="5" xfId="0" applyNumberFormat="1" applyFont="1" applyFill="1" applyBorder="1" applyAlignment="1">
      <alignment horizontal="left" vertical="center" indent="3"/>
    </xf>
    <xf numFmtId="14" fontId="2" fillId="2" borderId="5" xfId="0" applyNumberFormat="1" applyFont="1" applyFill="1" applyBorder="1" applyAlignment="1">
      <alignment horizontal="center" vertical="center"/>
    </xf>
    <xf numFmtId="193" fontId="4" fillId="2" borderId="4" xfId="266" applyNumberFormat="1" applyFont="1" applyFill="1" applyBorder="1" applyAlignment="1">
      <alignment horizontal="right" vertical="center" wrapText="1"/>
    </xf>
    <xf numFmtId="193" fontId="4" fillId="2" borderId="4" xfId="263" applyNumberFormat="1" applyFont="1" applyFill="1" applyBorder="1" applyAlignment="1">
      <alignment horizontal="right" vertical="center" wrapText="1"/>
    </xf>
    <xf numFmtId="193" fontId="2" fillId="2" borderId="5" xfId="263" applyNumberFormat="1" applyFont="1" applyFill="1" applyBorder="1" applyAlignment="1">
      <alignment horizontal="right" vertical="center"/>
    </xf>
    <xf numFmtId="0" fontId="23" fillId="2" borderId="0" xfId="0" applyFont="1" applyFill="1" applyAlignment="1" applyProtection="1">
      <alignment vertical="center"/>
      <protection locked="0" hidden="1"/>
    </xf>
    <xf numFmtId="193" fontId="24" fillId="2" borderId="0" xfId="0" applyNumberFormat="1" applyFont="1" applyFill="1" applyAlignment="1">
      <alignment horizontal="center" vertical="center" wrapText="1"/>
    </xf>
    <xf numFmtId="0" fontId="2" fillId="2" borderId="4" xfId="157" applyFont="1" applyFill="1" applyBorder="1" applyAlignment="1">
      <alignment horizontal="center" vertical="center" wrapText="1" shrinkToFit="1"/>
    </xf>
    <xf numFmtId="0" fontId="2" fillId="2" borderId="4" xfId="157" applyFont="1" applyFill="1" applyBorder="1" applyAlignment="1">
      <alignment horizontal="center" vertical="center" shrinkToFit="1"/>
    </xf>
    <xf numFmtId="0" fontId="4" fillId="2" borderId="6" xfId="0" applyFont="1" applyFill="1" applyBorder="1" applyAlignment="1">
      <alignment horizontal="left" vertical="center"/>
    </xf>
    <xf numFmtId="0" fontId="2" fillId="2" borderId="4" xfId="157" applyFont="1" applyFill="1" applyBorder="1" applyAlignment="1">
      <alignment horizontal="center" vertical="center"/>
    </xf>
    <xf numFmtId="176" fontId="2" fillId="2" borderId="6" xfId="0" applyNumberFormat="1" applyFont="1" applyFill="1" applyBorder="1" applyAlignment="1">
      <alignment vertical="center"/>
    </xf>
    <xf numFmtId="10" fontId="2" fillId="2" borderId="6" xfId="0" applyNumberFormat="1" applyFont="1" applyFill="1" applyBorder="1" applyAlignment="1">
      <alignment vertical="center"/>
    </xf>
    <xf numFmtId="193" fontId="4" fillId="2" borderId="7" xfId="0" applyNumberFormat="1" applyFont="1" applyFill="1" applyBorder="1" applyAlignment="1">
      <alignment vertical="center"/>
    </xf>
    <xf numFmtId="193" fontId="2" fillId="2" borderId="4" xfId="170" applyNumberFormat="1" applyFont="1" applyFill="1" applyBorder="1" applyAlignment="1">
      <alignment horizontal="right" vertical="center" wrapText="1"/>
    </xf>
    <xf numFmtId="49" fontId="2" fillId="2" borderId="4" xfId="157" applyNumberFormat="1" applyFont="1" applyFill="1" applyBorder="1" applyAlignment="1">
      <alignment horizontal="center" vertical="center"/>
    </xf>
    <xf numFmtId="193" fontId="2" fillId="2" borderId="4" xfId="157" applyNumberFormat="1" applyFont="1" applyFill="1" applyBorder="1" applyAlignment="1">
      <alignment horizontal="right" vertical="center"/>
    </xf>
    <xf numFmtId="193" fontId="2" fillId="2" borderId="4" xfId="242" applyNumberFormat="1" applyFont="1" applyFill="1" applyBorder="1" applyAlignment="1">
      <alignment horizontal="right" vertical="center" wrapText="1"/>
    </xf>
    <xf numFmtId="193" fontId="2" fillId="2" borderId="7" xfId="0" applyNumberFormat="1" applyFont="1" applyFill="1" applyBorder="1" applyAlignment="1">
      <alignment horizontal="right" vertical="center"/>
    </xf>
    <xf numFmtId="193" fontId="2" fillId="2" borderId="4" xfId="1" applyNumberFormat="1" applyFont="1" applyFill="1" applyBorder="1" applyAlignment="1">
      <alignment horizontal="right" vertical="center" wrapText="1"/>
    </xf>
    <xf numFmtId="0" fontId="2" fillId="2" borderId="4" xfId="157" applyFont="1" applyFill="1" applyBorder="1" applyAlignment="1">
      <alignment vertical="center"/>
    </xf>
    <xf numFmtId="193" fontId="13" fillId="2" borderId="0" xfId="0" applyNumberFormat="1" applyFont="1" applyFill="1" applyAlignment="1">
      <alignment vertical="center"/>
    </xf>
    <xf numFmtId="193" fontId="10" fillId="2" borderId="0" xfId="0" applyNumberFormat="1" applyFont="1" applyFill="1" applyAlignment="1">
      <alignment vertical="center"/>
    </xf>
    <xf numFmtId="193" fontId="10" fillId="2" borderId="0" xfId="170" applyNumberFormat="1" applyFont="1" applyFill="1" applyAlignment="1">
      <alignment vertical="center"/>
    </xf>
    <xf numFmtId="193" fontId="13" fillId="2" borderId="0" xfId="0" applyNumberFormat="1" applyFont="1" applyFill="1" applyAlignment="1">
      <alignment horizontal="center" vertical="center" wrapText="1"/>
    </xf>
    <xf numFmtId="176" fontId="2" fillId="2" borderId="2" xfId="0" applyNumberFormat="1" applyFont="1" applyFill="1" applyBorder="1" applyAlignment="1">
      <alignment horizontal="right" vertical="center" shrinkToFit="1"/>
    </xf>
    <xf numFmtId="193" fontId="4" fillId="2" borderId="4" xfId="170" applyNumberFormat="1" applyFont="1" applyFill="1" applyBorder="1" applyAlignment="1">
      <alignment horizontal="center" vertical="center" wrapText="1"/>
    </xf>
    <xf numFmtId="193" fontId="2" fillId="2" borderId="5" xfId="170" applyNumberFormat="1" applyFont="1" applyFill="1" applyBorder="1" applyAlignment="1">
      <alignment horizontal="right" vertical="center" wrapText="1"/>
    </xf>
    <xf numFmtId="193" fontId="2" fillId="2" borderId="0" xfId="170" applyNumberFormat="1" applyFont="1" applyFill="1" applyAlignment="1">
      <alignment vertical="center"/>
    </xf>
    <xf numFmtId="196" fontId="2" fillId="2" borderId="2" xfId="170" applyNumberFormat="1" applyFont="1" applyFill="1" applyBorder="1" applyAlignment="1">
      <alignment horizontal="center" vertical="center" wrapText="1"/>
    </xf>
    <xf numFmtId="0" fontId="2" fillId="2" borderId="0" xfId="166" applyFont="1" applyFill="1" applyAlignment="1">
      <alignment vertical="center"/>
    </xf>
    <xf numFmtId="0" fontId="2" fillId="2" borderId="0" xfId="166" applyFont="1" applyFill="1" applyAlignment="1" applyProtection="1">
      <alignment vertical="center"/>
      <protection locked="0"/>
    </xf>
    <xf numFmtId="0" fontId="2" fillId="2" borderId="0" xfId="166" applyFont="1" applyFill="1"/>
    <xf numFmtId="0" fontId="2" fillId="2" borderId="0" xfId="166" applyFont="1" applyFill="1" applyAlignment="1">
      <alignment wrapText="1"/>
    </xf>
    <xf numFmtId="0" fontId="1" fillId="2" borderId="0" xfId="166" applyFont="1" applyFill="1" applyAlignment="1">
      <alignment horizontal="center" vertical="center" wrapText="1"/>
    </xf>
    <xf numFmtId="195" fontId="2" fillId="2" borderId="0" xfId="166" applyNumberFormat="1" applyFont="1" applyFill="1" applyAlignment="1">
      <alignment horizontal="center" vertical="center"/>
    </xf>
    <xf numFmtId="195" fontId="2" fillId="2" borderId="0" xfId="166" applyNumberFormat="1" applyFont="1" applyFill="1" applyAlignment="1">
      <alignment horizontal="center" vertical="center" wrapText="1"/>
    </xf>
    <xf numFmtId="195" fontId="2" fillId="2" borderId="0" xfId="166" applyNumberFormat="1" applyFont="1" applyFill="1" applyAlignment="1">
      <alignment vertical="center"/>
    </xf>
    <xf numFmtId="0" fontId="2" fillId="2" borderId="0" xfId="166" applyFont="1" applyFill="1" applyAlignment="1">
      <alignment vertical="center" wrapText="1"/>
    </xf>
    <xf numFmtId="193" fontId="2" fillId="2" borderId="0" xfId="166" applyNumberFormat="1" applyFont="1" applyFill="1" applyAlignment="1">
      <alignment vertical="center" wrapText="1"/>
    </xf>
    <xf numFmtId="193" fontId="2" fillId="2" borderId="0" xfId="166" applyNumberFormat="1" applyFont="1" applyFill="1" applyAlignment="1">
      <alignment vertical="center"/>
    </xf>
    <xf numFmtId="0" fontId="2" fillId="2" borderId="4" xfId="184" applyFont="1" applyFill="1" applyBorder="1" applyAlignment="1" applyProtection="1">
      <alignment horizontal="center" vertical="center" wrapText="1"/>
    </xf>
    <xf numFmtId="0" fontId="2" fillId="2" borderId="4" xfId="166" applyFont="1" applyFill="1" applyBorder="1" applyAlignment="1">
      <alignment horizontal="center" vertical="center" wrapText="1"/>
    </xf>
    <xf numFmtId="0" fontId="6" fillId="2" borderId="4" xfId="166" applyFont="1" applyFill="1" applyBorder="1" applyAlignment="1">
      <alignment horizontal="center" vertical="center" wrapText="1"/>
    </xf>
    <xf numFmtId="0" fontId="6" fillId="2" borderId="2" xfId="166" applyFont="1" applyFill="1" applyBorder="1" applyAlignment="1">
      <alignment horizontal="center" vertical="center" wrapText="1"/>
    </xf>
    <xf numFmtId="0" fontId="0" fillId="2" borderId="5" xfId="0" applyFill="1" applyBorder="1"/>
    <xf numFmtId="0" fontId="0" fillId="2" borderId="10" xfId="0" applyFill="1" applyBorder="1"/>
    <xf numFmtId="49" fontId="4" fillId="2" borderId="4" xfId="166" applyNumberFormat="1" applyFont="1" applyFill="1" applyBorder="1" applyAlignment="1" applyProtection="1">
      <alignment horizontal="left" vertical="center" wrapText="1"/>
      <protection locked="0"/>
    </xf>
    <xf numFmtId="0" fontId="4" fillId="2" borderId="4" xfId="166" applyFont="1" applyFill="1" applyBorder="1" applyAlignment="1" applyProtection="1">
      <alignment horizontal="center" vertical="center" wrapText="1"/>
      <protection locked="0"/>
    </xf>
    <xf numFmtId="49" fontId="4" fillId="2" borderId="4" xfId="166" applyNumberFormat="1" applyFont="1" applyFill="1" applyBorder="1" applyAlignment="1">
      <alignment horizontal="left" vertical="center" wrapText="1"/>
    </xf>
    <xf numFmtId="193" fontId="4" fillId="2" borderId="4" xfId="1" applyNumberFormat="1" applyFont="1" applyFill="1" applyBorder="1" applyAlignment="1">
      <alignment horizontal="center" vertical="center" wrapText="1"/>
    </xf>
    <xf numFmtId="0" fontId="4" fillId="2" borderId="4" xfId="166" applyFont="1" applyFill="1" applyBorder="1" applyAlignment="1">
      <alignment horizontal="center" vertical="center" wrapText="1"/>
    </xf>
    <xf numFmtId="0" fontId="0" fillId="2" borderId="7" xfId="0" applyFill="1" applyBorder="1"/>
    <xf numFmtId="193" fontId="4" fillId="2" borderId="4" xfId="166" applyNumberFormat="1" applyFont="1" applyFill="1" applyBorder="1" applyAlignment="1">
      <alignment horizontal="center" vertical="center" wrapText="1"/>
    </xf>
    <xf numFmtId="0" fontId="9" fillId="2" borderId="5" xfId="166" applyFont="1" applyFill="1" applyBorder="1" applyAlignment="1">
      <alignment horizontal="center" vertical="center"/>
    </xf>
    <xf numFmtId="0" fontId="0" fillId="2" borderId="6" xfId="0" applyFill="1" applyBorder="1"/>
    <xf numFmtId="0" fontId="4" fillId="2" borderId="5" xfId="166" applyFont="1" applyFill="1" applyBorder="1" applyAlignment="1">
      <alignment horizontal="center" vertical="center" wrapText="1"/>
    </xf>
    <xf numFmtId="0" fontId="4" fillId="2" borderId="5" xfId="166" applyFont="1" applyFill="1" applyBorder="1" applyAlignment="1">
      <alignment vertical="center" wrapText="1"/>
    </xf>
    <xf numFmtId="0" fontId="4" fillId="2" borderId="5" xfId="166" applyFont="1" applyFill="1" applyBorder="1" applyAlignment="1">
      <alignment vertical="center"/>
    </xf>
    <xf numFmtId="193" fontId="4" fillId="2" borderId="5" xfId="166" applyNumberFormat="1" applyFont="1" applyFill="1" applyBorder="1" applyAlignment="1">
      <alignment vertical="center"/>
    </xf>
    <xf numFmtId="195" fontId="4" fillId="2" borderId="5" xfId="166" applyNumberFormat="1" applyFont="1" applyFill="1" applyBorder="1" applyAlignment="1">
      <alignment vertical="center"/>
    </xf>
    <xf numFmtId="0" fontId="9" fillId="2" borderId="0" xfId="0" applyFont="1" applyFill="1" applyAlignment="1" applyProtection="1">
      <alignment horizontal="center" vertical="center" wrapText="1"/>
      <protection locked="0"/>
    </xf>
    <xf numFmtId="0" fontId="2" fillId="2" borderId="0" xfId="166" applyFont="1" applyFill="1" applyAlignment="1">
      <alignment horizontal="center" vertical="center"/>
    </xf>
    <xf numFmtId="0" fontId="2" fillId="2" borderId="0" xfId="166" applyFont="1" applyFill="1" applyAlignment="1">
      <alignment horizontal="right" vertical="center"/>
    </xf>
    <xf numFmtId="0" fontId="0" fillId="2" borderId="9" xfId="0" applyFill="1" applyBorder="1"/>
    <xf numFmtId="0" fontId="2" fillId="2" borderId="2" xfId="166" applyFont="1" applyFill="1" applyBorder="1" applyAlignment="1">
      <alignment horizontal="center" vertical="center" wrapText="1"/>
    </xf>
    <xf numFmtId="196" fontId="2" fillId="2" borderId="2" xfId="166" applyNumberFormat="1" applyFont="1" applyFill="1" applyBorder="1" applyAlignment="1">
      <alignment horizontal="center" vertical="center" wrapText="1"/>
    </xf>
    <xf numFmtId="193" fontId="4" fillId="2" borderId="4" xfId="240" applyNumberFormat="1" applyFont="1" applyFill="1" applyBorder="1" applyAlignment="1" applyProtection="1">
      <alignment horizontal="center" vertical="center" wrapText="1"/>
      <protection locked="0"/>
    </xf>
    <xf numFmtId="194" fontId="4" fillId="2" borderId="4" xfId="166" applyNumberFormat="1" applyFont="1" applyFill="1" applyBorder="1" applyAlignment="1">
      <alignment horizontal="center" vertical="center" wrapText="1"/>
    </xf>
    <xf numFmtId="0" fontId="6" fillId="2" borderId="4" xfId="166" applyFont="1" applyFill="1" applyBorder="1" applyAlignment="1">
      <alignment horizontal="center" vertical="center"/>
    </xf>
    <xf numFmtId="0" fontId="6" fillId="2" borderId="2" xfId="166" applyFont="1" applyFill="1" applyBorder="1" applyAlignment="1">
      <alignment horizontal="center" vertical="center"/>
    </xf>
    <xf numFmtId="196" fontId="6" fillId="2" borderId="2" xfId="166" applyNumberFormat="1" applyFont="1" applyFill="1" applyBorder="1" applyAlignment="1">
      <alignment horizontal="center" vertical="center" wrapText="1"/>
    </xf>
    <xf numFmtId="193" fontId="4" fillId="2" borderId="4" xfId="166" applyNumberFormat="1" applyFont="1" applyFill="1" applyBorder="1" applyAlignment="1" applyProtection="1">
      <alignment horizontal="center" vertical="center" wrapText="1"/>
      <protection locked="0"/>
    </xf>
    <xf numFmtId="193" fontId="4" fillId="2" borderId="4" xfId="0" applyNumberFormat="1" applyFont="1" applyFill="1" applyBorder="1" applyAlignment="1" applyProtection="1">
      <alignment horizontal="center" vertical="center" wrapText="1"/>
      <protection locked="0"/>
    </xf>
    <xf numFmtId="193" fontId="4" fillId="2" borderId="4" xfId="240" applyNumberFormat="1" applyFont="1" applyFill="1" applyBorder="1" applyAlignment="1" applyProtection="1">
      <alignment horizontal="right" vertical="center" wrapText="1"/>
      <protection locked="0"/>
    </xf>
    <xf numFmtId="193" fontId="4" fillId="2" borderId="4" xfId="166" applyNumberFormat="1" applyFont="1" applyFill="1" applyBorder="1" applyAlignment="1">
      <alignment horizontal="right" vertical="center" wrapText="1"/>
    </xf>
    <xf numFmtId="193" fontId="4" fillId="2" borderId="4" xfId="265" applyNumberFormat="1" applyFont="1" applyFill="1" applyBorder="1" applyAlignment="1">
      <alignment horizontal="right" vertical="center" wrapText="1"/>
    </xf>
    <xf numFmtId="193" fontId="4" fillId="2" borderId="5" xfId="265" applyNumberFormat="1" applyFont="1" applyFill="1" applyBorder="1" applyAlignment="1">
      <alignment horizontal="right" vertical="center"/>
    </xf>
    <xf numFmtId="176" fontId="4" fillId="2" borderId="0" xfId="265" applyFont="1" applyFill="1" applyAlignment="1">
      <alignment horizontal="right" vertical="center"/>
    </xf>
    <xf numFmtId="176" fontId="2" fillId="2" borderId="0" xfId="166" applyNumberFormat="1" applyFont="1" applyFill="1"/>
    <xf numFmtId="176" fontId="2" fillId="2" borderId="0" xfId="240" applyFont="1" applyFill="1" applyAlignment="1"/>
    <xf numFmtId="0" fontId="2" fillId="2" borderId="4" xfId="166" applyFont="1" applyFill="1" applyBorder="1" applyAlignment="1">
      <alignment horizontal="center" vertical="center"/>
    </xf>
    <xf numFmtId="0" fontId="6" fillId="2" borderId="0" xfId="166" applyFont="1" applyFill="1"/>
    <xf numFmtId="0" fontId="2" fillId="2" borderId="0" xfId="166" applyFont="1" applyFill="1" applyAlignment="1" applyProtection="1">
      <alignment vertical="center" wrapText="1"/>
      <protection locked="0"/>
    </xf>
    <xf numFmtId="14" fontId="2" fillId="2" borderId="0" xfId="166" applyNumberFormat="1" applyFont="1" applyFill="1"/>
    <xf numFmtId="14" fontId="2" fillId="2" borderId="0" xfId="166" applyNumberFormat="1" applyFont="1" applyFill="1" applyAlignment="1">
      <alignment horizontal="center" vertical="center"/>
    </xf>
    <xf numFmtId="14" fontId="2" fillId="2" borderId="0" xfId="166" applyNumberFormat="1" applyFont="1" applyFill="1" applyAlignment="1">
      <alignment vertical="center"/>
    </xf>
    <xf numFmtId="0" fontId="2" fillId="2" borderId="4" xfId="183" applyFont="1" applyFill="1" applyBorder="1" applyAlignment="1" applyProtection="1">
      <alignment horizontal="center" vertical="center" wrapText="1"/>
    </xf>
    <xf numFmtId="14" fontId="2" fillId="2" borderId="4" xfId="166" applyNumberFormat="1" applyFont="1" applyFill="1" applyBorder="1" applyAlignment="1">
      <alignment horizontal="center" vertical="center" wrapText="1"/>
    </xf>
    <xf numFmtId="0" fontId="4" fillId="2" borderId="5" xfId="166" applyFont="1" applyFill="1" applyBorder="1" applyAlignment="1">
      <alignment horizontal="center" vertical="center"/>
    </xf>
    <xf numFmtId="14" fontId="4" fillId="2" borderId="5" xfId="166" applyNumberFormat="1" applyFont="1" applyFill="1" applyBorder="1" applyAlignment="1">
      <alignment vertical="center"/>
    </xf>
    <xf numFmtId="193" fontId="4" fillId="2" borderId="5" xfId="166" applyNumberFormat="1" applyFont="1" applyFill="1" applyBorder="1" applyAlignment="1">
      <alignment horizontal="right" vertical="center"/>
    </xf>
    <xf numFmtId="193" fontId="2" fillId="2" borderId="0" xfId="166" applyNumberFormat="1" applyFont="1" applyFill="1"/>
    <xf numFmtId="176" fontId="2" fillId="2" borderId="0" xfId="265" applyFont="1" applyFill="1"/>
    <xf numFmtId="0" fontId="2" fillId="2" borderId="0" xfId="166" applyFont="1" applyFill="1" applyAlignment="1" applyProtection="1">
      <alignment horizontal="center" vertical="center" wrapText="1"/>
      <protection locked="0"/>
    </xf>
    <xf numFmtId="176" fontId="2" fillId="2" borderId="0" xfId="265" applyFont="1" applyFill="1" applyAlignment="1">
      <alignment horizontal="center" vertical="center"/>
    </xf>
    <xf numFmtId="195" fontId="4" fillId="2" borderId="4" xfId="0" applyNumberFormat="1" applyFont="1" applyFill="1" applyBorder="1" applyAlignment="1">
      <alignment horizontal="center" vertical="center" wrapText="1"/>
    </xf>
    <xf numFmtId="0" fontId="0" fillId="2" borderId="1" xfId="0" applyFill="1" applyBorder="1"/>
    <xf numFmtId="195" fontId="2" fillId="2" borderId="6" xfId="0" applyNumberFormat="1" applyFont="1" applyFill="1" applyBorder="1" applyAlignment="1">
      <alignment horizontal="center" vertical="center"/>
    </xf>
    <xf numFmtId="196" fontId="4" fillId="2" borderId="4" xfId="0" applyNumberFormat="1" applyFont="1" applyFill="1" applyBorder="1" applyAlignment="1">
      <alignment horizontal="right" vertical="center" wrapText="1"/>
    </xf>
    <xf numFmtId="10" fontId="4" fillId="2" borderId="4" xfId="170" applyNumberFormat="1" applyFont="1" applyFill="1" applyBorder="1" applyAlignment="1">
      <alignment horizontal="right" vertical="center" wrapText="1"/>
    </xf>
    <xf numFmtId="196" fontId="2" fillId="2" borderId="4" xfId="0" applyNumberFormat="1" applyFont="1" applyFill="1" applyBorder="1" applyAlignment="1">
      <alignment horizontal="center" vertical="center"/>
    </xf>
    <xf numFmtId="194" fontId="4" fillId="2" borderId="4" xfId="170" applyNumberFormat="1" applyFont="1" applyFill="1" applyBorder="1" applyAlignment="1">
      <alignment horizontal="center" vertical="center" wrapText="1"/>
    </xf>
    <xf numFmtId="14" fontId="2" fillId="2" borderId="5" xfId="170" applyNumberFormat="1" applyFont="1" applyFill="1" applyBorder="1" applyAlignment="1">
      <alignment horizontal="right" vertical="center" wrapText="1"/>
    </xf>
    <xf numFmtId="14" fontId="2" fillId="2" borderId="0" xfId="170" applyNumberFormat="1" applyFont="1" applyFill="1" applyAlignment="1">
      <alignment vertical="center"/>
    </xf>
    <xf numFmtId="193" fontId="25" fillId="0" borderId="7" xfId="0" applyNumberFormat="1" applyFont="1" applyBorder="1" applyAlignment="1">
      <alignment horizontal="right" vertical="center"/>
    </xf>
    <xf numFmtId="193" fontId="2" fillId="0" borderId="4" xfId="0" applyNumberFormat="1" applyFont="1" applyBorder="1" applyAlignment="1" applyProtection="1">
      <alignment vertical="center"/>
      <protection locked="0"/>
    </xf>
    <xf numFmtId="193" fontId="2" fillId="0" borderId="4" xfId="170" applyNumberFormat="1" applyFont="1" applyBorder="1" applyAlignment="1">
      <alignment horizontal="right" vertical="center" wrapText="1"/>
    </xf>
    <xf numFmtId="193" fontId="2" fillId="0" borderId="4" xfId="1" applyNumberFormat="1" applyFont="1" applyBorder="1">
      <alignment vertical="center"/>
    </xf>
    <xf numFmtId="193" fontId="2" fillId="2" borderId="5" xfId="0" applyNumberFormat="1" applyFont="1" applyFill="1" applyBorder="1" applyAlignment="1">
      <alignment horizontal="left" vertical="center" indent="3"/>
    </xf>
    <xf numFmtId="14" fontId="2" fillId="2" borderId="5" xfId="0" applyNumberFormat="1" applyFont="1" applyFill="1" applyBorder="1" applyAlignment="1">
      <alignment vertical="center"/>
    </xf>
    <xf numFmtId="0" fontId="6" fillId="2" borderId="4" xfId="0" applyFont="1" applyFill="1" applyBorder="1" applyAlignment="1">
      <alignment horizontal="center" vertical="center"/>
    </xf>
    <xf numFmtId="193" fontId="4" fillId="2" borderId="4" xfId="1" applyNumberFormat="1" applyFont="1" applyFill="1" applyBorder="1" applyAlignment="1">
      <alignment horizontal="right" vertical="center" wrapText="1"/>
    </xf>
    <xf numFmtId="0" fontId="2" fillId="2" borderId="4" xfId="0" applyFont="1" applyFill="1" applyBorder="1"/>
    <xf numFmtId="10" fontId="2" fillId="2" borderId="4" xfId="0" applyNumberFormat="1" applyFont="1" applyFill="1" applyBorder="1" applyAlignment="1">
      <alignment vertical="center"/>
    </xf>
    <xf numFmtId="193" fontId="2" fillId="2" borderId="8" xfId="0" applyNumberFormat="1" applyFont="1" applyFill="1" applyBorder="1" applyAlignment="1">
      <alignment horizontal="left" vertical="center" indent="3"/>
    </xf>
    <xf numFmtId="193" fontId="2" fillId="2" borderId="7" xfId="0" applyNumberFormat="1" applyFont="1" applyFill="1" applyBorder="1" applyAlignment="1">
      <alignment horizontal="left" vertical="center" indent="3"/>
    </xf>
    <xf numFmtId="193" fontId="2" fillId="0" borderId="0" xfId="1" applyNumberFormat="1" applyFont="1">
      <alignment vertical="center"/>
    </xf>
    <xf numFmtId="176" fontId="6" fillId="2" borderId="4" xfId="1" applyFont="1" applyFill="1" applyBorder="1" applyAlignment="1">
      <alignment horizontal="center" vertical="center"/>
    </xf>
    <xf numFmtId="0" fontId="6" fillId="2" borderId="4" xfId="0" applyFont="1" applyFill="1" applyBorder="1" applyAlignment="1">
      <alignment horizontal="center" vertical="center" wrapText="1"/>
    </xf>
    <xf numFmtId="0" fontId="10" fillId="2" borderId="4" xfId="0" applyFont="1" applyFill="1" applyBorder="1" applyAlignment="1">
      <alignment horizontal="center" vertical="center"/>
    </xf>
    <xf numFmtId="176" fontId="10" fillId="2" borderId="4" xfId="1" applyFont="1" applyFill="1" applyBorder="1" applyAlignment="1">
      <alignment horizontal="center" vertical="center"/>
    </xf>
    <xf numFmtId="0" fontId="10" fillId="2" borderId="4" xfId="0" applyFont="1" applyFill="1" applyBorder="1" applyAlignment="1">
      <alignment horizontal="center" vertical="center" wrapText="1"/>
    </xf>
    <xf numFmtId="10" fontId="4" fillId="2" borderId="4" xfId="266" applyNumberFormat="1" applyFont="1" applyFill="1" applyBorder="1" applyAlignment="1">
      <alignment horizontal="right" vertical="center" wrapText="1"/>
    </xf>
    <xf numFmtId="193" fontId="6" fillId="2" borderId="4" xfId="0" applyNumberFormat="1" applyFont="1" applyFill="1" applyBorder="1" applyAlignment="1">
      <alignment horizontal="left" vertical="center" indent="3"/>
    </xf>
    <xf numFmtId="193" fontId="2" fillId="2" borderId="4" xfId="0" applyNumberFormat="1" applyFont="1" applyFill="1" applyBorder="1"/>
    <xf numFmtId="193" fontId="2" fillId="2" borderId="4" xfId="263" applyNumberFormat="1" applyFont="1" applyFill="1" applyBorder="1" applyAlignment="1">
      <alignment horizontal="right" vertical="center"/>
    </xf>
    <xf numFmtId="14" fontId="6" fillId="2" borderId="2" xfId="0" applyNumberFormat="1" applyFont="1" applyFill="1" applyBorder="1" applyAlignment="1">
      <alignment horizontal="center" vertical="center"/>
    </xf>
    <xf numFmtId="193" fontId="4" fillId="2" borderId="8" xfId="0" applyNumberFormat="1" applyFont="1" applyFill="1" applyBorder="1" applyAlignment="1">
      <alignment horizontal="right" vertical="center" wrapText="1"/>
    </xf>
    <xf numFmtId="49" fontId="4" fillId="2" borderId="7" xfId="0" applyNumberFormat="1" applyFont="1" applyFill="1" applyBorder="1" applyAlignment="1">
      <alignment horizontal="left" vertical="center" wrapText="1"/>
    </xf>
    <xf numFmtId="10" fontId="2" fillId="2" borderId="0" xfId="0" applyNumberFormat="1" applyFont="1" applyFill="1" applyAlignment="1">
      <alignment vertical="center"/>
    </xf>
    <xf numFmtId="10" fontId="2" fillId="2" borderId="0" xfId="0" applyNumberFormat="1" applyFont="1" applyFill="1" applyAlignment="1">
      <alignment horizontal="center" vertical="center"/>
    </xf>
    <xf numFmtId="193" fontId="2" fillId="0" borderId="1" xfId="0" applyNumberFormat="1" applyFont="1" applyBorder="1" applyAlignment="1">
      <alignment horizontal="right" vertical="center"/>
    </xf>
    <xf numFmtId="0" fontId="26" fillId="0" borderId="0" xfId="0" applyFont="1" applyAlignment="1" applyProtection="1">
      <alignment vertical="center"/>
      <protection locked="0" hidden="1"/>
    </xf>
    <xf numFmtId="193" fontId="2" fillId="0" borderId="0" xfId="0" applyNumberFormat="1" applyFont="1" applyAlignment="1">
      <alignment horizontal="left" vertical="center"/>
    </xf>
    <xf numFmtId="193" fontId="4" fillId="0" borderId="0" xfId="0" applyNumberFormat="1" applyFont="1" applyAlignment="1">
      <alignment horizontal="right" vertical="center"/>
    </xf>
    <xf numFmtId="193" fontId="4" fillId="0" borderId="4" xfId="0" applyNumberFormat="1" applyFont="1" applyBorder="1" applyAlignment="1">
      <alignment horizontal="center" vertical="center"/>
    </xf>
    <xf numFmtId="193" fontId="4" fillId="0" borderId="7" xfId="0" applyNumberFormat="1" applyFont="1" applyBorder="1" applyAlignment="1">
      <alignment horizontal="center" vertical="center"/>
    </xf>
    <xf numFmtId="193" fontId="6" fillId="0" borderId="4" xfId="0" applyNumberFormat="1" applyFont="1" applyBorder="1" applyAlignment="1">
      <alignment horizontal="left" vertical="center"/>
    </xf>
    <xf numFmtId="193" fontId="5" fillId="0" borderId="0" xfId="0" applyNumberFormat="1" applyFont="1" applyAlignment="1">
      <alignment vertical="center"/>
    </xf>
    <xf numFmtId="193" fontId="2" fillId="0" borderId="0" xfId="0" applyNumberFormat="1" applyFont="1"/>
    <xf numFmtId="193" fontId="27" fillId="0" borderId="0" xfId="0" applyNumberFormat="1" applyFont="1" applyAlignment="1">
      <alignment vertical="center"/>
    </xf>
    <xf numFmtId="193" fontId="28" fillId="0" borderId="0" xfId="0" applyNumberFormat="1" applyFont="1" applyAlignment="1">
      <alignment vertical="center"/>
    </xf>
    <xf numFmtId="193" fontId="6" fillId="5" borderId="0" xfId="0" applyNumberFormat="1" applyFont="1" applyFill="1" applyAlignment="1">
      <alignment horizontal="center" vertical="center"/>
    </xf>
    <xf numFmtId="199" fontId="2" fillId="0" borderId="4" xfId="0" applyNumberFormat="1" applyFont="1" applyBorder="1" applyAlignment="1">
      <alignment horizontal="center" vertical="center"/>
    </xf>
    <xf numFmtId="193" fontId="29" fillId="0" borderId="7" xfId="0" applyNumberFormat="1" applyFont="1" applyBorder="1" applyAlignment="1">
      <alignment horizontal="left" vertical="center"/>
    </xf>
    <xf numFmtId="193" fontId="5" fillId="0" borderId="7" xfId="0" applyNumberFormat="1" applyFont="1" applyBorder="1" applyAlignment="1">
      <alignment horizontal="right" vertical="center"/>
    </xf>
    <xf numFmtId="193" fontId="25" fillId="0" borderId="0" xfId="0" applyNumberFormat="1" applyFont="1" applyAlignment="1">
      <alignment vertical="center"/>
    </xf>
    <xf numFmtId="193" fontId="30" fillId="0" borderId="7" xfId="0" applyNumberFormat="1" applyFont="1" applyBorder="1" applyAlignment="1">
      <alignment horizontal="left" vertical="center"/>
    </xf>
    <xf numFmtId="193" fontId="31" fillId="0" borderId="7" xfId="0" applyNumberFormat="1" applyFont="1" applyBorder="1" applyAlignment="1">
      <alignment horizontal="left" vertical="center"/>
    </xf>
    <xf numFmtId="193" fontId="6" fillId="0" borderId="0" xfId="0" applyNumberFormat="1" applyFont="1"/>
    <xf numFmtId="193" fontId="32" fillId="0" borderId="0" xfId="0" applyNumberFormat="1" applyFont="1" applyAlignment="1">
      <alignment vertical="center"/>
    </xf>
    <xf numFmtId="193" fontId="5" fillId="0" borderId="0" xfId="51" applyNumberFormat="1" applyFont="1" applyAlignment="1">
      <alignment horizontal="center" vertical="center"/>
    </xf>
    <xf numFmtId="199" fontId="2" fillId="0" borderId="0" xfId="0" applyNumberFormat="1" applyFont="1" applyAlignment="1">
      <alignment horizontal="center" vertical="center"/>
    </xf>
    <xf numFmtId="193" fontId="27" fillId="0" borderId="0" xfId="0" applyNumberFormat="1" applyFont="1"/>
    <xf numFmtId="204" fontId="5" fillId="0" borderId="0" xfId="0" applyNumberFormat="1" applyFont="1" applyAlignment="1" applyProtection="1">
      <alignment horizontal="left"/>
      <protection locked="0"/>
    </xf>
    <xf numFmtId="204" fontId="21" fillId="0" borderId="0" xfId="0" applyNumberFormat="1" applyFont="1" applyAlignment="1" applyProtection="1">
      <alignment horizontal="left"/>
      <protection locked="0"/>
    </xf>
    <xf numFmtId="204" fontId="5" fillId="0" borderId="0" xfId="0" applyNumberFormat="1" applyFont="1" applyAlignment="1" applyProtection="1">
      <alignment horizontal="center"/>
      <protection locked="0"/>
    </xf>
    <xf numFmtId="204" fontId="2" fillId="0" borderId="0" xfId="0" applyNumberFormat="1" applyFont="1" applyAlignment="1" applyProtection="1">
      <alignment horizontal="center"/>
      <protection locked="0"/>
    </xf>
    <xf numFmtId="0" fontId="2" fillId="0" borderId="0" xfId="167" applyFont="1" applyAlignment="1" applyProtection="1">
      <alignment vertical="center"/>
      <protection locked="0"/>
    </xf>
    <xf numFmtId="204" fontId="2" fillId="0" borderId="0" xfId="0" applyNumberFormat="1" applyFont="1" applyAlignment="1" applyProtection="1">
      <alignment horizontal="left"/>
      <protection locked="0"/>
    </xf>
    <xf numFmtId="205" fontId="2" fillId="0" borderId="0" xfId="0" applyNumberFormat="1" applyFont="1" applyAlignment="1" applyProtection="1">
      <alignment horizontal="left"/>
      <protection locked="0"/>
    </xf>
    <xf numFmtId="204" fontId="2" fillId="0" borderId="0" xfId="0" applyNumberFormat="1" applyFont="1" applyAlignment="1" applyProtection="1">
      <alignment horizontal="right"/>
      <protection locked="0"/>
    </xf>
    <xf numFmtId="204" fontId="33" fillId="0" borderId="0" xfId="0" applyNumberFormat="1" applyFont="1" applyAlignment="1" applyProtection="1">
      <alignment horizontal="left"/>
      <protection locked="0"/>
    </xf>
    <xf numFmtId="204" fontId="21" fillId="0" borderId="0" xfId="0" applyNumberFormat="1" applyFont="1" applyAlignment="1" applyProtection="1">
      <alignment horizontal="center"/>
      <protection locked="0"/>
    </xf>
    <xf numFmtId="0" fontId="2" fillId="0" borderId="0" xfId="0" applyFont="1" applyAlignment="1" applyProtection="1">
      <alignment horizontal="center"/>
      <protection locked="0"/>
    </xf>
    <xf numFmtId="204" fontId="2" fillId="0" borderId="1" xfId="0" applyNumberFormat="1" applyFont="1" applyBorder="1" applyAlignment="1" applyProtection="1">
      <alignment horizontal="left"/>
      <protection locked="0"/>
    </xf>
    <xf numFmtId="0" fontId="2" fillId="0" borderId="1" xfId="0" applyFont="1" applyBorder="1"/>
    <xf numFmtId="195" fontId="2" fillId="0" borderId="4" xfId="3" applyNumberFormat="1" applyFont="1" applyBorder="1" applyAlignment="1">
      <alignment horizontal="center" vertical="center"/>
    </xf>
    <xf numFmtId="195" fontId="2" fillId="0" borderId="4" xfId="3" applyNumberFormat="1" applyFont="1" applyBorder="1" applyAlignment="1">
      <alignment horizontal="center" vertical="center" wrapText="1"/>
    </xf>
    <xf numFmtId="206" fontId="5" fillId="0" borderId="4" xfId="3" applyNumberFormat="1" applyFont="1" applyBorder="1" applyAlignment="1">
      <alignment vertical="center" wrapText="1"/>
    </xf>
    <xf numFmtId="207" fontId="5" fillId="0" borderId="4" xfId="3" applyNumberFormat="1" applyFont="1" applyBorder="1" applyAlignment="1">
      <alignment horizontal="center" vertical="center"/>
    </xf>
    <xf numFmtId="193" fontId="2" fillId="0" borderId="4" xfId="3" applyNumberFormat="1" applyFont="1" applyBorder="1" applyAlignment="1">
      <alignment vertical="center"/>
    </xf>
    <xf numFmtId="193" fontId="4" fillId="0" borderId="4" xfId="0" applyNumberFormat="1" applyFont="1" applyBorder="1" applyAlignment="1">
      <alignment horizontal="left" vertical="center" indent="1"/>
    </xf>
    <xf numFmtId="193" fontId="5" fillId="0" borderId="4" xfId="3" applyNumberFormat="1" applyFont="1" applyBorder="1" applyAlignment="1">
      <alignment horizontal="center" vertical="center"/>
    </xf>
    <xf numFmtId="206" fontId="5" fillId="0" borderId="4" xfId="3" applyNumberFormat="1" applyFont="1" applyBorder="1" applyAlignment="1">
      <alignment horizontal="center" vertical="center" wrapText="1"/>
    </xf>
    <xf numFmtId="193" fontId="2" fillId="0" borderId="4" xfId="0" applyNumberFormat="1" applyFont="1" applyBorder="1" applyAlignment="1" applyProtection="1">
      <alignment horizontal="left"/>
      <protection locked="0"/>
    </xf>
    <xf numFmtId="206" fontId="5" fillId="0" borderId="4" xfId="3" applyNumberFormat="1" applyFont="1" applyBorder="1" applyAlignment="1">
      <alignment vertical="top" wrapText="1"/>
    </xf>
    <xf numFmtId="206" fontId="2" fillId="0" borderId="4" xfId="3" applyNumberFormat="1" applyFont="1" applyBorder="1" applyAlignment="1">
      <alignment vertical="top" wrapText="1"/>
    </xf>
    <xf numFmtId="204" fontId="2" fillId="0" borderId="4" xfId="0" applyNumberFormat="1" applyFont="1" applyBorder="1" applyAlignment="1" applyProtection="1">
      <alignment horizontal="left" vertical="top"/>
      <protection locked="0"/>
    </xf>
    <xf numFmtId="204" fontId="2" fillId="0" borderId="4" xfId="0" applyNumberFormat="1" applyFont="1" applyBorder="1" applyAlignment="1" applyProtection="1">
      <alignment horizontal="left"/>
      <protection locked="0"/>
    </xf>
    <xf numFmtId="206" fontId="2" fillId="0" borderId="4" xfId="3" applyNumberFormat="1" applyFont="1" applyBorder="1" applyAlignment="1">
      <alignment vertical="center" wrapText="1"/>
    </xf>
    <xf numFmtId="206" fontId="5" fillId="0" borderId="4" xfId="3" applyNumberFormat="1" applyFont="1" applyBorder="1" applyAlignment="1">
      <alignment horizontal="center" vertical="top" wrapText="1"/>
    </xf>
    <xf numFmtId="0" fontId="2" fillId="0" borderId="0" xfId="167" applyFont="1" applyAlignment="1">
      <alignment vertical="center"/>
    </xf>
    <xf numFmtId="193" fontId="19" fillId="2" borderId="0" xfId="175" applyNumberFormat="1" applyFill="1" applyAlignment="1" applyProtection="1">
      <alignment vertical="center" wrapText="1"/>
      <protection locked="0"/>
    </xf>
    <xf numFmtId="193" fontId="34" fillId="2" borderId="0" xfId="175" applyNumberFormat="1" applyFont="1" applyFill="1" applyAlignment="1" applyProtection="1">
      <alignment horizontal="left" vertical="center" wrapText="1" indent="2"/>
      <protection locked="0"/>
    </xf>
    <xf numFmtId="193" fontId="35" fillId="2" borderId="0" xfId="175" applyNumberFormat="1" applyFont="1" applyFill="1" applyAlignment="1" applyProtection="1">
      <alignment vertical="center" wrapText="1"/>
      <protection locked="0"/>
    </xf>
    <xf numFmtId="193" fontId="19" fillId="2" borderId="0" xfId="175" applyNumberFormat="1" applyFill="1" applyAlignment="1" applyProtection="1">
      <alignment horizontal="left" vertical="center" wrapText="1" indent="2"/>
      <protection locked="0"/>
    </xf>
    <xf numFmtId="193" fontId="35" fillId="2" borderId="0" xfId="175" applyNumberFormat="1" applyFont="1" applyFill="1" applyAlignment="1" applyProtection="1">
      <alignment horizontal="left" vertical="center" wrapText="1" indent="3"/>
      <protection locked="0"/>
    </xf>
    <xf numFmtId="193" fontId="35" fillId="2" borderId="0" xfId="175" applyNumberFormat="1" applyFont="1" applyFill="1" applyAlignment="1" applyProtection="1">
      <alignment horizontal="left" vertical="center" wrapText="1"/>
      <protection locked="0"/>
    </xf>
    <xf numFmtId="193" fontId="19" fillId="2" borderId="0" xfId="175" applyNumberFormat="1" applyFill="1" applyAlignment="1" applyProtection="1">
      <alignment horizontal="left" vertical="center" wrapText="1" indent="1"/>
      <protection locked="0"/>
    </xf>
    <xf numFmtId="193" fontId="19" fillId="2" borderId="0" xfId="175" applyNumberFormat="1" applyFill="1" applyAlignment="1" applyProtection="1">
      <alignment wrapText="1"/>
      <protection locked="0"/>
    </xf>
    <xf numFmtId="193" fontId="19" fillId="2" borderId="0" xfId="175" applyNumberFormat="1" applyFill="1" applyAlignment="1">
      <alignment wrapText="1"/>
    </xf>
    <xf numFmtId="193" fontId="36" fillId="2" borderId="0" xfId="175" applyNumberFormat="1" applyFont="1" applyFill="1" applyAlignment="1">
      <alignment horizontal="center" wrapText="1"/>
    </xf>
    <xf numFmtId="193" fontId="37" fillId="2" borderId="0" xfId="175" applyNumberFormat="1" applyFont="1" applyFill="1" applyAlignment="1">
      <alignment horizontal="center" wrapText="1"/>
    </xf>
    <xf numFmtId="193" fontId="19" fillId="2" borderId="0" xfId="175" applyNumberFormat="1" applyFill="1" applyAlignment="1">
      <alignment vertical="center" wrapText="1"/>
    </xf>
    <xf numFmtId="193" fontId="38" fillId="2" borderId="0" xfId="175" applyNumberFormat="1" applyFont="1" applyFill="1" applyAlignment="1">
      <alignment horizontal="left" vertical="center" wrapText="1"/>
    </xf>
    <xf numFmtId="193" fontId="39" fillId="2" borderId="0" xfId="175" applyNumberFormat="1" applyFont="1" applyFill="1" applyAlignment="1">
      <alignment horizontal="left" vertical="center" wrapText="1" indent="1"/>
    </xf>
    <xf numFmtId="193" fontId="40" fillId="2" borderId="0" xfId="175" applyNumberFormat="1" applyFont="1" applyFill="1" applyAlignment="1" applyProtection="1">
      <alignment horizontal="left" vertical="center" wrapText="1" indent="1"/>
      <protection locked="0"/>
    </xf>
    <xf numFmtId="193" fontId="40" fillId="2" borderId="0" xfId="175" applyNumberFormat="1" applyFont="1" applyFill="1" applyAlignment="1">
      <alignment horizontal="left" vertical="center" wrapText="1" indent="1"/>
    </xf>
    <xf numFmtId="193" fontId="39" fillId="2" borderId="0" xfId="175" applyNumberFormat="1" applyFont="1" applyFill="1" applyAlignment="1" applyProtection="1">
      <alignment horizontal="left" vertical="center" wrapText="1" indent="1"/>
      <protection locked="0"/>
    </xf>
    <xf numFmtId="193" fontId="38" fillId="2" borderId="0" xfId="175" applyNumberFormat="1" applyFont="1" applyFill="1" applyAlignment="1" applyProtection="1">
      <alignment horizontal="left" vertical="center" wrapText="1"/>
      <protection locked="0"/>
    </xf>
    <xf numFmtId="193" fontId="41" fillId="2" borderId="0" xfId="0" applyNumberFormat="1" applyFont="1" applyFill="1" applyAlignment="1" applyProtection="1">
      <alignment horizontal="left" vertical="center" wrapText="1" indent="1"/>
      <protection locked="0"/>
    </xf>
    <xf numFmtId="193" fontId="41" fillId="2" borderId="0" xfId="175" applyNumberFormat="1" applyFont="1" applyFill="1" applyAlignment="1" applyProtection="1">
      <alignment horizontal="left" vertical="center" wrapText="1" indent="1"/>
      <protection locked="0"/>
    </xf>
    <xf numFmtId="193" fontId="42" fillId="2" borderId="0" xfId="175" applyNumberFormat="1" applyFont="1" applyFill="1" applyAlignment="1" applyProtection="1">
      <alignment horizontal="left" vertical="center" wrapText="1" indent="1"/>
      <protection locked="0"/>
    </xf>
    <xf numFmtId="193" fontId="0" fillId="2" borderId="0" xfId="175" applyNumberFormat="1" applyFont="1" applyFill="1" applyAlignment="1" applyProtection="1">
      <alignment horizontal="left" vertical="center" wrapText="1" indent="1"/>
      <protection locked="0"/>
    </xf>
    <xf numFmtId="193" fontId="41" fillId="2" borderId="0" xfId="183" applyNumberFormat="1" applyFont="1" applyFill="1" applyAlignment="1">
      <alignment horizontal="left" vertical="center" wrapText="1"/>
      <protection locked="0"/>
    </xf>
    <xf numFmtId="193" fontId="0" fillId="2" borderId="0" xfId="0" applyNumberFormat="1" applyFont="1" applyFill="1" applyAlignment="1" applyProtection="1">
      <alignment horizontal="left" vertical="center" wrapText="1" indent="1"/>
      <protection locked="0"/>
    </xf>
    <xf numFmtId="193" fontId="0" fillId="2" borderId="0" xfId="175" applyNumberFormat="1" applyFont="1" applyFill="1" applyAlignment="1" applyProtection="1">
      <alignment horizontal="left" vertical="center" wrapText="1" indent="2"/>
      <protection locked="0"/>
    </xf>
    <xf numFmtId="193" fontId="0" fillId="2" borderId="0" xfId="175" applyNumberFormat="1" applyFont="1" applyFill="1" applyAlignment="1" applyProtection="1">
      <alignment horizontal="left" vertical="center" wrapText="1" indent="3"/>
      <protection locked="0"/>
    </xf>
    <xf numFmtId="193" fontId="41" fillId="2" borderId="0" xfId="175" applyNumberFormat="1" applyFont="1" applyFill="1" applyAlignment="1" applyProtection="1">
      <alignment vertical="center" wrapText="1"/>
      <protection locked="0"/>
    </xf>
    <xf numFmtId="193" fontId="41" fillId="2" borderId="0" xfId="0" applyNumberFormat="1" applyFont="1" applyFill="1" applyAlignment="1" applyProtection="1">
      <alignment horizontal="left" vertical="center" wrapText="1"/>
      <protection locked="0"/>
    </xf>
    <xf numFmtId="193" fontId="0" fillId="2" borderId="0" xfId="175" applyNumberFormat="1" applyFont="1" applyFill="1" applyAlignment="1" applyProtection="1">
      <alignment horizontal="left" wrapText="1" indent="2"/>
      <protection locked="0"/>
    </xf>
    <xf numFmtId="193" fontId="41" fillId="2" borderId="0" xfId="175" applyNumberFormat="1" applyFont="1" applyFill="1" applyAlignment="1" applyProtection="1">
      <alignment horizontal="left" vertical="center" indent="1"/>
      <protection locked="0"/>
    </xf>
    <xf numFmtId="193" fontId="19" fillId="2" borderId="0" xfId="175" applyNumberFormat="1" applyFill="1" applyAlignment="1" applyProtection="1">
      <alignment horizontal="left" vertical="center" indent="1"/>
      <protection locked="0"/>
    </xf>
    <xf numFmtId="193" fontId="42" fillId="2" borderId="0" xfId="175" applyNumberFormat="1" applyFont="1" applyFill="1" applyAlignment="1" applyProtection="1">
      <alignment horizontal="left" vertical="center" wrapText="1" indent="2"/>
      <protection locked="0"/>
    </xf>
    <xf numFmtId="193" fontId="42" fillId="2" borderId="0" xfId="175" applyNumberFormat="1" applyFont="1" applyFill="1" applyAlignment="1" applyProtection="1">
      <alignment horizontal="left" vertical="center" wrapText="1" indent="3"/>
      <protection locked="0"/>
    </xf>
    <xf numFmtId="193" fontId="41" fillId="2" borderId="0" xfId="175" applyNumberFormat="1" applyFont="1" applyFill="1" applyAlignment="1" applyProtection="1">
      <alignment horizontal="left" wrapText="1" indent="1"/>
      <protection locked="0"/>
    </xf>
    <xf numFmtId="193" fontId="19" fillId="2" borderId="0" xfId="175" applyNumberFormat="1" applyFill="1" applyAlignment="1" applyProtection="1">
      <alignment horizontal="left" wrapText="1" indent="1"/>
      <protection locked="0"/>
    </xf>
    <xf numFmtId="193" fontId="41" fillId="2" borderId="0" xfId="0" applyNumberFormat="1" applyFont="1" applyFill="1" applyAlignment="1" applyProtection="1">
      <alignment horizontal="left" wrapText="1" indent="1"/>
      <protection locked="0"/>
    </xf>
    <xf numFmtId="193" fontId="0" fillId="2" borderId="0" xfId="175" applyNumberFormat="1" applyFont="1" applyFill="1" applyAlignment="1" applyProtection="1">
      <alignment horizontal="left" wrapText="1" indent="3"/>
      <protection locked="0"/>
    </xf>
    <xf numFmtId="193" fontId="0" fillId="2" borderId="0" xfId="175" applyNumberFormat="1" applyFont="1" applyFill="1" applyAlignment="1" applyProtection="1">
      <alignment horizontal="left" wrapText="1" indent="1"/>
      <protection locked="0"/>
    </xf>
    <xf numFmtId="193" fontId="0" fillId="2" borderId="0" xfId="175" applyNumberFormat="1" applyFont="1" applyFill="1" applyAlignment="1" applyProtection="1">
      <alignment vertical="center" wrapText="1"/>
      <protection locked="0"/>
    </xf>
    <xf numFmtId="193" fontId="8" fillId="0" borderId="0" xfId="173" applyNumberFormat="1" applyFont="1" applyAlignment="1" applyProtection="1">
      <alignment vertical="center"/>
      <protection locked="0"/>
    </xf>
    <xf numFmtId="193" fontId="2" fillId="0" borderId="0" xfId="173" applyNumberFormat="1" applyFont="1" applyAlignment="1" applyProtection="1">
      <alignment horizontal="center" vertical="center"/>
      <protection locked="0"/>
    </xf>
    <xf numFmtId="193" fontId="5" fillId="0" borderId="0" xfId="169" applyNumberFormat="1" applyFont="1" applyAlignment="1" applyProtection="1">
      <alignment vertical="center"/>
      <protection locked="0"/>
    </xf>
    <xf numFmtId="193" fontId="2" fillId="0" borderId="0" xfId="169" applyNumberFormat="1" applyFont="1" applyAlignment="1" applyProtection="1">
      <alignment vertical="center"/>
      <protection locked="0"/>
    </xf>
    <xf numFmtId="193" fontId="2" fillId="0" borderId="0" xfId="173" applyNumberFormat="1" applyFont="1" applyAlignment="1" applyProtection="1">
      <alignment vertical="center"/>
      <protection locked="0"/>
    </xf>
    <xf numFmtId="193" fontId="43" fillId="0" borderId="0" xfId="169" applyNumberFormat="1" applyFont="1" applyAlignment="1" applyProtection="1">
      <alignment horizontal="centerContinuous" vertical="center"/>
      <protection locked="0"/>
    </xf>
    <xf numFmtId="193" fontId="8" fillId="0" borderId="0" xfId="169" applyNumberFormat="1" applyFont="1" applyAlignment="1" applyProtection="1">
      <alignment horizontal="centerContinuous" vertical="center"/>
      <protection locked="0"/>
    </xf>
    <xf numFmtId="193" fontId="2" fillId="0" borderId="0" xfId="169" applyNumberFormat="1" applyFont="1" applyAlignment="1" applyProtection="1">
      <alignment horizontal="center" vertical="center"/>
      <protection locked="0"/>
    </xf>
    <xf numFmtId="193" fontId="44" fillId="0" borderId="0" xfId="169" applyNumberFormat="1" applyFont="1" applyAlignment="1" applyProtection="1">
      <alignment horizontal="left" vertical="center"/>
      <protection locked="0"/>
    </xf>
    <xf numFmtId="193" fontId="45" fillId="0" borderId="14" xfId="173" applyNumberFormat="1" applyFont="1" applyBorder="1" applyAlignment="1" applyProtection="1">
      <alignment horizontal="centerContinuous" vertical="center"/>
      <protection locked="0"/>
    </xf>
    <xf numFmtId="193" fontId="45" fillId="0" borderId="15" xfId="169" applyNumberFormat="1" applyFont="1" applyBorder="1" applyAlignment="1" applyProtection="1">
      <alignment horizontal="center" vertical="center"/>
      <protection locked="0"/>
    </xf>
    <xf numFmtId="193" fontId="6" fillId="0" borderId="15" xfId="173" applyNumberFormat="1" applyFont="1" applyBorder="1" applyAlignment="1" applyProtection="1">
      <alignment horizontal="center" vertical="center"/>
      <protection locked="0"/>
    </xf>
    <xf numFmtId="0" fontId="0" fillId="0" borderId="16" xfId="0" applyBorder="1"/>
    <xf numFmtId="0" fontId="0" fillId="0" borderId="17" xfId="0" applyBorder="1"/>
    <xf numFmtId="193" fontId="5" fillId="0" borderId="18" xfId="173" applyNumberFormat="1" applyFont="1" applyBorder="1" applyAlignment="1" applyProtection="1">
      <alignment horizontal="centerContinuous" vertical="center"/>
      <protection locked="0"/>
    </xf>
    <xf numFmtId="193" fontId="45" fillId="0" borderId="4" xfId="169" applyNumberFormat="1" applyFont="1" applyBorder="1" applyAlignment="1" applyProtection="1">
      <alignment horizontal="center" vertical="center"/>
      <protection locked="0"/>
    </xf>
    <xf numFmtId="193" fontId="2" fillId="0" borderId="4" xfId="173" applyNumberFormat="1" applyFont="1" applyBorder="1" applyAlignment="1" applyProtection="1">
      <alignment horizontal="center" vertical="center"/>
      <protection locked="0"/>
    </xf>
    <xf numFmtId="0" fontId="0" fillId="0" borderId="9" xfId="0" applyBorder="1"/>
    <xf numFmtId="193" fontId="45" fillId="0" borderId="4" xfId="173" applyNumberFormat="1" applyFont="1" applyBorder="1" applyAlignment="1" applyProtection="1">
      <alignment horizontal="center" vertical="center"/>
      <protection locked="0"/>
    </xf>
    <xf numFmtId="193" fontId="45" fillId="0" borderId="19" xfId="169" applyNumberFormat="1" applyFont="1" applyBorder="1" applyAlignment="1" applyProtection="1">
      <alignment horizontal="center" vertical="center"/>
      <protection locked="0"/>
    </xf>
    <xf numFmtId="193" fontId="6" fillId="0" borderId="4" xfId="173" applyNumberFormat="1" applyFont="1" applyBorder="1" applyAlignment="1" applyProtection="1">
      <alignment horizontal="center" vertical="center"/>
      <protection locked="0"/>
    </xf>
    <xf numFmtId="0" fontId="0" fillId="0" borderId="5" xfId="0" applyBorder="1"/>
    <xf numFmtId="193" fontId="45" fillId="0" borderId="19" xfId="173" applyNumberFormat="1" applyFont="1" applyBorder="1" applyAlignment="1" applyProtection="1">
      <alignment horizontal="center" vertical="center"/>
      <protection locked="0"/>
    </xf>
    <xf numFmtId="193" fontId="5" fillId="0" borderId="4" xfId="173" applyNumberFormat="1" applyFont="1" applyBorder="1" applyAlignment="1" applyProtection="1">
      <alignment horizontal="center" vertical="center"/>
      <protection locked="0"/>
    </xf>
    <xf numFmtId="193" fontId="2" fillId="0" borderId="8" xfId="173" applyNumberFormat="1" applyFont="1" applyBorder="1" applyAlignment="1" applyProtection="1">
      <alignment horizontal="centerContinuous" vertical="center"/>
      <protection locked="0"/>
    </xf>
    <xf numFmtId="193" fontId="2" fillId="0" borderId="7" xfId="173" applyNumberFormat="1" applyFont="1" applyBorder="1" applyAlignment="1" applyProtection="1">
      <alignment horizontal="centerContinuous" vertical="center"/>
      <protection locked="0"/>
    </xf>
    <xf numFmtId="193" fontId="6" fillId="0" borderId="4" xfId="173" applyNumberFormat="1" applyFont="1" applyBorder="1" applyAlignment="1" applyProtection="1">
      <alignment horizontal="center" vertical="center" wrapText="1"/>
      <protection locked="0"/>
    </xf>
    <xf numFmtId="193" fontId="45" fillId="0" borderId="20" xfId="173" applyNumberFormat="1" applyFont="1" applyBorder="1" applyAlignment="1" applyProtection="1">
      <alignment horizontal="center" vertical="center"/>
      <protection locked="0"/>
    </xf>
    <xf numFmtId="0" fontId="0" fillId="0" borderId="21" xfId="0" applyBorder="1"/>
    <xf numFmtId="0" fontId="0" fillId="0" borderId="22" xfId="0" applyBorder="1"/>
    <xf numFmtId="193" fontId="45" fillId="0" borderId="23" xfId="173" applyNumberFormat="1" applyFont="1" applyBorder="1" applyAlignment="1" applyProtection="1">
      <alignment horizontal="centerContinuous" vertical="center"/>
      <protection locked="0"/>
    </xf>
    <xf numFmtId="0" fontId="0" fillId="0" borderId="24" xfId="0" applyBorder="1"/>
    <xf numFmtId="0" fontId="0" fillId="0" borderId="6" xfId="0" applyBorder="1"/>
    <xf numFmtId="199" fontId="2" fillId="0" borderId="19" xfId="173" applyNumberFormat="1" applyFont="1" applyBorder="1" applyAlignment="1" applyProtection="1">
      <alignment horizontal="center" vertical="center"/>
      <protection locked="0"/>
    </xf>
    <xf numFmtId="193" fontId="6" fillId="0" borderId="4" xfId="230" applyNumberFormat="1" applyFont="1" applyBorder="1" applyAlignment="1" applyProtection="1">
      <alignment horizontal="center"/>
      <protection locked="0"/>
    </xf>
    <xf numFmtId="193" fontId="2" fillId="0" borderId="4" xfId="230" applyNumberFormat="1" applyFont="1" applyBorder="1" applyAlignment="1" applyProtection="1">
      <alignment horizontal="right"/>
      <protection locked="0"/>
    </xf>
    <xf numFmtId="193" fontId="2" fillId="0" borderId="7" xfId="173" applyNumberFormat="1" applyFont="1" applyBorder="1" applyAlignment="1" applyProtection="1">
      <alignment vertical="center"/>
      <protection locked="0"/>
    </xf>
    <xf numFmtId="193" fontId="6" fillId="0" borderId="25" xfId="173" applyNumberFormat="1" applyFont="1" applyBorder="1" applyAlignment="1" applyProtection="1">
      <alignment horizontal="center" vertical="center"/>
      <protection locked="0"/>
    </xf>
    <xf numFmtId="193" fontId="2" fillId="0" borderId="3" xfId="173" applyNumberFormat="1" applyFont="1" applyBorder="1" applyAlignment="1" applyProtection="1">
      <alignment vertical="center"/>
      <protection locked="0"/>
    </xf>
    <xf numFmtId="193" fontId="45" fillId="0" borderId="26" xfId="173" applyNumberFormat="1" applyFont="1" applyBorder="1" applyAlignment="1" applyProtection="1">
      <alignment horizontal="centerContinuous" vertical="center"/>
      <protection locked="0"/>
    </xf>
    <xf numFmtId="193" fontId="5" fillId="0" borderId="16" xfId="173" applyNumberFormat="1" applyFont="1" applyBorder="1" applyAlignment="1" applyProtection="1">
      <alignment horizontal="centerContinuous" vertical="center"/>
      <protection locked="0"/>
    </xf>
    <xf numFmtId="193" fontId="5" fillId="0" borderId="17" xfId="173" applyNumberFormat="1" applyFont="1" applyBorder="1" applyAlignment="1" applyProtection="1">
      <alignment horizontal="centerContinuous" vertical="center"/>
      <protection locked="0"/>
    </xf>
    <xf numFmtId="193" fontId="6" fillId="0" borderId="4" xfId="179" applyNumberFormat="1" applyFont="1" applyBorder="1" applyAlignment="1" applyProtection="1">
      <alignment horizontal="center"/>
      <protection locked="0"/>
    </xf>
    <xf numFmtId="199" fontId="2" fillId="0" borderId="25" xfId="173" applyNumberFormat="1" applyFont="1" applyBorder="1" applyAlignment="1" applyProtection="1">
      <alignment horizontal="center" vertical="center"/>
      <protection locked="0"/>
    </xf>
    <xf numFmtId="199" fontId="2" fillId="0" borderId="27" xfId="173" applyNumberFormat="1" applyFont="1" applyBorder="1" applyAlignment="1" applyProtection="1">
      <alignment horizontal="center" vertical="center"/>
      <protection locked="0"/>
    </xf>
    <xf numFmtId="193" fontId="6" fillId="0" borderId="28" xfId="179" applyNumberFormat="1" applyFont="1" applyBorder="1" applyAlignment="1" applyProtection="1">
      <alignment horizontal="center"/>
      <protection locked="0"/>
    </xf>
    <xf numFmtId="0" fontId="0" fillId="0" borderId="29" xfId="0" applyBorder="1"/>
    <xf numFmtId="0" fontId="0" fillId="0" borderId="30" xfId="0" applyBorder="1"/>
    <xf numFmtId="193" fontId="2" fillId="0" borderId="28" xfId="173" applyNumberFormat="1" applyFont="1" applyBorder="1" applyAlignment="1" applyProtection="1">
      <alignment horizontal="center" vertical="center"/>
      <protection locked="0"/>
    </xf>
    <xf numFmtId="193" fontId="2" fillId="0" borderId="31" xfId="169" applyNumberFormat="1" applyFont="1" applyBorder="1" applyAlignment="1" applyProtection="1">
      <alignment horizontal="center" vertical="center"/>
      <protection locked="0"/>
    </xf>
    <xf numFmtId="193" fontId="2" fillId="0" borderId="31" xfId="173" applyNumberFormat="1" applyFont="1" applyBorder="1" applyAlignment="1" applyProtection="1">
      <alignment vertical="center"/>
      <protection locked="0"/>
    </xf>
    <xf numFmtId="193" fontId="6" fillId="0" borderId="31" xfId="169" applyNumberFormat="1" applyFont="1" applyBorder="1" applyAlignment="1" applyProtection="1">
      <alignment horizontal="right" vertical="center"/>
      <protection locked="0"/>
    </xf>
    <xf numFmtId="193" fontId="45" fillId="0" borderId="15" xfId="173" applyNumberFormat="1" applyFont="1" applyBorder="1" applyAlignment="1" applyProtection="1">
      <alignment horizontal="center" vertical="center"/>
      <protection locked="0"/>
    </xf>
    <xf numFmtId="193" fontId="2" fillId="0" borderId="32" xfId="173" applyNumberFormat="1" applyFont="1" applyBorder="1" applyAlignment="1" applyProtection="1">
      <alignment horizontal="center" vertical="center"/>
      <protection locked="0"/>
    </xf>
    <xf numFmtId="193" fontId="0" fillId="0" borderId="4" xfId="173" applyNumberFormat="1" applyFont="1" applyBorder="1" applyAlignment="1" applyProtection="1">
      <alignment horizontal="center" vertical="center"/>
      <protection locked="0"/>
    </xf>
    <xf numFmtId="193" fontId="45" fillId="0" borderId="5" xfId="173" applyNumberFormat="1" applyFont="1" applyBorder="1" applyAlignment="1" applyProtection="1">
      <alignment horizontal="center" vertical="center"/>
      <protection locked="0"/>
    </xf>
    <xf numFmtId="193" fontId="2" fillId="0" borderId="33" xfId="173" applyNumberFormat="1" applyFont="1" applyBorder="1" applyAlignment="1" applyProtection="1">
      <alignment horizontal="center" vertical="center"/>
      <protection locked="0"/>
    </xf>
    <xf numFmtId="193" fontId="2" fillId="0" borderId="34" xfId="173" applyNumberFormat="1" applyFont="1" applyBorder="1" applyAlignment="1" applyProtection="1">
      <alignment horizontal="center" vertical="center"/>
      <protection locked="0"/>
    </xf>
    <xf numFmtId="193" fontId="46" fillId="0" borderId="4" xfId="173" applyNumberFormat="1" applyFont="1" applyBorder="1" applyAlignment="1" applyProtection="1">
      <alignment horizontal="center" vertical="center"/>
      <protection locked="0"/>
    </xf>
    <xf numFmtId="193" fontId="46" fillId="0" borderId="34" xfId="173" applyNumberFormat="1" applyFont="1" applyBorder="1" applyAlignment="1" applyProtection="1">
      <alignment horizontal="center" vertical="center"/>
      <protection locked="0"/>
    </xf>
    <xf numFmtId="193" fontId="5" fillId="0" borderId="35" xfId="173" applyNumberFormat="1" applyFont="1" applyBorder="1" applyAlignment="1" applyProtection="1">
      <alignment horizontal="centerContinuous" vertical="center"/>
      <protection locked="0"/>
    </xf>
    <xf numFmtId="193" fontId="45" fillId="0" borderId="34" xfId="169" applyNumberFormat="1" applyFont="1" applyBorder="1" applyAlignment="1" applyProtection="1">
      <alignment horizontal="center" vertical="center"/>
      <protection locked="0"/>
    </xf>
    <xf numFmtId="193" fontId="2" fillId="0" borderId="4" xfId="3" applyNumberFormat="1" applyFont="1" applyBorder="1" applyAlignment="1" applyProtection="1">
      <alignment horizontal="right"/>
      <protection locked="0"/>
    </xf>
    <xf numFmtId="193" fontId="2" fillId="0" borderId="34" xfId="3" applyNumberFormat="1" applyFont="1" applyBorder="1" applyAlignment="1" applyProtection="1">
      <alignment horizontal="right"/>
      <protection locked="0"/>
    </xf>
    <xf numFmtId="193" fontId="2" fillId="0" borderId="4" xfId="173" applyNumberFormat="1" applyFont="1" applyBorder="1" applyAlignment="1" applyProtection="1">
      <alignment vertical="center"/>
      <protection locked="0"/>
    </xf>
    <xf numFmtId="193" fontId="2" fillId="0" borderId="34" xfId="173" applyNumberFormat="1" applyFont="1" applyBorder="1" applyAlignment="1" applyProtection="1">
      <alignment vertical="center"/>
      <protection locked="0"/>
    </xf>
    <xf numFmtId="193" fontId="2" fillId="0" borderId="2" xfId="173" applyNumberFormat="1" applyFont="1" applyBorder="1" applyAlignment="1" applyProtection="1">
      <alignment vertical="center"/>
      <protection locked="0"/>
    </xf>
    <xf numFmtId="193" fontId="2" fillId="0" borderId="36" xfId="173" applyNumberFormat="1" applyFont="1" applyBorder="1" applyAlignment="1" applyProtection="1">
      <alignment vertical="center"/>
      <protection locked="0"/>
    </xf>
    <xf numFmtId="193" fontId="45" fillId="0" borderId="32" xfId="173" applyNumberFormat="1" applyFont="1" applyBorder="1" applyAlignment="1" applyProtection="1">
      <alignment horizontal="center" vertical="center"/>
      <protection locked="0"/>
    </xf>
    <xf numFmtId="193" fontId="2" fillId="0" borderId="4" xfId="3" applyNumberFormat="1" applyFont="1" applyBorder="1" applyAlignment="1" applyProtection="1">
      <alignment horizontal="center"/>
      <protection locked="0"/>
    </xf>
    <xf numFmtId="193" fontId="6" fillId="0" borderId="34" xfId="173" applyNumberFormat="1" applyFont="1" applyBorder="1" applyAlignment="1" applyProtection="1">
      <alignment horizontal="center" vertical="center"/>
      <protection locked="0"/>
    </xf>
    <xf numFmtId="193" fontId="2" fillId="0" borderId="37" xfId="173" applyNumberFormat="1" applyFont="1" applyBorder="1" applyAlignment="1" applyProtection="1">
      <alignment vertical="center"/>
      <protection locked="0"/>
    </xf>
    <xf numFmtId="193" fontId="2" fillId="0" borderId="9" xfId="173" applyNumberFormat="1" applyFont="1" applyBorder="1" applyAlignment="1" applyProtection="1">
      <alignment vertical="center"/>
      <protection locked="0"/>
    </xf>
    <xf numFmtId="193" fontId="2" fillId="0" borderId="29" xfId="173" applyNumberFormat="1" applyFont="1" applyBorder="1" applyAlignment="1" applyProtection="1">
      <alignment vertical="center"/>
      <protection locked="0"/>
    </xf>
    <xf numFmtId="193" fontId="2" fillId="0" borderId="28" xfId="3" applyNumberFormat="1" applyFont="1" applyBorder="1" applyAlignment="1" applyProtection="1">
      <alignment horizontal="center"/>
      <protection locked="0"/>
    </xf>
    <xf numFmtId="193" fontId="6" fillId="0" borderId="38" xfId="173" applyNumberFormat="1" applyFont="1" applyBorder="1" applyAlignment="1" applyProtection="1">
      <alignment horizontal="center" vertical="center"/>
      <protection locked="0"/>
    </xf>
    <xf numFmtId="0" fontId="47" fillId="0" borderId="0" xfId="155" applyFont="1"/>
    <xf numFmtId="0" fontId="2" fillId="0" borderId="0" xfId="155" applyFont="1"/>
    <xf numFmtId="49" fontId="48" fillId="7" borderId="1" xfId="266" applyNumberFormat="1" applyFont="1" applyFill="1" applyBorder="1" applyAlignment="1">
      <alignment horizontal="center" vertical="center"/>
    </xf>
    <xf numFmtId="0" fontId="0" fillId="0" borderId="1" xfId="142" applyBorder="1"/>
    <xf numFmtId="49" fontId="49" fillId="8" borderId="12" xfId="266" applyNumberFormat="1" applyFont="1" applyFill="1" applyBorder="1" applyAlignment="1">
      <alignment vertical="center"/>
    </xf>
    <xf numFmtId="49" fontId="50" fillId="8" borderId="37" xfId="0" applyNumberFormat="1" applyFont="1" applyFill="1" applyBorder="1" applyAlignment="1">
      <alignment vertical="top"/>
    </xf>
    <xf numFmtId="49" fontId="49" fillId="8" borderId="37" xfId="178" applyNumberFormat="1" applyFont="1" applyFill="1" applyBorder="1" applyAlignment="1">
      <alignment vertical="center"/>
    </xf>
    <xf numFmtId="49" fontId="49" fillId="8" borderId="37" xfId="178" applyNumberFormat="1" applyFont="1" applyFill="1" applyBorder="1" applyAlignment="1">
      <alignment horizontal="center" vertical="center"/>
    </xf>
    <xf numFmtId="49" fontId="49" fillId="9" borderId="12" xfId="266" applyNumberFormat="1" applyFont="1" applyFill="1" applyBorder="1" applyAlignment="1">
      <alignment vertical="top"/>
    </xf>
    <xf numFmtId="0" fontId="50" fillId="9" borderId="37" xfId="0" applyFont="1" applyFill="1" applyBorder="1" applyAlignment="1">
      <alignment horizontal="left"/>
    </xf>
    <xf numFmtId="0" fontId="47" fillId="9" borderId="37" xfId="155" applyFont="1" applyFill="1" applyBorder="1"/>
    <xf numFmtId="49" fontId="49" fillId="9" borderId="37" xfId="178" applyNumberFormat="1" applyFont="1" applyFill="1" applyBorder="1" applyAlignment="1">
      <alignment vertical="top"/>
    </xf>
    <xf numFmtId="49" fontId="49" fillId="9" borderId="37" xfId="178" applyNumberFormat="1" applyFont="1" applyFill="1" applyBorder="1" applyAlignment="1">
      <alignment horizontal="center" vertical="top"/>
    </xf>
    <xf numFmtId="49" fontId="49" fillId="9" borderId="13" xfId="266" applyNumberFormat="1" applyFont="1" applyFill="1" applyBorder="1" applyAlignment="1">
      <alignment horizontal="left" vertical="center"/>
    </xf>
    <xf numFmtId="49" fontId="50" fillId="9" borderId="0" xfId="0" applyNumberFormat="1" applyFont="1" applyFill="1" applyAlignment="1">
      <alignment horizontal="left" vertical="center"/>
    </xf>
    <xf numFmtId="0" fontId="51" fillId="9" borderId="0" xfId="0" applyFont="1" applyFill="1"/>
    <xf numFmtId="49" fontId="50" fillId="9" borderId="0" xfId="0" applyNumberFormat="1" applyFont="1" applyFill="1" applyAlignment="1">
      <alignment horizontal="left" vertical="top"/>
    </xf>
    <xf numFmtId="49" fontId="50" fillId="9" borderId="0" xfId="0" applyNumberFormat="1" applyFont="1" applyFill="1" applyAlignment="1">
      <alignment vertical="center"/>
    </xf>
    <xf numFmtId="49" fontId="49" fillId="9" borderId="0" xfId="178" applyNumberFormat="1" applyFont="1" applyFill="1" applyAlignment="1">
      <alignment horizontal="left" vertical="center"/>
    </xf>
    <xf numFmtId="49" fontId="49" fillId="9" borderId="0" xfId="178" applyNumberFormat="1" applyFont="1" applyFill="1" applyAlignment="1">
      <alignment vertical="center"/>
    </xf>
    <xf numFmtId="49" fontId="49" fillId="9" borderId="13" xfId="266" applyNumberFormat="1" applyFont="1" applyFill="1" applyBorder="1" applyAlignment="1">
      <alignment vertical="center"/>
    </xf>
    <xf numFmtId="0" fontId="47" fillId="9" borderId="0" xfId="155" applyFont="1" applyFill="1"/>
    <xf numFmtId="49" fontId="51" fillId="9" borderId="0" xfId="0" applyNumberFormat="1" applyFont="1" applyFill="1" applyAlignment="1">
      <alignment vertical="center"/>
    </xf>
    <xf numFmtId="49" fontId="52" fillId="9" borderId="0" xfId="0" applyNumberFormat="1" applyFont="1" applyFill="1" applyAlignment="1">
      <alignment vertical="center"/>
    </xf>
    <xf numFmtId="49" fontId="47" fillId="9" borderId="0" xfId="138" applyNumberFormat="1" applyFont="1" applyFill="1" applyAlignment="1">
      <alignment vertical="center"/>
    </xf>
    <xf numFmtId="0" fontId="47" fillId="9" borderId="13" xfId="155" applyFont="1" applyFill="1" applyBorder="1"/>
    <xf numFmtId="49" fontId="49" fillId="8" borderId="3" xfId="178" applyNumberFormat="1" applyFont="1" applyFill="1" applyBorder="1" applyAlignment="1">
      <alignment vertical="center"/>
    </xf>
    <xf numFmtId="49" fontId="49" fillId="9" borderId="3" xfId="178" applyNumberFormat="1" applyFont="1" applyFill="1" applyBorder="1" applyAlignment="1">
      <alignment vertical="top"/>
    </xf>
    <xf numFmtId="49" fontId="49" fillId="9" borderId="39" xfId="178" applyNumberFormat="1" applyFont="1" applyFill="1" applyBorder="1" applyAlignment="1">
      <alignment vertical="center"/>
    </xf>
    <xf numFmtId="0" fontId="47" fillId="9" borderId="39" xfId="155" applyFont="1" applyFill="1" applyBorder="1"/>
    <xf numFmtId="208" fontId="49" fillId="9" borderId="39" xfId="178" applyNumberFormat="1" applyFont="1" applyFill="1" applyBorder="1" applyAlignment="1">
      <alignment vertical="center"/>
    </xf>
    <xf numFmtId="0" fontId="51" fillId="9" borderId="39" xfId="0" applyFont="1" applyFill="1" applyBorder="1"/>
    <xf numFmtId="0" fontId="47" fillId="9" borderId="40" xfId="155" applyFont="1" applyFill="1" applyBorder="1"/>
    <xf numFmtId="0" fontId="47" fillId="9" borderId="1" xfId="155" applyFont="1" applyFill="1" applyBorder="1"/>
    <xf numFmtId="49" fontId="50" fillId="9" borderId="1" xfId="0" applyNumberFormat="1" applyFont="1" applyFill="1" applyBorder="1" applyAlignment="1">
      <alignment vertical="center"/>
    </xf>
    <xf numFmtId="0" fontId="51" fillId="9" borderId="1" xfId="0" applyFont="1" applyFill="1" applyBorder="1"/>
    <xf numFmtId="0" fontId="47" fillId="9" borderId="6" xfId="155" applyFont="1" applyFill="1" applyBorder="1"/>
    <xf numFmtId="0" fontId="53" fillId="0" borderId="0" xfId="135" applyFont="1" applyAlignment="1">
      <alignment vertical="center"/>
    </xf>
    <xf numFmtId="0" fontId="54" fillId="0" borderId="0" xfId="135" applyFont="1" applyAlignment="1">
      <alignment horizontal="center" vertical="center"/>
    </xf>
    <xf numFmtId="0" fontId="54" fillId="0" borderId="0" xfId="135" applyFont="1" applyAlignment="1">
      <alignment vertical="center"/>
    </xf>
    <xf numFmtId="0" fontId="55" fillId="7" borderId="12" xfId="260" applyFont="1" applyFill="1" applyBorder="1">
      <alignment vertical="center"/>
    </xf>
    <xf numFmtId="0" fontId="56" fillId="7" borderId="37" xfId="260" applyFont="1" applyFill="1" applyBorder="1" applyAlignment="1">
      <alignment horizontal="center" vertical="center"/>
    </xf>
    <xf numFmtId="0" fontId="0" fillId="0" borderId="37" xfId="0" applyBorder="1"/>
    <xf numFmtId="0" fontId="57" fillId="7" borderId="13" xfId="260" applyFont="1" applyFill="1" applyBorder="1">
      <alignment vertical="center"/>
    </xf>
    <xf numFmtId="0" fontId="58" fillId="2" borderId="0" xfId="260" applyFont="1" applyFill="1">
      <alignment vertical="center"/>
    </xf>
    <xf numFmtId="49" fontId="59" fillId="2" borderId="0" xfId="260" applyNumberFormat="1" applyFont="1" applyFill="1" applyAlignment="1">
      <alignment horizontal="center" vertical="center"/>
    </xf>
    <xf numFmtId="0" fontId="59" fillId="2" borderId="0" xfId="260" applyFont="1" applyFill="1">
      <alignment vertical="center"/>
    </xf>
    <xf numFmtId="0" fontId="57" fillId="10" borderId="12" xfId="260" applyFont="1" applyFill="1" applyBorder="1">
      <alignment vertical="center"/>
    </xf>
    <xf numFmtId="0" fontId="57" fillId="10" borderId="37" xfId="260" applyFont="1" applyFill="1" applyBorder="1">
      <alignment vertical="center"/>
    </xf>
    <xf numFmtId="0" fontId="57" fillId="10" borderId="3" xfId="260" applyFont="1" applyFill="1" applyBorder="1">
      <alignment vertical="center"/>
    </xf>
    <xf numFmtId="0" fontId="59" fillId="10" borderId="13" xfId="260" applyFont="1" applyFill="1" applyBorder="1">
      <alignment vertical="center"/>
    </xf>
    <xf numFmtId="0" fontId="57" fillId="10" borderId="0" xfId="260" applyFont="1" applyFill="1">
      <alignment vertical="center"/>
    </xf>
    <xf numFmtId="0" fontId="57" fillId="10" borderId="39" xfId="260" applyFont="1" applyFill="1" applyBorder="1">
      <alignment vertical="center"/>
    </xf>
    <xf numFmtId="0" fontId="57" fillId="10" borderId="13" xfId="260" applyFont="1" applyFill="1" applyBorder="1">
      <alignment vertical="center"/>
    </xf>
    <xf numFmtId="49" fontId="57" fillId="2" borderId="0" xfId="260" applyNumberFormat="1" applyFont="1" applyFill="1" applyAlignment="1">
      <alignment horizontal="center" vertical="center"/>
    </xf>
    <xf numFmtId="0" fontId="57" fillId="7" borderId="13" xfId="260" applyFont="1" applyFill="1" applyBorder="1" applyAlignment="1">
      <alignment horizontal="center" vertical="center"/>
    </xf>
    <xf numFmtId="0" fontId="59" fillId="2" borderId="0" xfId="260" applyFont="1" applyFill="1" applyAlignment="1">
      <alignment horizontal="center" vertical="center"/>
    </xf>
    <xf numFmtId="0" fontId="59" fillId="10" borderId="13" xfId="260" applyFont="1" applyFill="1" applyBorder="1" applyAlignment="1">
      <alignment horizontal="center" vertical="center"/>
    </xf>
    <xf numFmtId="0" fontId="57" fillId="10" borderId="0" xfId="260" applyFont="1" applyFill="1" applyAlignment="1">
      <alignment horizontal="center" vertical="center"/>
    </xf>
    <xf numFmtId="0" fontId="57" fillId="10" borderId="39" xfId="260" applyFont="1" applyFill="1" applyBorder="1" applyAlignment="1">
      <alignment horizontal="center" vertical="center"/>
    </xf>
    <xf numFmtId="0" fontId="58" fillId="2" borderId="0" xfId="260" applyFont="1" applyFill="1" applyAlignment="1">
      <alignment horizontal="center" vertical="center"/>
    </xf>
    <xf numFmtId="0" fontId="57" fillId="10" borderId="13" xfId="260" applyFont="1" applyFill="1" applyBorder="1" applyAlignment="1">
      <alignment horizontal="center" vertical="center"/>
    </xf>
    <xf numFmtId="0" fontId="54" fillId="11" borderId="41" xfId="193" applyFont="1" applyFill="1" applyBorder="1" applyAlignment="1" applyProtection="1">
      <alignment horizontal="center" vertical="center"/>
    </xf>
    <xf numFmtId="0" fontId="54" fillId="12" borderId="41" xfId="193" applyFont="1" applyFill="1" applyBorder="1" applyAlignment="1" applyProtection="1">
      <alignment horizontal="center" vertical="center"/>
    </xf>
    <xf numFmtId="0" fontId="54" fillId="10" borderId="0" xfId="260" applyFont="1" applyFill="1" applyAlignment="1">
      <alignment horizontal="center" vertical="center"/>
    </xf>
    <xf numFmtId="0" fontId="59" fillId="10" borderId="40" xfId="260" applyFont="1" applyFill="1" applyBorder="1" applyAlignment="1">
      <alignment horizontal="center" vertical="center"/>
    </xf>
    <xf numFmtId="0" fontId="54" fillId="10" borderId="1" xfId="260" applyFont="1" applyFill="1" applyBorder="1" applyAlignment="1">
      <alignment horizontal="center" vertical="center"/>
    </xf>
    <xf numFmtId="0" fontId="57" fillId="10" borderId="6" xfId="260" applyFont="1" applyFill="1" applyBorder="1" applyAlignment="1">
      <alignment horizontal="center" vertical="center"/>
    </xf>
    <xf numFmtId="0" fontId="57" fillId="10" borderId="40" xfId="260" applyFont="1" applyFill="1" applyBorder="1" applyAlignment="1">
      <alignment horizontal="center" vertical="center"/>
    </xf>
    <xf numFmtId="0" fontId="54" fillId="7" borderId="13" xfId="135" applyFont="1" applyFill="1" applyBorder="1" applyAlignment="1">
      <alignment vertical="center"/>
    </xf>
    <xf numFmtId="0" fontId="54" fillId="2" borderId="0" xfId="135" applyFont="1" applyFill="1" applyAlignment="1">
      <alignment vertical="center"/>
    </xf>
    <xf numFmtId="0" fontId="54" fillId="7" borderId="40" xfId="135" applyFont="1" applyFill="1" applyBorder="1" applyAlignment="1">
      <alignment vertical="center"/>
    </xf>
    <xf numFmtId="0" fontId="54" fillId="7" borderId="1" xfId="135" applyFont="1" applyFill="1" applyBorder="1" applyAlignment="1">
      <alignment vertical="center"/>
    </xf>
    <xf numFmtId="0" fontId="60" fillId="0" borderId="0" xfId="135" applyFont="1" applyAlignment="1">
      <alignment vertical="center"/>
    </xf>
    <xf numFmtId="0" fontId="55" fillId="7" borderId="3" xfId="260" applyFont="1" applyFill="1" applyBorder="1">
      <alignment vertical="center"/>
    </xf>
    <xf numFmtId="0" fontId="57" fillId="7" borderId="39" xfId="260" applyFont="1" applyFill="1" applyBorder="1">
      <alignment vertical="center"/>
    </xf>
    <xf numFmtId="0" fontId="57" fillId="7" borderId="39" xfId="260" applyFont="1" applyFill="1" applyBorder="1" applyAlignment="1">
      <alignment horizontal="center" vertical="center"/>
    </xf>
    <xf numFmtId="0" fontId="54" fillId="7" borderId="39" xfId="135" applyFont="1" applyFill="1" applyBorder="1" applyAlignment="1">
      <alignment vertical="center"/>
    </xf>
    <xf numFmtId="0" fontId="54" fillId="7" borderId="6" xfId="135" applyFont="1" applyFill="1" applyBorder="1" applyAlignment="1">
      <alignment vertical="center"/>
    </xf>
    <xf numFmtId="0" fontId="6" fillId="0" borderId="0" xfId="139" applyFont="1" applyAlignment="1">
      <alignment horizontal="center" vertical="center"/>
    </xf>
    <xf numFmtId="0" fontId="6" fillId="0" borderId="0" xfId="139" applyFont="1" applyAlignment="1">
      <alignment vertical="center"/>
    </xf>
    <xf numFmtId="0" fontId="61" fillId="0" borderId="0" xfId="0" applyFont="1" applyAlignment="1" applyProtection="1">
      <alignment vertical="center"/>
      <protection locked="0" hidden="1"/>
    </xf>
    <xf numFmtId="193" fontId="6" fillId="0" borderId="0" xfId="139" applyNumberFormat="1" applyFont="1" applyAlignment="1">
      <alignment vertical="center"/>
    </xf>
    <xf numFmtId="193" fontId="6" fillId="0" borderId="0" xfId="139" applyNumberFormat="1" applyFont="1" applyAlignment="1">
      <alignment horizontal="center" vertical="center" wrapText="1"/>
    </xf>
    <xf numFmtId="209" fontId="6" fillId="0" borderId="0" xfId="139" applyNumberFormat="1" applyFont="1" applyAlignment="1">
      <alignment horizontal="center" vertical="center"/>
    </xf>
    <xf numFmtId="193" fontId="6" fillId="0" borderId="0" xfId="139" applyNumberFormat="1" applyFont="1" applyAlignment="1">
      <alignment horizontal="center" vertical="center"/>
    </xf>
    <xf numFmtId="193" fontId="6" fillId="0" borderId="0" xfId="139" applyNumberFormat="1" applyFont="1" applyAlignment="1">
      <alignment horizontal="left" vertical="center"/>
    </xf>
    <xf numFmtId="193" fontId="6" fillId="0" borderId="1" xfId="139" applyNumberFormat="1" applyFont="1" applyBorder="1" applyAlignment="1">
      <alignment horizontal="left" vertical="center"/>
    </xf>
    <xf numFmtId="193" fontId="6" fillId="0" borderId="2" xfId="139" applyNumberFormat="1" applyFont="1" applyBorder="1" applyAlignment="1">
      <alignment horizontal="center" vertical="center"/>
    </xf>
    <xf numFmtId="193" fontId="6" fillId="0" borderId="4" xfId="139" applyNumberFormat="1" applyFont="1" applyBorder="1" applyAlignment="1">
      <alignment horizontal="center" vertical="center"/>
    </xf>
    <xf numFmtId="0" fontId="6" fillId="0" borderId="4" xfId="139" applyFont="1" applyBorder="1" applyAlignment="1">
      <alignment horizontal="center" vertical="center"/>
    </xf>
    <xf numFmtId="0" fontId="9" fillId="0" borderId="4" xfId="139" applyFont="1" applyBorder="1" applyAlignment="1">
      <alignment horizontal="center" vertical="center" wrapText="1"/>
    </xf>
    <xf numFmtId="49" fontId="9" fillId="0" borderId="4" xfId="139" applyNumberFormat="1" applyFont="1" applyBorder="1" applyAlignment="1">
      <alignment horizontal="left" vertical="center" wrapText="1"/>
    </xf>
    <xf numFmtId="194" fontId="9" fillId="0" borderId="4" xfId="139" applyNumberFormat="1" applyFont="1" applyBorder="1" applyAlignment="1">
      <alignment horizontal="center" vertical="center" wrapText="1"/>
    </xf>
    <xf numFmtId="176" fontId="9" fillId="0" borderId="4" xfId="139" applyNumberFormat="1" applyFont="1" applyBorder="1" applyAlignment="1">
      <alignment horizontal="right" vertical="center" wrapText="1"/>
    </xf>
    <xf numFmtId="0" fontId="6" fillId="0" borderId="4" xfId="139" applyFont="1" applyBorder="1" applyAlignment="1">
      <alignment vertical="center"/>
    </xf>
    <xf numFmtId="193" fontId="6" fillId="0" borderId="4" xfId="139" applyNumberFormat="1" applyFont="1" applyBorder="1" applyAlignment="1">
      <alignment vertical="center"/>
    </xf>
    <xf numFmtId="193" fontId="6" fillId="0" borderId="4" xfId="243" applyNumberFormat="1" applyFont="1" applyBorder="1">
      <alignment vertical="center"/>
    </xf>
    <xf numFmtId="193" fontId="6" fillId="6" borderId="0" xfId="139" applyNumberFormat="1" applyFont="1" applyFill="1" applyAlignment="1">
      <alignment vertical="center"/>
    </xf>
    <xf numFmtId="0" fontId="2" fillId="0" borderId="0" xfId="0" applyFont="1" applyAlignment="1">
      <alignment vertical="center"/>
    </xf>
    <xf numFmtId="0" fontId="62" fillId="0" borderId="0" xfId="0" applyFont="1" applyAlignment="1">
      <alignment vertical="center"/>
    </xf>
    <xf numFmtId="0" fontId="63" fillId="0" borderId="0" xfId="0" applyFont="1" applyAlignment="1">
      <alignment horizontal="center" vertical="center"/>
    </xf>
    <xf numFmtId="0" fontId="63" fillId="0" borderId="0" xfId="0" applyFont="1" applyAlignment="1">
      <alignment vertical="center"/>
    </xf>
    <xf numFmtId="0" fontId="3" fillId="0" borderId="0" xfId="0" applyFont="1" applyAlignment="1" applyProtection="1">
      <alignment horizontal="center" vertical="center"/>
      <protection locked="0" hidden="1"/>
    </xf>
    <xf numFmtId="49" fontId="6" fillId="0" borderId="4" xfId="0" applyNumberFormat="1" applyFont="1" applyBorder="1" applyAlignment="1">
      <alignment horizontal="center" vertical="center"/>
    </xf>
    <xf numFmtId="176" fontId="6"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0" fillId="0" borderId="5" xfId="0" applyFont="1" applyBorder="1" applyAlignment="1">
      <alignment horizontal="center"/>
    </xf>
    <xf numFmtId="176" fontId="6" fillId="0" borderId="4" xfId="0" applyNumberFormat="1" applyFont="1" applyBorder="1" applyAlignment="1">
      <alignment horizontal="center" vertical="center" shrinkToFit="1"/>
    </xf>
    <xf numFmtId="0" fontId="2" fillId="0" borderId="4" xfId="0" applyFont="1" applyBorder="1" applyAlignment="1">
      <alignment horizontal="center" vertical="center"/>
    </xf>
    <xf numFmtId="0" fontId="2" fillId="0" borderId="4" xfId="0" applyFont="1" applyBorder="1" applyAlignment="1">
      <alignment vertical="center"/>
    </xf>
    <xf numFmtId="0" fontId="4" fillId="0" borderId="4" xfId="0" applyFont="1" applyBorder="1" applyAlignment="1">
      <alignment vertical="center" wrapText="1"/>
    </xf>
    <xf numFmtId="0" fontId="2" fillId="0" borderId="0" xfId="0" applyFont="1" applyAlignment="1">
      <alignment horizontal="left" vertical="center"/>
    </xf>
    <xf numFmtId="0" fontId="2" fillId="0" borderId="0" xfId="0" applyFont="1"/>
    <xf numFmtId="0" fontId="4" fillId="0" borderId="0" xfId="0" applyFont="1" applyAlignment="1">
      <alignment vertical="center"/>
    </xf>
    <xf numFmtId="0" fontId="4" fillId="0" borderId="4" xfId="166" applyFont="1" applyBorder="1" applyAlignment="1">
      <alignment vertical="center" wrapText="1"/>
    </xf>
    <xf numFmtId="0" fontId="4" fillId="0" borderId="4" xfId="166" applyFont="1" applyBorder="1" applyAlignment="1">
      <alignment vertical="center"/>
    </xf>
    <xf numFmtId="193" fontId="4" fillId="0" borderId="4" xfId="0" applyNumberFormat="1" applyFont="1" applyBorder="1" applyAlignment="1">
      <alignment vertical="center" wrapText="1"/>
    </xf>
    <xf numFmtId="0" fontId="4" fillId="0" borderId="4" xfId="0" applyFont="1" applyBorder="1" applyAlignment="1">
      <alignment horizontal="left" vertical="center"/>
    </xf>
    <xf numFmtId="193" fontId="4" fillId="0" borderId="4" xfId="0" applyNumberFormat="1" applyFont="1" applyBorder="1" applyAlignment="1">
      <alignment horizontal="right" vertical="center"/>
    </xf>
    <xf numFmtId="0" fontId="4" fillId="0" borderId="4" xfId="0" applyFont="1" applyBorder="1" applyAlignment="1">
      <alignment vertical="center"/>
    </xf>
    <xf numFmtId="193" fontId="4" fillId="0" borderId="4" xfId="0" applyNumberFormat="1" applyFont="1" applyBorder="1" applyAlignment="1">
      <alignment horizontal="right" vertical="center" wrapText="1"/>
    </xf>
    <xf numFmtId="0" fontId="2" fillId="0" borderId="0" xfId="0" applyFont="1" applyAlignment="1">
      <alignment horizontal="center" vertical="center"/>
    </xf>
    <xf numFmtId="0" fontId="62" fillId="0" borderId="0" xfId="0" applyFont="1" applyAlignment="1">
      <alignment horizontal="center" vertical="center"/>
    </xf>
    <xf numFmtId="0" fontId="2" fillId="13" borderId="0" xfId="0" applyFont="1" applyFill="1" applyAlignment="1">
      <alignment vertical="center"/>
    </xf>
    <xf numFmtId="0" fontId="51" fillId="9" borderId="0" xfId="0" applyFont="1" applyFill="1" quotePrefix="1"/>
    <xf numFmtId="0" fontId="2" fillId="2" borderId="4" xfId="168" applyFont="1" applyFill="1" applyBorder="1" applyAlignment="1" quotePrefix="1">
      <alignment horizontal="center" vertical="center" wrapText="1"/>
    </xf>
  </cellXfs>
  <cellStyles count="2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0" xfId="50"/>
    <cellStyle name="常规 101" xfId="51"/>
    <cellStyle name="常规 102" xfId="52"/>
    <cellStyle name="常规 103" xfId="53"/>
    <cellStyle name="常规 104" xfId="54"/>
    <cellStyle name="常规 105" xfId="55"/>
    <cellStyle name="常规 106" xfId="56"/>
    <cellStyle name="常规 107" xfId="57"/>
    <cellStyle name="常规 108" xfId="58"/>
    <cellStyle name="常规 109" xfId="59"/>
    <cellStyle name="常规 11" xfId="60"/>
    <cellStyle name="常规 110" xfId="61"/>
    <cellStyle name="常规 111" xfId="62"/>
    <cellStyle name="常规 112" xfId="63"/>
    <cellStyle name="常规 113" xfId="64"/>
    <cellStyle name="常规 114" xfId="65"/>
    <cellStyle name="常规 115" xfId="66"/>
    <cellStyle name="常规 116" xfId="67"/>
    <cellStyle name="常规 117" xfId="68"/>
    <cellStyle name="常规 118" xfId="69"/>
    <cellStyle name="常规 119" xfId="70"/>
    <cellStyle name="常规 12" xfId="71"/>
    <cellStyle name="常规 120" xfId="72"/>
    <cellStyle name="常规 121" xfId="73"/>
    <cellStyle name="常规 122" xfId="74"/>
    <cellStyle name="常规 123" xfId="75"/>
    <cellStyle name="常规 124" xfId="76"/>
    <cellStyle name="常规 125" xfId="77"/>
    <cellStyle name="常规 126" xfId="78"/>
    <cellStyle name="常规 127" xfId="79"/>
    <cellStyle name="常规 128" xfId="80"/>
    <cellStyle name="常规 129" xfId="81"/>
    <cellStyle name="常规 13" xfId="82"/>
    <cellStyle name="常规 130" xfId="83"/>
    <cellStyle name="常规 131" xfId="84"/>
    <cellStyle name="常规 132" xfId="85"/>
    <cellStyle name="常规 133" xfId="86"/>
    <cellStyle name="常规 134" xfId="87"/>
    <cellStyle name="常规 135" xfId="88"/>
    <cellStyle name="常规 136" xfId="89"/>
    <cellStyle name="常规 137" xfId="90"/>
    <cellStyle name="常规 138" xfId="91"/>
    <cellStyle name="常规 139" xfId="92"/>
    <cellStyle name="常规 14" xfId="93"/>
    <cellStyle name="常规 140" xfId="94"/>
    <cellStyle name="常规 141" xfId="95"/>
    <cellStyle name="常规 142" xfId="96"/>
    <cellStyle name="常规 143" xfId="97"/>
    <cellStyle name="常规 144" xfId="98"/>
    <cellStyle name="常规 145" xfId="99"/>
    <cellStyle name="常规 146" xfId="100"/>
    <cellStyle name="常规 147" xfId="101"/>
    <cellStyle name="常规 148" xfId="102"/>
    <cellStyle name="常规 149" xfId="103"/>
    <cellStyle name="常规 15" xfId="104"/>
    <cellStyle name="常规 150" xfId="105"/>
    <cellStyle name="常规 151" xfId="106"/>
    <cellStyle name="常规 152" xfId="107"/>
    <cellStyle name="常规 153" xfId="108"/>
    <cellStyle name="常规 154" xfId="109"/>
    <cellStyle name="常规 155" xfId="110"/>
    <cellStyle name="常规 156" xfId="111"/>
    <cellStyle name="常规 157" xfId="112"/>
    <cellStyle name="常规 158" xfId="113"/>
    <cellStyle name="常规 159" xfId="114"/>
    <cellStyle name="常规 16" xfId="115"/>
    <cellStyle name="常规 160" xfId="116"/>
    <cellStyle name="常规 161" xfId="117"/>
    <cellStyle name="常规 162" xfId="118"/>
    <cellStyle name="常规 163" xfId="119"/>
    <cellStyle name="常规 164" xfId="120"/>
    <cellStyle name="常规 165" xfId="121"/>
    <cellStyle name="常规 166" xfId="122"/>
    <cellStyle name="常规 167" xfId="123"/>
    <cellStyle name="常规 168" xfId="124"/>
    <cellStyle name="常规 169" xfId="125"/>
    <cellStyle name="常规 17" xfId="126"/>
    <cellStyle name="常规 170" xfId="127"/>
    <cellStyle name="常规 171" xfId="128"/>
    <cellStyle name="常规 172" xfId="129"/>
    <cellStyle name="常规 173" xfId="130"/>
    <cellStyle name="常规 174" xfId="131"/>
    <cellStyle name="常规 175" xfId="132"/>
    <cellStyle name="常规 176" xfId="133"/>
    <cellStyle name="常规 177" xfId="134"/>
    <cellStyle name="常规 178" xfId="135"/>
    <cellStyle name="常规 179" xfId="136"/>
    <cellStyle name="常规 18" xfId="137"/>
    <cellStyle name="常规 180" xfId="138"/>
    <cellStyle name="常规 181" xfId="139"/>
    <cellStyle name="常规 182" xfId="140"/>
    <cellStyle name="常规 183" xfId="141"/>
    <cellStyle name="常规 184" xfId="142"/>
    <cellStyle name="常规 185" xfId="143"/>
    <cellStyle name="常规 186" xfId="144"/>
    <cellStyle name="常规 187" xfId="145"/>
    <cellStyle name="常规 188" xfId="146"/>
    <cellStyle name="常规 189" xfId="147"/>
    <cellStyle name="常规 19" xfId="148"/>
    <cellStyle name="常规 190" xfId="149"/>
    <cellStyle name="常规 191" xfId="150"/>
    <cellStyle name="常规 192" xfId="151"/>
    <cellStyle name="常规 193" xfId="152"/>
    <cellStyle name="常规 194" xfId="153"/>
    <cellStyle name="常规 195" xfId="154"/>
    <cellStyle name="常规 196" xfId="155"/>
    <cellStyle name="常规 197" xfId="156"/>
    <cellStyle name="常规 198" xfId="157"/>
    <cellStyle name="常规 199" xfId="158"/>
    <cellStyle name="常规 2" xfId="159"/>
    <cellStyle name="常规 20" xfId="160"/>
    <cellStyle name="常规 200" xfId="161"/>
    <cellStyle name="常规 201" xfId="162"/>
    <cellStyle name="常规 202" xfId="163"/>
    <cellStyle name="常规 203" xfId="164"/>
    <cellStyle name="常规 204" xfId="165"/>
    <cellStyle name="常规 205" xfId="166"/>
    <cellStyle name="常规 206" xfId="167"/>
    <cellStyle name="常规 207" xfId="168"/>
    <cellStyle name="常规 208" xfId="169"/>
    <cellStyle name="常规 209" xfId="170"/>
    <cellStyle name="常规 21" xfId="171"/>
    <cellStyle name="常规 210" xfId="172"/>
    <cellStyle name="常规 211" xfId="173"/>
    <cellStyle name="常规 212" xfId="174"/>
    <cellStyle name="常规 213" xfId="175"/>
    <cellStyle name="常规 214" xfId="176"/>
    <cellStyle name="常规 215" xfId="177"/>
    <cellStyle name="常规 216" xfId="178"/>
    <cellStyle name="常规 217" xfId="179"/>
    <cellStyle name="常规 218" xfId="180"/>
    <cellStyle name="常规 219" xfId="181"/>
    <cellStyle name="常规 22" xfId="182"/>
    <cellStyle name="常规 220" xfId="183"/>
    <cellStyle name="常规 221" xfId="184"/>
    <cellStyle name="常规 222" xfId="185"/>
    <cellStyle name="常规 23" xfId="186"/>
    <cellStyle name="常规 24" xfId="187"/>
    <cellStyle name="常规 25" xfId="188"/>
    <cellStyle name="常规 26" xfId="189"/>
    <cellStyle name="常规 27" xfId="190"/>
    <cellStyle name="常规 28" xfId="191"/>
    <cellStyle name="常规 29" xfId="192"/>
    <cellStyle name="常规 3" xfId="193"/>
    <cellStyle name="常规 30" xfId="194"/>
    <cellStyle name="常规 31" xfId="195"/>
    <cellStyle name="常规 32" xfId="196"/>
    <cellStyle name="常规 33" xfId="197"/>
    <cellStyle name="常规 34" xfId="198"/>
    <cellStyle name="常规 35" xfId="199"/>
    <cellStyle name="常规 36" xfId="200"/>
    <cellStyle name="常规 37" xfId="201"/>
    <cellStyle name="常规 38" xfId="202"/>
    <cellStyle name="常规 39" xfId="203"/>
    <cellStyle name="常规 4" xfId="204"/>
    <cellStyle name="常规 40" xfId="205"/>
    <cellStyle name="常规 41" xfId="206"/>
    <cellStyle name="常规 42" xfId="207"/>
    <cellStyle name="常规 43" xfId="208"/>
    <cellStyle name="常规 44" xfId="209"/>
    <cellStyle name="常规 45" xfId="210"/>
    <cellStyle name="常规 46" xfId="211"/>
    <cellStyle name="常规 47" xfId="212"/>
    <cellStyle name="常规 48" xfId="213"/>
    <cellStyle name="常规 49" xfId="214"/>
    <cellStyle name="常规 5" xfId="215"/>
    <cellStyle name="常规 50" xfId="216"/>
    <cellStyle name="常规 51" xfId="217"/>
    <cellStyle name="常规 52" xfId="218"/>
    <cellStyle name="常规 53" xfId="219"/>
    <cellStyle name="常规 54" xfId="220"/>
    <cellStyle name="常规 55" xfId="221"/>
    <cellStyle name="常规 56" xfId="222"/>
    <cellStyle name="常规 57" xfId="223"/>
    <cellStyle name="常规 58" xfId="224"/>
    <cellStyle name="常规 59" xfId="225"/>
    <cellStyle name="常规 6" xfId="226"/>
    <cellStyle name="常规 60" xfId="227"/>
    <cellStyle name="常规 61" xfId="228"/>
    <cellStyle name="常规 62" xfId="229"/>
    <cellStyle name="常规 63" xfId="230"/>
    <cellStyle name="常规 64" xfId="231"/>
    <cellStyle name="常规 65" xfId="232"/>
    <cellStyle name="常规 66" xfId="233"/>
    <cellStyle name="常规 67" xfId="234"/>
    <cellStyle name="常规 68" xfId="235"/>
    <cellStyle name="常规 69" xfId="236"/>
    <cellStyle name="常规 7" xfId="237"/>
    <cellStyle name="常规 70" xfId="238"/>
    <cellStyle name="常规 71" xfId="239"/>
    <cellStyle name="常规 72" xfId="240"/>
    <cellStyle name="常规 73" xfId="241"/>
    <cellStyle name="常规 74" xfId="242"/>
    <cellStyle name="常规 75" xfId="243"/>
    <cellStyle name="常规 76" xfId="244"/>
    <cellStyle name="常规 77" xfId="245"/>
    <cellStyle name="常规 78" xfId="246"/>
    <cellStyle name="常规 79" xfId="247"/>
    <cellStyle name="常规 8" xfId="248"/>
    <cellStyle name="常规 80" xfId="249"/>
    <cellStyle name="常规 81" xfId="250"/>
    <cellStyle name="常规 82" xfId="251"/>
    <cellStyle name="常规 83" xfId="252"/>
    <cellStyle name="常规 84" xfId="253"/>
    <cellStyle name="常规 85" xfId="254"/>
    <cellStyle name="常规 86" xfId="255"/>
    <cellStyle name="常规 87" xfId="256"/>
    <cellStyle name="常规 88" xfId="257"/>
    <cellStyle name="常规 89" xfId="258"/>
    <cellStyle name="常规 9" xfId="259"/>
    <cellStyle name="常规 90" xfId="260"/>
    <cellStyle name="常规 91" xfId="261"/>
    <cellStyle name="常规 92" xfId="262"/>
    <cellStyle name="常规 93" xfId="263"/>
    <cellStyle name="常规 94" xfId="264"/>
    <cellStyle name="常规 95" xfId="265"/>
    <cellStyle name="常规 96" xfId="266"/>
    <cellStyle name="常规 97" xfId="267"/>
    <cellStyle name="常规 98" xfId="268"/>
    <cellStyle name="常规 99" xfId="26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6" Type="http://schemas.openxmlformats.org/officeDocument/2006/relationships/styles" Target="styles.xml"/><Relationship Id="rId105" Type="http://schemas.openxmlformats.org/officeDocument/2006/relationships/sharedStrings" Target="sharedStrings.xml"/><Relationship Id="rId104" Type="http://schemas.openxmlformats.org/officeDocument/2006/relationships/theme" Target="theme/theme1.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13</xdr:col>
      <xdr:colOff>15240</xdr:colOff>
      <xdr:row>39</xdr:row>
      <xdr:rowOff>83820</xdr:rowOff>
    </xdr:to>
    <xdr:sp>
      <xdr:nvSpPr>
        <xdr:cNvPr id="1027" name="202" hidden="1"/>
        <xdr:cNvSpPr>
          <a:spLocks noSelect="1" noChangeArrowheads="1"/>
        </xdr:cNvSpPr>
      </xdr:nvSpPr>
      <xdr:spPr>
        <a:xfrm>
          <a:off x="0" y="0"/>
          <a:ext cx="7647940" cy="760857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13</xdr:col>
      <xdr:colOff>15240</xdr:colOff>
      <xdr:row>39</xdr:row>
      <xdr:rowOff>83820</xdr:rowOff>
    </xdr:to>
    <xdr:sp>
      <xdr:nvSpPr>
        <xdr:cNvPr id="2" name="202" hidden="1"/>
        <xdr:cNvSpPr>
          <a:spLocks noSelect="1" noChangeArrowheads="1"/>
        </xdr:cNvSpPr>
      </xdr:nvSpPr>
      <xdr:spPr>
        <a:xfrm>
          <a:off x="0" y="0"/>
          <a:ext cx="7647940" cy="7608570"/>
        </a:xfrm>
        <a:prstGeom prst="rect">
          <a:avLst/>
        </a:prstGeom>
        <a:solidFill>
          <a:srgbClr val="FFFFFF"/>
        </a:solidFill>
        <a:ln w="9525">
          <a:solidFill>
            <a:srgbClr val="000000"/>
          </a:solidFill>
          <a:miter lim="800000"/>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38</xdr:col>
      <xdr:colOff>563880</xdr:colOff>
      <xdr:row>35</xdr:row>
      <xdr:rowOff>160020</xdr:rowOff>
    </xdr:to>
    <xdr:sp>
      <xdr:nvSpPr>
        <xdr:cNvPr id="2050" name="202" hidden="1"/>
        <xdr:cNvSpPr>
          <a:spLocks noSelect="1" noChangeArrowheads="1"/>
        </xdr:cNvSpPr>
      </xdr:nvSpPr>
      <xdr:spPr>
        <a:xfrm>
          <a:off x="0" y="0"/>
          <a:ext cx="7625080" cy="762508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38</xdr:col>
      <xdr:colOff>563880</xdr:colOff>
      <xdr:row>35</xdr:row>
      <xdr:rowOff>160020</xdr:rowOff>
    </xdr:to>
    <xdr:sp>
      <xdr:nvSpPr>
        <xdr:cNvPr id="2" name="202" hidden="1"/>
        <xdr:cNvSpPr>
          <a:spLocks noSelect="1" noChangeArrowheads="1"/>
        </xdr:cNvSpPr>
      </xdr:nvSpPr>
      <xdr:spPr>
        <a:xfrm>
          <a:off x="0" y="0"/>
          <a:ext cx="7625080" cy="7625080"/>
        </a:xfrm>
        <a:prstGeom prst="rect">
          <a:avLst/>
        </a:prstGeom>
        <a:solidFill>
          <a:srgbClr val="FFFFFF"/>
        </a:solidFill>
        <a:ln w="9525">
          <a:solidFill>
            <a:srgbClr val="000000"/>
          </a:solidFill>
          <a:miter lim="800000"/>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12</xdr:col>
      <xdr:colOff>213360</xdr:colOff>
      <xdr:row>41</xdr:row>
      <xdr:rowOff>99060</xdr:rowOff>
    </xdr:to>
    <xdr:sp>
      <xdr:nvSpPr>
        <xdr:cNvPr id="3074" name="202" hidden="1"/>
        <xdr:cNvSpPr>
          <a:spLocks noSelect="1" noChangeArrowheads="1"/>
        </xdr:cNvSpPr>
      </xdr:nvSpPr>
      <xdr:spPr>
        <a:xfrm>
          <a:off x="0" y="0"/>
          <a:ext cx="7626985" cy="770001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12</xdr:col>
      <xdr:colOff>213360</xdr:colOff>
      <xdr:row>41</xdr:row>
      <xdr:rowOff>99060</xdr:rowOff>
    </xdr:to>
    <xdr:sp>
      <xdr:nvSpPr>
        <xdr:cNvPr id="2" name="202" hidden="1"/>
        <xdr:cNvSpPr>
          <a:spLocks noSelect="1" noChangeArrowheads="1"/>
        </xdr:cNvSpPr>
      </xdr:nvSpPr>
      <xdr:spPr>
        <a:xfrm>
          <a:off x="0" y="0"/>
          <a:ext cx="7626985" cy="7700010"/>
        </a:xfrm>
        <a:prstGeom prst="rect">
          <a:avLst/>
        </a:prstGeom>
        <a:solidFill>
          <a:srgbClr val="FFFFFF"/>
        </a:solidFill>
        <a:ln w="9525">
          <a:solidFill>
            <a:srgbClr val="000000"/>
          </a:solidFill>
          <a:miter lim="800000"/>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solidFill>
          <a:schemeClr val="phClr"/>
        </a:soli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comments" Target="../comments3.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S206"/>
  <sheetViews>
    <sheetView showZeros="0" workbookViewId="0">
      <selection activeCell="C8" sqref="C8"/>
    </sheetView>
  </sheetViews>
  <sheetFormatPr defaultColWidth="11.2083333333333" defaultRowHeight="13.5"/>
  <cols>
    <col min="1" max="1" width="12.2083333333333" style="761" customWidth="1"/>
    <col min="2" max="2" width="32" style="762" customWidth="1"/>
    <col min="3" max="10" width="14.0666666666667" style="762" customWidth="1"/>
    <col min="11" max="11" width="9.20833333333333" style="762" customWidth="1"/>
    <col min="12" max="12" width="16.7083333333333" style="762" customWidth="1"/>
    <col min="13" max="16384" width="11.2083333333333" style="762"/>
  </cols>
  <sheetData>
    <row r="1" s="32" customFormat="1" ht="15.75" customHeight="1" spans="1:1">
      <c r="A1" s="763" t="s">
        <v>0</v>
      </c>
    </row>
    <row r="2" s="30" customFormat="1" ht="30" customHeight="1" spans="1:1">
      <c r="A2" s="34" t="s">
        <v>1</v>
      </c>
    </row>
    <row r="3" s="32" customFormat="1" ht="15.75" customHeight="1" spans="1:1">
      <c r="A3" s="31" t="e">
        <f>"评估基准日："&amp;TEXT(#REF!,"yyyy年mm月dd日")</f>
        <v>#REF!</v>
      </c>
    </row>
    <row r="4" s="32" customFormat="1" ht="16.5" customHeight="1" spans="1:10">
      <c r="A4" s="31"/>
      <c r="B4" s="31"/>
      <c r="C4" s="31"/>
      <c r="D4" s="31"/>
      <c r="E4" s="31"/>
      <c r="F4" s="31"/>
      <c r="G4" s="31"/>
      <c r="H4" s="31"/>
      <c r="I4" s="31"/>
      <c r="J4" s="79" t="s">
        <v>2</v>
      </c>
    </row>
    <row r="5" s="32" customFormat="1" ht="16.5" customHeight="1" spans="1:10">
      <c r="A5" s="495" t="e">
        <f>#REF!&amp;"："&amp;#REF!</f>
        <v>#REF!</v>
      </c>
      <c r="J5" s="35" t="s">
        <v>3</v>
      </c>
    </row>
    <row r="6" s="31" customFormat="1" ht="16.5" customHeight="1" spans="1:10">
      <c r="A6" s="764" t="s">
        <v>4</v>
      </c>
      <c r="B6" s="37" t="s">
        <v>5</v>
      </c>
      <c r="C6" s="765" t="s">
        <v>6</v>
      </c>
      <c r="D6" s="766"/>
      <c r="E6" s="765" t="s">
        <v>7</v>
      </c>
      <c r="F6" s="766"/>
      <c r="G6" s="765" t="s">
        <v>8</v>
      </c>
      <c r="H6" s="766"/>
      <c r="I6" s="765" t="s">
        <v>9</v>
      </c>
      <c r="J6" s="766"/>
    </row>
    <row r="7" s="31" customFormat="1" ht="16.5" customHeight="1" spans="1:10">
      <c r="A7" s="767"/>
      <c r="B7" s="212"/>
      <c r="C7" s="768" t="s">
        <v>10</v>
      </c>
      <c r="D7" s="768" t="s">
        <v>11</v>
      </c>
      <c r="E7" s="768" t="s">
        <v>10</v>
      </c>
      <c r="F7" s="768" t="s">
        <v>11</v>
      </c>
      <c r="G7" s="768" t="s">
        <v>10</v>
      </c>
      <c r="H7" s="768" t="s">
        <v>11</v>
      </c>
      <c r="I7" s="768" t="s">
        <v>10</v>
      </c>
      <c r="J7" s="768" t="s">
        <v>11</v>
      </c>
    </row>
    <row r="8" s="759" customFormat="1" ht="16.5" customHeight="1" spans="1:10">
      <c r="A8" s="769">
        <v>1</v>
      </c>
      <c r="B8" s="770" t="s">
        <v>12</v>
      </c>
      <c r="C8" s="38"/>
      <c r="D8" s="38">
        <f>'3-4应收票据'!F25</f>
        <v>0</v>
      </c>
      <c r="E8" s="38"/>
      <c r="F8" s="38"/>
      <c r="G8" s="38"/>
      <c r="H8" s="38"/>
      <c r="I8" s="38"/>
      <c r="J8" s="38">
        <f>'3-4应收票据'!H25</f>
        <v>0</v>
      </c>
    </row>
    <row r="9" s="759" customFormat="1" ht="16.5" customHeight="1" spans="1:10">
      <c r="A9" s="769">
        <v>2</v>
      </c>
      <c r="B9" s="771" t="s">
        <v>13</v>
      </c>
      <c r="C9" s="38"/>
      <c r="D9" s="38">
        <f>'3-4应收票据'!F26</f>
        <v>0</v>
      </c>
      <c r="E9" s="38"/>
      <c r="F9" s="38"/>
      <c r="G9" s="38"/>
      <c r="H9" s="38"/>
      <c r="I9" s="38"/>
      <c r="J9" s="38">
        <f>'3-4应收票据'!H26</f>
        <v>0</v>
      </c>
    </row>
    <row r="10" s="759" customFormat="1" ht="16.5" customHeight="1" spans="1:14">
      <c r="A10" s="769">
        <v>3</v>
      </c>
      <c r="B10" s="771" t="s">
        <v>14</v>
      </c>
      <c r="C10" s="38"/>
      <c r="D10" s="38">
        <f>'3-4应收票据'!F27</f>
        <v>0</v>
      </c>
      <c r="E10" s="38"/>
      <c r="F10" s="38"/>
      <c r="G10" s="38"/>
      <c r="H10" s="38"/>
      <c r="I10" s="38"/>
      <c r="J10" s="38">
        <f>'3-4应收票据'!H27</f>
        <v>0</v>
      </c>
      <c r="N10" s="772"/>
    </row>
    <row r="11" s="759" customFormat="1" ht="16.5" customHeight="1" spans="1:19">
      <c r="A11" s="769">
        <v>4</v>
      </c>
      <c r="B11" s="38" t="s">
        <v>15</v>
      </c>
      <c r="C11" s="38"/>
      <c r="D11" s="38">
        <f>'3-4应收票据'!F28</f>
        <v>0</v>
      </c>
      <c r="E11" s="38"/>
      <c r="F11" s="38"/>
      <c r="G11" s="38"/>
      <c r="H11" s="38"/>
      <c r="I11" s="38"/>
      <c r="J11" s="38">
        <f>'3-4应收票据'!H28</f>
        <v>0</v>
      </c>
      <c r="R11" s="774"/>
      <c r="S11" s="774"/>
    </row>
    <row r="12" s="759" customFormat="1" ht="16.5" customHeight="1" spans="1:19">
      <c r="A12" s="769">
        <v>5</v>
      </c>
      <c r="B12" s="38"/>
      <c r="C12" s="38"/>
      <c r="D12" s="38"/>
      <c r="E12" s="38"/>
      <c r="F12" s="38"/>
      <c r="G12" s="38"/>
      <c r="H12" s="38"/>
      <c r="I12" s="38"/>
      <c r="J12" s="38"/>
      <c r="R12" s="774"/>
      <c r="S12" s="774"/>
    </row>
    <row r="13" s="759" customFormat="1" ht="16.5" customHeight="1" spans="1:19">
      <c r="A13" s="769">
        <v>6</v>
      </c>
      <c r="B13" s="770" t="s">
        <v>16</v>
      </c>
      <c r="C13" s="38"/>
      <c r="D13" s="38"/>
      <c r="E13" s="38"/>
      <c r="F13" s="38"/>
      <c r="G13" s="38"/>
      <c r="H13" s="38"/>
      <c r="I13" s="38"/>
      <c r="J13" s="38"/>
      <c r="R13" s="773"/>
      <c r="S13" s="773"/>
    </row>
    <row r="14" s="759" customFormat="1" ht="16.5" customHeight="1" spans="1:19">
      <c r="A14" s="769">
        <v>7</v>
      </c>
      <c r="B14" s="771" t="s">
        <v>17</v>
      </c>
      <c r="C14" s="38"/>
      <c r="D14" s="469">
        <f>'3-5应收账款'!H25</f>
        <v>0</v>
      </c>
      <c r="E14" s="469"/>
      <c r="F14" s="469">
        <f>'3-5应收账款'!sheet24_4</f>
        <v>0</v>
      </c>
      <c r="G14" s="38"/>
      <c r="H14" s="38"/>
      <c r="I14" s="38"/>
      <c r="J14" s="38">
        <f>'3-5应收账款'!J25</f>
        <v>0</v>
      </c>
      <c r="R14" s="773"/>
      <c r="S14" s="773"/>
    </row>
    <row r="15" s="759" customFormat="1" ht="16.5" customHeight="1" spans="1:10">
      <c r="A15" s="769">
        <v>8</v>
      </c>
      <c r="B15" s="771" t="s">
        <v>18</v>
      </c>
      <c r="C15" s="38"/>
      <c r="D15" s="469">
        <f>'3-5应收账款'!H26</f>
        <v>0</v>
      </c>
      <c r="E15" s="469"/>
      <c r="F15" s="469"/>
      <c r="G15" s="38"/>
      <c r="H15" s="38"/>
      <c r="I15" s="38"/>
      <c r="J15" s="38">
        <f>'3-5应收账款'!J26</f>
        <v>0</v>
      </c>
    </row>
    <row r="16" s="759" customFormat="1" ht="16.5" customHeight="1" spans="1:10">
      <c r="A16" s="769">
        <v>9</v>
      </c>
      <c r="B16" s="771" t="s">
        <v>19</v>
      </c>
      <c r="C16" s="38"/>
      <c r="D16" s="469">
        <f>'3-5应收账款'!H27</f>
        <v>0</v>
      </c>
      <c r="E16" s="469"/>
      <c r="F16" s="469">
        <f>'3-5应收账款'!sheet24_8</f>
        <v>0</v>
      </c>
      <c r="G16" s="38"/>
      <c r="H16" s="38"/>
      <c r="I16" s="38"/>
      <c r="J16" s="38">
        <f>'3-5应收账款'!J27</f>
        <v>0</v>
      </c>
    </row>
    <row r="17" s="759" customFormat="1" ht="16.5" customHeight="1" spans="1:10">
      <c r="A17" s="769">
        <v>10</v>
      </c>
      <c r="B17" s="38" t="s">
        <v>20</v>
      </c>
      <c r="C17" s="38"/>
      <c r="D17" s="469">
        <f>'3-5应收账款'!H28</f>
        <v>0</v>
      </c>
      <c r="E17" s="469"/>
      <c r="F17" s="469">
        <f>F14-F16</f>
        <v>0</v>
      </c>
      <c r="G17" s="38"/>
      <c r="H17" s="38"/>
      <c r="I17" s="38"/>
      <c r="J17" s="38">
        <f>'3-5应收账款'!J28</f>
        <v>0</v>
      </c>
    </row>
    <row r="18" s="759" customFormat="1" ht="16.5" customHeight="1" spans="1:10">
      <c r="A18" s="769">
        <v>11</v>
      </c>
      <c r="B18" s="38"/>
      <c r="C18" s="38"/>
      <c r="D18" s="38"/>
      <c r="E18" s="38"/>
      <c r="F18" s="38"/>
      <c r="G18" s="38"/>
      <c r="H18" s="38"/>
      <c r="I18" s="38"/>
      <c r="J18" s="38"/>
    </row>
    <row r="19" s="759" customFormat="1" ht="16.5" customHeight="1" spans="1:10">
      <c r="A19" s="769">
        <v>12</v>
      </c>
      <c r="B19" s="38" t="s">
        <v>21</v>
      </c>
      <c r="C19" s="38"/>
      <c r="D19" s="38"/>
      <c r="E19" s="38"/>
      <c r="F19" s="38"/>
      <c r="G19" s="38"/>
      <c r="H19" s="38"/>
      <c r="I19" s="38"/>
      <c r="J19" s="38"/>
    </row>
    <row r="20" s="759" customFormat="1" ht="16.5" customHeight="1" spans="1:10">
      <c r="A20" s="769">
        <v>13</v>
      </c>
      <c r="B20" s="38" t="str">
        <f>'3-6应收账款融资'!A27</f>
        <v>应收账款融资合 计</v>
      </c>
      <c r="C20" s="38"/>
      <c r="D20" s="38">
        <f>'3-6应收账款融资'!I27</f>
        <v>0</v>
      </c>
      <c r="E20" s="38"/>
      <c r="F20" s="38"/>
      <c r="G20" s="38"/>
      <c r="H20" s="38"/>
      <c r="I20" s="38"/>
      <c r="J20" s="38">
        <f>'3-6应收账款融资'!K27</f>
        <v>0</v>
      </c>
    </row>
    <row r="21" s="759" customFormat="1" ht="16.5" customHeight="1" spans="1:10">
      <c r="A21" s="769">
        <v>14</v>
      </c>
      <c r="B21" s="38" t="str">
        <f>'3-6应收账款融资'!A28</f>
        <v>减：应收账款融资减值准备</v>
      </c>
      <c r="C21" s="38"/>
      <c r="D21" s="38">
        <f>'3-6应收账款融资'!I28</f>
        <v>0</v>
      </c>
      <c r="E21" s="38"/>
      <c r="F21" s="38"/>
      <c r="G21" s="38"/>
      <c r="H21" s="38"/>
      <c r="I21" s="38"/>
      <c r="J21" s="38">
        <f>'3-6应收账款融资'!K28</f>
        <v>0</v>
      </c>
    </row>
    <row r="22" s="759" customFormat="1" ht="16.5" customHeight="1" spans="1:10">
      <c r="A22" s="769">
        <v>15</v>
      </c>
      <c r="B22" s="38" t="str">
        <f>'3-6应收账款融资'!A29</f>
        <v>应收账款融资净额</v>
      </c>
      <c r="C22" s="38"/>
      <c r="D22" s="38">
        <f>'3-6应收账款融资'!I29</f>
        <v>0</v>
      </c>
      <c r="E22" s="38"/>
      <c r="F22" s="38"/>
      <c r="G22" s="38"/>
      <c r="H22" s="38"/>
      <c r="I22" s="38"/>
      <c r="J22" s="38">
        <f>'3-6应收账款融资'!K29</f>
        <v>0</v>
      </c>
    </row>
    <row r="23" s="759" customFormat="1" ht="16.5" customHeight="1" spans="1:10">
      <c r="A23" s="769">
        <v>16</v>
      </c>
      <c r="B23" s="38"/>
      <c r="C23" s="38"/>
      <c r="D23" s="38"/>
      <c r="E23" s="38"/>
      <c r="F23" s="38"/>
      <c r="G23" s="38"/>
      <c r="H23" s="38"/>
      <c r="I23" s="38"/>
      <c r="J23" s="38"/>
    </row>
    <row r="24" s="759" customFormat="1" ht="16.5" customHeight="1" spans="1:10">
      <c r="A24" s="769">
        <v>17</v>
      </c>
      <c r="B24" s="770" t="s">
        <v>22</v>
      </c>
      <c r="C24" s="38"/>
      <c r="D24" s="38"/>
      <c r="E24" s="38"/>
      <c r="F24" s="38"/>
      <c r="G24" s="38"/>
      <c r="H24" s="38"/>
      <c r="I24" s="38"/>
      <c r="J24" s="38"/>
    </row>
    <row r="25" s="759" customFormat="1" ht="16.5" customHeight="1" spans="1:10">
      <c r="A25" s="769">
        <v>18</v>
      </c>
      <c r="B25" s="250" t="s">
        <v>23</v>
      </c>
      <c r="C25" s="139"/>
      <c r="D25" s="38">
        <f>'3-7预付款项'!I27</f>
        <v>0</v>
      </c>
      <c r="E25" s="38"/>
      <c r="F25" s="38"/>
      <c r="G25" s="38"/>
      <c r="H25" s="38"/>
      <c r="I25" s="38"/>
      <c r="J25" s="38">
        <f>'3-7预付款项'!K27</f>
        <v>0</v>
      </c>
    </row>
    <row r="26" s="759" customFormat="1" ht="16.5" customHeight="1" spans="1:10">
      <c r="A26" s="769">
        <v>19</v>
      </c>
      <c r="B26" s="250" t="s">
        <v>24</v>
      </c>
      <c r="C26" s="139"/>
      <c r="D26" s="38">
        <f>'3-7预付款项'!I28</f>
        <v>0</v>
      </c>
      <c r="E26" s="38"/>
      <c r="F26" s="38"/>
      <c r="G26" s="38"/>
      <c r="H26" s="38"/>
      <c r="I26" s="38"/>
      <c r="J26" s="38">
        <f>'3-7预付款项'!K28</f>
        <v>0</v>
      </c>
    </row>
    <row r="27" s="759" customFormat="1" ht="16.5" customHeight="1" spans="1:17">
      <c r="A27" s="769">
        <v>20</v>
      </c>
      <c r="B27" s="139" t="s">
        <v>25</v>
      </c>
      <c r="C27" s="139"/>
      <c r="D27" s="38">
        <f>'3-7预付款项'!I29</f>
        <v>0</v>
      </c>
      <c r="E27" s="38"/>
      <c r="F27" s="38"/>
      <c r="G27" s="38"/>
      <c r="H27" s="38"/>
      <c r="I27" s="38"/>
      <c r="J27" s="38">
        <f>'3-7预付款项'!K29</f>
        <v>0</v>
      </c>
      <c r="O27" s="773"/>
      <c r="P27" s="773"/>
      <c r="Q27" s="773"/>
    </row>
    <row r="28" s="759" customFormat="1" ht="16.5" customHeight="1" spans="1:17">
      <c r="A28" s="769">
        <v>21</v>
      </c>
      <c r="B28" s="139"/>
      <c r="C28" s="139"/>
      <c r="D28" s="38"/>
      <c r="E28" s="38"/>
      <c r="F28" s="38"/>
      <c r="G28" s="38"/>
      <c r="H28" s="38"/>
      <c r="I28" s="38"/>
      <c r="J28" s="38"/>
      <c r="O28" s="773"/>
      <c r="P28" s="773"/>
      <c r="Q28" s="773"/>
    </row>
    <row r="29" s="759" customFormat="1" ht="16.5" customHeight="1" spans="1:17">
      <c r="A29" s="769">
        <v>22</v>
      </c>
      <c r="B29" s="770" t="s">
        <v>26</v>
      </c>
      <c r="C29" s="38"/>
      <c r="D29" s="38"/>
      <c r="E29" s="38"/>
      <c r="F29" s="38"/>
      <c r="G29" s="38"/>
      <c r="H29" s="38"/>
      <c r="I29" s="38"/>
      <c r="J29" s="38"/>
      <c r="O29" s="773"/>
      <c r="P29" s="773"/>
      <c r="Q29" s="773"/>
    </row>
    <row r="30" s="759" customFormat="1" ht="16.5" customHeight="1" spans="1:17">
      <c r="A30" s="769">
        <v>23</v>
      </c>
      <c r="B30" s="771" t="s">
        <v>27</v>
      </c>
      <c r="C30" s="38"/>
      <c r="D30" s="38">
        <f>'3-8其他应收款'!H25</f>
        <v>0</v>
      </c>
      <c r="E30" s="38"/>
      <c r="F30" s="38"/>
      <c r="G30" s="38"/>
      <c r="H30" s="38"/>
      <c r="I30" s="38"/>
      <c r="J30" s="38">
        <f>'3-8其他应收款'!J25</f>
        <v>0</v>
      </c>
      <c r="O30" s="773"/>
      <c r="P30" s="773"/>
      <c r="Q30" s="773"/>
    </row>
    <row r="31" s="759" customFormat="1" ht="16.5" customHeight="1" spans="1:10">
      <c r="A31" s="769">
        <v>24</v>
      </c>
      <c r="B31" s="771" t="s">
        <v>18</v>
      </c>
      <c r="C31" s="38"/>
      <c r="D31" s="38">
        <f>'3-8其他应收款'!H26</f>
        <v>0</v>
      </c>
      <c r="E31" s="38"/>
      <c r="F31" s="38"/>
      <c r="G31" s="38"/>
      <c r="H31" s="38"/>
      <c r="I31" s="38"/>
      <c r="J31" s="38">
        <f>'3-8其他应收款'!J26</f>
        <v>0</v>
      </c>
    </row>
    <row r="32" s="759" customFormat="1" ht="16.5" customHeight="1" spans="1:10">
      <c r="A32" s="769">
        <v>25</v>
      </c>
      <c r="B32" s="771" t="s">
        <v>19</v>
      </c>
      <c r="C32" s="38"/>
      <c r="D32" s="38">
        <f>'3-8其他应收款'!H27</f>
        <v>0</v>
      </c>
      <c r="E32" s="38"/>
      <c r="F32" s="38"/>
      <c r="G32" s="38"/>
      <c r="H32" s="38"/>
      <c r="I32" s="38"/>
      <c r="J32" s="38">
        <f>'3-8其他应收款'!J27</f>
        <v>0</v>
      </c>
    </row>
    <row r="33" s="759" customFormat="1" ht="16.5" customHeight="1" spans="1:10">
      <c r="A33" s="769">
        <v>26</v>
      </c>
      <c r="B33" s="38" t="s">
        <v>28</v>
      </c>
      <c r="C33" s="38"/>
      <c r="D33" s="38">
        <f>'3-8其他应收款'!H28</f>
        <v>0</v>
      </c>
      <c r="E33" s="38"/>
      <c r="F33" s="38"/>
      <c r="G33" s="38"/>
      <c r="H33" s="38"/>
      <c r="I33" s="38"/>
      <c r="J33" s="38">
        <f>'3-8其他应收款'!J28</f>
        <v>0</v>
      </c>
    </row>
    <row r="34" s="759" customFormat="1" ht="16.5" customHeight="1" spans="1:10">
      <c r="A34" s="769">
        <v>27</v>
      </c>
      <c r="B34" s="38"/>
      <c r="C34" s="38"/>
      <c r="D34" s="38"/>
      <c r="E34" s="38"/>
      <c r="F34" s="38"/>
      <c r="G34" s="38"/>
      <c r="H34" s="38"/>
      <c r="I34" s="38"/>
      <c r="J34" s="38"/>
    </row>
    <row r="35" s="759" customFormat="1" ht="16.5" customHeight="1" spans="1:10">
      <c r="A35" s="769">
        <v>28</v>
      </c>
      <c r="B35" s="770" t="s">
        <v>29</v>
      </c>
      <c r="C35" s="38"/>
      <c r="D35" s="38"/>
      <c r="E35" s="38"/>
      <c r="F35" s="38"/>
      <c r="G35" s="38"/>
      <c r="H35" s="38"/>
      <c r="I35" s="38"/>
      <c r="J35" s="38"/>
    </row>
    <row r="36" s="759" customFormat="1" ht="16.5" customHeight="1" spans="1:10">
      <c r="A36" s="769">
        <v>29</v>
      </c>
      <c r="B36" s="771" t="s">
        <v>30</v>
      </c>
      <c r="C36" s="38"/>
      <c r="D36" s="38">
        <f>'3-9-1材料采购（在途物资）'!F26</f>
        <v>0</v>
      </c>
      <c r="E36" s="38"/>
      <c r="F36" s="38"/>
      <c r="G36" s="38"/>
      <c r="H36" s="38"/>
      <c r="I36" s="38"/>
      <c r="J36" s="38">
        <f>'3-9-1材料采购（在途物资）'!J26</f>
        <v>0</v>
      </c>
    </row>
    <row r="37" s="759" customFormat="1" ht="16.5" customHeight="1" spans="1:10">
      <c r="A37" s="769">
        <v>30</v>
      </c>
      <c r="B37" s="771" t="s">
        <v>31</v>
      </c>
      <c r="C37" s="38"/>
      <c r="D37" s="38">
        <f>'3-9-1材料采购（在途物资）'!F27</f>
        <v>0</v>
      </c>
      <c r="E37" s="38"/>
      <c r="F37" s="38"/>
      <c r="G37" s="38"/>
      <c r="H37" s="38"/>
      <c r="I37" s="38"/>
      <c r="J37" s="38">
        <f>'3-9-1材料采购（在途物资）'!J27</f>
        <v>0</v>
      </c>
    </row>
    <row r="38" s="759" customFormat="1" ht="16.5" customHeight="1" spans="1:10">
      <c r="A38" s="769">
        <v>31</v>
      </c>
      <c r="B38" s="38" t="s">
        <v>32</v>
      </c>
      <c r="C38" s="38"/>
      <c r="D38" s="38">
        <f>'3-9-1材料采购（在途物资）'!F28</f>
        <v>0</v>
      </c>
      <c r="E38" s="38"/>
      <c r="F38" s="38"/>
      <c r="G38" s="38"/>
      <c r="H38" s="38"/>
      <c r="I38" s="38"/>
      <c r="J38" s="38">
        <f>'3-9-1材料采购（在途物资）'!J28</f>
        <v>0</v>
      </c>
    </row>
    <row r="39" s="759" customFormat="1" ht="16.5" customHeight="1" spans="1:10">
      <c r="A39" s="769">
        <v>32</v>
      </c>
      <c r="B39" s="38"/>
      <c r="C39" s="38"/>
      <c r="D39" s="38"/>
      <c r="E39" s="38"/>
      <c r="F39" s="38"/>
      <c r="G39" s="38"/>
      <c r="H39" s="38"/>
      <c r="I39" s="38"/>
      <c r="J39" s="38"/>
    </row>
    <row r="40" s="759" customFormat="1" ht="16.5" customHeight="1" spans="1:10">
      <c r="A40" s="769">
        <v>33</v>
      </c>
      <c r="B40" s="770" t="s">
        <v>33</v>
      </c>
      <c r="C40" s="38"/>
      <c r="D40" s="38"/>
      <c r="E40" s="38"/>
      <c r="F40" s="38"/>
      <c r="G40" s="38"/>
      <c r="H40" s="38"/>
      <c r="I40" s="38"/>
      <c r="J40" s="38"/>
    </row>
    <row r="41" s="759" customFormat="1" ht="16.5" customHeight="1" spans="1:10">
      <c r="A41" s="769">
        <v>34</v>
      </c>
      <c r="B41" s="771" t="s">
        <v>34</v>
      </c>
      <c r="C41" s="38"/>
      <c r="D41" s="38">
        <f>'3-9-2原材料'!G25</f>
        <v>0</v>
      </c>
      <c r="E41" s="38"/>
      <c r="F41" s="38"/>
      <c r="G41" s="38"/>
      <c r="H41" s="38"/>
      <c r="I41" s="38"/>
      <c r="J41" s="38">
        <f>'3-9-2原材料'!M25</f>
        <v>0</v>
      </c>
    </row>
    <row r="42" s="759" customFormat="1" ht="16.5" customHeight="1" spans="1:10">
      <c r="A42" s="769">
        <v>35</v>
      </c>
      <c r="B42" s="771" t="s">
        <v>35</v>
      </c>
      <c r="C42" s="38"/>
      <c r="D42" s="38">
        <f>'3-9-2原材料'!G26</f>
        <v>0</v>
      </c>
      <c r="E42" s="38"/>
      <c r="F42" s="38"/>
      <c r="G42" s="38"/>
      <c r="H42" s="38"/>
      <c r="I42" s="38"/>
      <c r="J42" s="38">
        <f>'3-9-2原材料'!M26</f>
        <v>0</v>
      </c>
    </row>
    <row r="43" s="759" customFormat="1" ht="16.5" customHeight="1" spans="1:10">
      <c r="A43" s="769">
        <v>36</v>
      </c>
      <c r="B43" s="38" t="s">
        <v>36</v>
      </c>
      <c r="C43" s="38"/>
      <c r="D43" s="38">
        <f>'3-9-2原材料'!G27</f>
        <v>0</v>
      </c>
      <c r="E43" s="38"/>
      <c r="F43" s="38"/>
      <c r="G43" s="38"/>
      <c r="H43" s="38"/>
      <c r="I43" s="38"/>
      <c r="J43" s="38">
        <f>'3-9-2原材料'!M27</f>
        <v>0</v>
      </c>
    </row>
    <row r="44" s="759" customFormat="1" ht="16.5" customHeight="1" spans="1:10">
      <c r="A44" s="769">
        <v>37</v>
      </c>
      <c r="B44" s="38"/>
      <c r="C44" s="38"/>
      <c r="D44" s="38"/>
      <c r="E44" s="38"/>
      <c r="F44" s="38"/>
      <c r="G44" s="38"/>
      <c r="H44" s="38"/>
      <c r="I44" s="38"/>
      <c r="J44" s="38"/>
    </row>
    <row r="45" s="759" customFormat="1" ht="16.5" customHeight="1" spans="1:10">
      <c r="A45" s="769">
        <v>38</v>
      </c>
      <c r="B45" s="770" t="s">
        <v>37</v>
      </c>
      <c r="C45" s="38"/>
      <c r="D45" s="38"/>
      <c r="E45" s="38"/>
      <c r="F45" s="38"/>
      <c r="G45" s="38"/>
      <c r="H45" s="38"/>
      <c r="I45" s="38"/>
      <c r="J45" s="38"/>
    </row>
    <row r="46" s="759" customFormat="1" ht="16.5" customHeight="1" spans="1:10">
      <c r="A46" s="769">
        <v>39</v>
      </c>
      <c r="B46" s="771" t="s">
        <v>38</v>
      </c>
      <c r="C46" s="38"/>
      <c r="D46" s="38">
        <f>'3-9-3在库周转材料'!G26</f>
        <v>0</v>
      </c>
      <c r="E46" s="38"/>
      <c r="F46" s="38"/>
      <c r="G46" s="38"/>
      <c r="H46" s="38"/>
      <c r="I46" s="38"/>
      <c r="J46" s="38">
        <f>'3-9-3在库周转材料'!M26</f>
        <v>0</v>
      </c>
    </row>
    <row r="47" s="759" customFormat="1" ht="16.5" customHeight="1" spans="1:10">
      <c r="A47" s="769">
        <v>40</v>
      </c>
      <c r="B47" s="771" t="s">
        <v>39</v>
      </c>
      <c r="C47" s="38"/>
      <c r="D47" s="38">
        <f>'3-9-3在库周转材料'!G27</f>
        <v>0</v>
      </c>
      <c r="E47" s="38"/>
      <c r="F47" s="38"/>
      <c r="G47" s="38"/>
      <c r="H47" s="38"/>
      <c r="I47" s="38"/>
      <c r="J47" s="38">
        <f>'3-9-3在库周转材料'!M27</f>
        <v>0</v>
      </c>
    </row>
    <row r="48" s="759" customFormat="1" ht="16.5" customHeight="1" spans="1:10">
      <c r="A48" s="769">
        <v>41</v>
      </c>
      <c r="B48" s="38" t="s">
        <v>40</v>
      </c>
      <c r="C48" s="38"/>
      <c r="D48" s="38">
        <f>'3-9-3在库周转材料'!G28</f>
        <v>0</v>
      </c>
      <c r="E48" s="38"/>
      <c r="F48" s="38"/>
      <c r="G48" s="38"/>
      <c r="H48" s="38"/>
      <c r="I48" s="38"/>
      <c r="J48" s="38">
        <f>'3-9-3在库周转材料'!M28</f>
        <v>0</v>
      </c>
    </row>
    <row r="49" s="759" customFormat="1" ht="16.5" customHeight="1" spans="1:10">
      <c r="A49" s="769">
        <v>42</v>
      </c>
      <c r="B49" s="38"/>
      <c r="C49" s="38"/>
      <c r="D49" s="38"/>
      <c r="E49" s="38"/>
      <c r="F49" s="38"/>
      <c r="G49" s="38"/>
      <c r="H49" s="38"/>
      <c r="I49" s="38"/>
      <c r="J49" s="38"/>
    </row>
    <row r="50" s="759" customFormat="1" ht="16.5" customHeight="1" spans="1:10">
      <c r="A50" s="769">
        <v>43</v>
      </c>
      <c r="B50" s="770" t="s">
        <v>41</v>
      </c>
      <c r="C50" s="38"/>
      <c r="D50" s="38"/>
      <c r="E50" s="38"/>
      <c r="F50" s="38"/>
      <c r="G50" s="38"/>
      <c r="H50" s="38"/>
      <c r="I50" s="38"/>
      <c r="J50" s="38"/>
    </row>
    <row r="51" s="759" customFormat="1" ht="16.5" customHeight="1" spans="1:10">
      <c r="A51" s="769">
        <v>44</v>
      </c>
      <c r="B51" s="771" t="s">
        <v>42</v>
      </c>
      <c r="C51" s="38"/>
      <c r="D51" s="38">
        <f>'3-9-4委托加工物资'!G26</f>
        <v>0</v>
      </c>
      <c r="E51" s="38"/>
      <c r="F51" s="38"/>
      <c r="G51" s="38"/>
      <c r="H51" s="38"/>
      <c r="I51" s="38"/>
      <c r="J51" s="38">
        <f>'3-9-4委托加工物资'!K26</f>
        <v>0</v>
      </c>
    </row>
    <row r="52" s="759" customFormat="1" ht="16.5" customHeight="1" spans="1:10">
      <c r="A52" s="769">
        <v>45</v>
      </c>
      <c r="B52" s="771" t="s">
        <v>43</v>
      </c>
      <c r="C52" s="38"/>
      <c r="D52" s="38">
        <f>'3-9-4委托加工物资'!G27</f>
        <v>0</v>
      </c>
      <c r="E52" s="38"/>
      <c r="F52" s="38"/>
      <c r="G52" s="38"/>
      <c r="H52" s="38"/>
      <c r="I52" s="38"/>
      <c r="J52" s="38">
        <f>'3-9-4委托加工物资'!K27</f>
        <v>0</v>
      </c>
    </row>
    <row r="53" s="759" customFormat="1" ht="16.5" customHeight="1" spans="1:10">
      <c r="A53" s="769">
        <v>46</v>
      </c>
      <c r="B53" s="38" t="s">
        <v>44</v>
      </c>
      <c r="C53" s="38"/>
      <c r="D53" s="38">
        <f>'3-9-4委托加工物资'!G28</f>
        <v>0</v>
      </c>
      <c r="E53" s="38"/>
      <c r="F53" s="38"/>
      <c r="G53" s="38"/>
      <c r="H53" s="38"/>
      <c r="I53" s="38"/>
      <c r="J53" s="38">
        <f>'3-9-4委托加工物资'!K28</f>
        <v>0</v>
      </c>
    </row>
    <row r="54" s="759" customFormat="1" ht="16.5" customHeight="1" spans="1:10">
      <c r="A54" s="769">
        <v>47</v>
      </c>
      <c r="B54" s="38"/>
      <c r="C54" s="38"/>
      <c r="D54" s="38"/>
      <c r="E54" s="38"/>
      <c r="F54" s="38"/>
      <c r="G54" s="38"/>
      <c r="H54" s="38"/>
      <c r="I54" s="38"/>
      <c r="J54" s="38"/>
    </row>
    <row r="55" s="759" customFormat="1" ht="16.5" customHeight="1" spans="1:10">
      <c r="A55" s="769">
        <v>48</v>
      </c>
      <c r="B55" s="770" t="s">
        <v>45</v>
      </c>
      <c r="C55" s="38"/>
      <c r="D55" s="38"/>
      <c r="E55" s="38"/>
      <c r="F55" s="38"/>
      <c r="G55" s="38"/>
      <c r="H55" s="38"/>
      <c r="I55" s="38"/>
      <c r="J55" s="38"/>
    </row>
    <row r="56" s="759" customFormat="1" ht="16.5" customHeight="1" spans="1:10">
      <c r="A56" s="769">
        <v>49</v>
      </c>
      <c r="B56" s="771" t="s">
        <v>46</v>
      </c>
      <c r="C56" s="38"/>
      <c r="D56" s="38">
        <f>'3-9-5产成品（库存商品）'!I26</f>
        <v>0</v>
      </c>
      <c r="E56" s="38"/>
      <c r="F56" s="38"/>
      <c r="G56" s="38"/>
      <c r="H56" s="38"/>
      <c r="I56" s="38"/>
      <c r="J56" s="38">
        <f>'3-9-5产成品（库存商品）'!M26</f>
        <v>0</v>
      </c>
    </row>
    <row r="57" s="759" customFormat="1" ht="16.5" customHeight="1" spans="1:10">
      <c r="A57" s="769">
        <v>50</v>
      </c>
      <c r="B57" s="771" t="s">
        <v>47</v>
      </c>
      <c r="C57" s="38"/>
      <c r="D57" s="38">
        <f>'3-9-5产成品（库存商品）'!I27</f>
        <v>0</v>
      </c>
      <c r="E57" s="38"/>
      <c r="F57" s="38"/>
      <c r="G57" s="38"/>
      <c r="H57" s="38"/>
      <c r="I57" s="38"/>
      <c r="J57" s="38">
        <f>'3-9-5产成品（库存商品）'!M27</f>
        <v>0</v>
      </c>
    </row>
    <row r="58" s="759" customFormat="1" ht="16.5" customHeight="1" spans="1:10">
      <c r="A58" s="769">
        <v>51</v>
      </c>
      <c r="B58" s="38" t="s">
        <v>48</v>
      </c>
      <c r="C58" s="38"/>
      <c r="D58" s="38">
        <f>'3-9-5产成品（库存商品）'!I28</f>
        <v>0</v>
      </c>
      <c r="E58" s="38"/>
      <c r="F58" s="38"/>
      <c r="G58" s="38"/>
      <c r="H58" s="38"/>
      <c r="I58" s="38"/>
      <c r="J58" s="38">
        <f>'3-9-5产成品（库存商品）'!M28</f>
        <v>0</v>
      </c>
    </row>
    <row r="59" s="759" customFormat="1" ht="16.5" customHeight="1" spans="1:10">
      <c r="A59" s="769">
        <v>52</v>
      </c>
      <c r="B59" s="38"/>
      <c r="C59" s="38"/>
      <c r="D59" s="38"/>
      <c r="E59" s="38"/>
      <c r="F59" s="38"/>
      <c r="G59" s="38"/>
      <c r="H59" s="38"/>
      <c r="I59" s="38"/>
      <c r="J59" s="38"/>
    </row>
    <row r="60" s="759" customFormat="1" ht="16.5" customHeight="1" spans="1:10">
      <c r="A60" s="769">
        <v>53</v>
      </c>
      <c r="B60" s="770" t="s">
        <v>49</v>
      </c>
      <c r="C60" s="38"/>
      <c r="D60" s="38"/>
      <c r="E60" s="38"/>
      <c r="F60" s="38"/>
      <c r="G60" s="38"/>
      <c r="H60" s="38"/>
      <c r="I60" s="38"/>
      <c r="J60" s="38"/>
    </row>
    <row r="61" s="759" customFormat="1" ht="16.5" customHeight="1" spans="1:10">
      <c r="A61" s="769">
        <v>54</v>
      </c>
      <c r="B61" s="771" t="s">
        <v>50</v>
      </c>
      <c r="C61" s="38"/>
      <c r="D61" s="38">
        <f>'3-9-6在产品（自制半成品）'!F26</f>
        <v>0</v>
      </c>
      <c r="E61" s="38"/>
      <c r="F61" s="38"/>
      <c r="G61" s="38"/>
      <c r="H61" s="38"/>
      <c r="I61" s="38"/>
      <c r="J61" s="38">
        <f>'3-9-6在产品（自制半成品）'!K26</f>
        <v>0</v>
      </c>
    </row>
    <row r="62" s="759" customFormat="1" ht="16.5" customHeight="1" spans="1:10">
      <c r="A62" s="769">
        <v>55</v>
      </c>
      <c r="B62" s="771" t="s">
        <v>51</v>
      </c>
      <c r="C62" s="38"/>
      <c r="D62" s="38">
        <f>'3-9-6在产品（自制半成品）'!F27</f>
        <v>0</v>
      </c>
      <c r="E62" s="38"/>
      <c r="F62" s="38"/>
      <c r="G62" s="38"/>
      <c r="H62" s="38"/>
      <c r="I62" s="38"/>
      <c r="J62" s="38">
        <f>'3-9-6在产品（自制半成品）'!K27</f>
        <v>0</v>
      </c>
    </row>
    <row r="63" s="759" customFormat="1" ht="16.5" customHeight="1" spans="1:10">
      <c r="A63" s="769">
        <v>56</v>
      </c>
      <c r="B63" s="38" t="s">
        <v>52</v>
      </c>
      <c r="C63" s="38"/>
      <c r="D63" s="38">
        <f>'3-9-6在产品（自制半成品）'!F28</f>
        <v>0</v>
      </c>
      <c r="E63" s="38"/>
      <c r="F63" s="38"/>
      <c r="G63" s="38"/>
      <c r="H63" s="38"/>
      <c r="I63" s="38"/>
      <c r="J63" s="38">
        <f>'3-9-6在产品（自制半成品）'!K28</f>
        <v>0</v>
      </c>
    </row>
    <row r="64" s="759" customFormat="1" ht="16.5" customHeight="1" spans="1:10">
      <c r="A64" s="769">
        <v>57</v>
      </c>
      <c r="B64" s="38"/>
      <c r="C64" s="38"/>
      <c r="D64" s="38"/>
      <c r="E64" s="38"/>
      <c r="F64" s="38"/>
      <c r="G64" s="38"/>
      <c r="H64" s="38"/>
      <c r="I64" s="38"/>
      <c r="J64" s="38"/>
    </row>
    <row r="65" s="759" customFormat="1" ht="16.5" customHeight="1" spans="1:10">
      <c r="A65" s="769">
        <v>58</v>
      </c>
      <c r="B65" s="770" t="s">
        <v>53</v>
      </c>
      <c r="C65" s="38"/>
      <c r="D65" s="38"/>
      <c r="E65" s="38"/>
      <c r="F65" s="38"/>
      <c r="G65" s="38"/>
      <c r="H65" s="38"/>
      <c r="I65" s="38"/>
      <c r="J65" s="38"/>
    </row>
    <row r="66" s="759" customFormat="1" ht="16.5" customHeight="1" spans="1:10">
      <c r="A66" s="769">
        <v>59</v>
      </c>
      <c r="B66" s="771" t="s">
        <v>54</v>
      </c>
      <c r="C66" s="38"/>
      <c r="D66" s="38">
        <f>'3-9-7发出商品'!G26</f>
        <v>0</v>
      </c>
      <c r="E66" s="38"/>
      <c r="F66" s="38"/>
      <c r="G66" s="38"/>
      <c r="H66" s="38"/>
      <c r="I66" s="38"/>
      <c r="J66" s="38">
        <f>'3-9-7发出商品'!K26</f>
        <v>0</v>
      </c>
    </row>
    <row r="67" s="759" customFormat="1" ht="16.5" customHeight="1" spans="1:10">
      <c r="A67" s="769">
        <v>60</v>
      </c>
      <c r="B67" s="771" t="s">
        <v>55</v>
      </c>
      <c r="C67" s="38"/>
      <c r="D67" s="38">
        <f>'3-9-7发出商品'!G27</f>
        <v>0</v>
      </c>
      <c r="E67" s="38"/>
      <c r="F67" s="38"/>
      <c r="G67" s="38"/>
      <c r="H67" s="38"/>
      <c r="I67" s="38"/>
      <c r="J67" s="38">
        <f>'3-9-7发出商品'!K27</f>
        <v>0</v>
      </c>
    </row>
    <row r="68" s="759" customFormat="1" ht="16.5" customHeight="1" spans="1:10">
      <c r="A68" s="769">
        <v>61</v>
      </c>
      <c r="B68" s="38" t="s">
        <v>56</v>
      </c>
      <c r="C68" s="38"/>
      <c r="D68" s="38">
        <f>'3-9-7发出商品'!G28</f>
        <v>0</v>
      </c>
      <c r="E68" s="38"/>
      <c r="F68" s="38"/>
      <c r="G68" s="38"/>
      <c r="H68" s="38"/>
      <c r="I68" s="38"/>
      <c r="J68" s="38">
        <f>'3-9-7发出商品'!K28</f>
        <v>0</v>
      </c>
    </row>
    <row r="69" s="759" customFormat="1" ht="16.5" customHeight="1" spans="1:10">
      <c r="A69" s="769">
        <v>62</v>
      </c>
      <c r="B69" s="38"/>
      <c r="C69" s="38"/>
      <c r="D69" s="38"/>
      <c r="E69" s="38"/>
      <c r="F69" s="38"/>
      <c r="G69" s="38"/>
      <c r="H69" s="38"/>
      <c r="I69" s="38"/>
      <c r="J69" s="38"/>
    </row>
    <row r="70" s="759" customFormat="1" ht="16.5" customHeight="1" spans="1:10">
      <c r="A70" s="769">
        <v>63</v>
      </c>
      <c r="B70" s="770" t="s">
        <v>57</v>
      </c>
      <c r="C70" s="38"/>
      <c r="D70" s="38"/>
      <c r="E70" s="38"/>
      <c r="F70" s="38"/>
      <c r="G70" s="38"/>
      <c r="H70" s="38"/>
      <c r="I70" s="38"/>
      <c r="J70" s="38"/>
    </row>
    <row r="71" s="759" customFormat="1" ht="16.5" customHeight="1" spans="1:10">
      <c r="A71" s="769">
        <v>64</v>
      </c>
      <c r="B71" s="771" t="s">
        <v>38</v>
      </c>
      <c r="C71" s="38"/>
      <c r="D71" s="38">
        <f>'3-9-8在用周转材料'!G26</f>
        <v>0</v>
      </c>
      <c r="E71" s="38"/>
      <c r="F71" s="38"/>
      <c r="G71" s="38"/>
      <c r="H71" s="38"/>
      <c r="I71" s="38"/>
      <c r="J71" s="38">
        <f>'3-9-8在用周转材料'!L26</f>
        <v>0</v>
      </c>
    </row>
    <row r="72" s="759" customFormat="1" ht="16.5" customHeight="1" spans="1:10">
      <c r="A72" s="769">
        <v>65</v>
      </c>
      <c r="B72" s="771" t="s">
        <v>39</v>
      </c>
      <c r="C72" s="38"/>
      <c r="D72" s="38">
        <f>'3-9-8在用周转材料'!G27</f>
        <v>0</v>
      </c>
      <c r="E72" s="38"/>
      <c r="F72" s="38"/>
      <c r="G72" s="38"/>
      <c r="H72" s="38"/>
      <c r="I72" s="38"/>
      <c r="J72" s="38">
        <f>'3-9-8在用周转材料'!L27</f>
        <v>0</v>
      </c>
    </row>
    <row r="73" s="759" customFormat="1" ht="16.5" customHeight="1" spans="1:10">
      <c r="A73" s="769">
        <v>66</v>
      </c>
      <c r="B73" s="38" t="s">
        <v>40</v>
      </c>
      <c r="C73" s="38"/>
      <c r="D73" s="38">
        <f>'3-9-8在用周转材料'!G28</f>
        <v>0</v>
      </c>
      <c r="E73" s="38"/>
      <c r="F73" s="38"/>
      <c r="G73" s="38"/>
      <c r="H73" s="38"/>
      <c r="I73" s="38"/>
      <c r="J73" s="38">
        <f>'3-9-8在用周转材料'!L28</f>
        <v>0</v>
      </c>
    </row>
    <row r="74" s="759" customFormat="1" ht="16.5" customHeight="1" spans="1:10">
      <c r="A74" s="769">
        <v>67</v>
      </c>
      <c r="B74" s="38"/>
      <c r="C74" s="38"/>
      <c r="D74" s="38"/>
      <c r="E74" s="38"/>
      <c r="F74" s="38"/>
      <c r="G74" s="38"/>
      <c r="H74" s="38"/>
      <c r="I74" s="38"/>
      <c r="J74" s="38"/>
    </row>
    <row r="75" s="759" customFormat="1" ht="16.5" customHeight="1" spans="1:10">
      <c r="A75" s="769">
        <v>68</v>
      </c>
      <c r="B75" s="770" t="s">
        <v>58</v>
      </c>
      <c r="C75" s="38"/>
      <c r="D75" s="38"/>
      <c r="E75" s="38"/>
      <c r="F75" s="38"/>
      <c r="G75" s="38"/>
      <c r="H75" s="38"/>
      <c r="I75" s="38"/>
      <c r="J75" s="38"/>
    </row>
    <row r="76" s="759" customFormat="1" ht="16.5" customHeight="1" spans="1:10">
      <c r="A76" s="769">
        <v>69</v>
      </c>
      <c r="B76" s="771" t="s">
        <v>59</v>
      </c>
      <c r="C76" s="38"/>
      <c r="D76" s="38">
        <f>'3-9-9开发产品'!T26</f>
        <v>0</v>
      </c>
      <c r="E76" s="38"/>
      <c r="F76" s="38"/>
      <c r="G76" s="38"/>
      <c r="H76" s="38"/>
      <c r="I76" s="38"/>
      <c r="J76" s="38">
        <f>'3-9-9开发产品'!W26</f>
        <v>0</v>
      </c>
    </row>
    <row r="77" s="759" customFormat="1" ht="16.5" customHeight="1" spans="1:10">
      <c r="A77" s="769">
        <v>70</v>
      </c>
      <c r="B77" s="771" t="s">
        <v>60</v>
      </c>
      <c r="C77" s="38"/>
      <c r="D77" s="38">
        <f>'3-9-9开发产品'!T27</f>
        <v>0</v>
      </c>
      <c r="E77" s="38"/>
      <c r="F77" s="38"/>
      <c r="G77" s="38"/>
      <c r="H77" s="38"/>
      <c r="I77" s="38"/>
      <c r="J77" s="38">
        <f>'3-9-9开发产品'!W27</f>
        <v>0</v>
      </c>
    </row>
    <row r="78" s="759" customFormat="1" ht="16.5" customHeight="1" spans="1:10">
      <c r="A78" s="769">
        <v>71</v>
      </c>
      <c r="B78" s="38" t="s">
        <v>61</v>
      </c>
      <c r="C78" s="38"/>
      <c r="D78" s="38">
        <f>'3-9-9开发产品'!T28</f>
        <v>0</v>
      </c>
      <c r="E78" s="38"/>
      <c r="F78" s="38"/>
      <c r="G78" s="38"/>
      <c r="H78" s="38"/>
      <c r="I78" s="38"/>
      <c r="J78" s="38">
        <f>'3-9-9开发产品'!W28</f>
        <v>0</v>
      </c>
    </row>
    <row r="79" s="759" customFormat="1" ht="16.5" customHeight="1" spans="1:10">
      <c r="A79" s="769">
        <v>72</v>
      </c>
      <c r="B79" s="38"/>
      <c r="C79" s="38"/>
      <c r="D79" s="38"/>
      <c r="E79" s="38"/>
      <c r="F79" s="38"/>
      <c r="G79" s="38"/>
      <c r="H79" s="38"/>
      <c r="I79" s="38"/>
      <c r="J79" s="38"/>
    </row>
    <row r="80" s="759" customFormat="1" ht="16.5" customHeight="1" spans="1:10">
      <c r="A80" s="769">
        <v>73</v>
      </c>
      <c r="B80" s="770" t="s">
        <v>62</v>
      </c>
      <c r="C80" s="38"/>
      <c r="D80" s="38"/>
      <c r="E80" s="38"/>
      <c r="F80" s="38"/>
      <c r="G80" s="38"/>
      <c r="H80" s="38"/>
      <c r="I80" s="38"/>
      <c r="J80" s="38"/>
    </row>
    <row r="81" s="759" customFormat="1" ht="16.5" customHeight="1" spans="1:10">
      <c r="A81" s="769">
        <v>74</v>
      </c>
      <c r="B81" s="775" t="s">
        <v>63</v>
      </c>
      <c r="C81" s="38"/>
      <c r="D81" s="38">
        <f>'3-9-10开发成本'!U25</f>
        <v>0</v>
      </c>
      <c r="E81" s="38"/>
      <c r="F81" s="38"/>
      <c r="G81" s="38"/>
      <c r="H81" s="38"/>
      <c r="I81" s="38"/>
      <c r="J81" s="38">
        <f>'3-9-10开发成本'!X25</f>
        <v>0</v>
      </c>
    </row>
    <row r="82" s="759" customFormat="1" ht="16.5" customHeight="1" spans="1:10">
      <c r="A82" s="769">
        <v>75</v>
      </c>
      <c r="B82" s="775" t="s">
        <v>64</v>
      </c>
      <c r="C82" s="38"/>
      <c r="D82" s="38">
        <f>'3-9-10开发成本'!U26</f>
        <v>0</v>
      </c>
      <c r="E82" s="38"/>
      <c r="F82" s="38"/>
      <c r="G82" s="38"/>
      <c r="H82" s="38"/>
      <c r="I82" s="38"/>
      <c r="J82" s="38">
        <f>'3-9-10开发成本'!X26</f>
        <v>0</v>
      </c>
    </row>
    <row r="83" s="759" customFormat="1" ht="16.5" customHeight="1" spans="1:10">
      <c r="A83" s="769">
        <v>76</v>
      </c>
      <c r="B83" s="776" t="s">
        <v>65</v>
      </c>
      <c r="C83" s="38"/>
      <c r="D83" s="38">
        <f>'3-9-10开发成本'!U27</f>
        <v>0</v>
      </c>
      <c r="E83" s="38"/>
      <c r="F83" s="38"/>
      <c r="G83" s="38"/>
      <c r="H83" s="38"/>
      <c r="I83" s="38"/>
      <c r="J83" s="38">
        <f>'3-9-10开发成本'!X27</f>
        <v>0</v>
      </c>
    </row>
    <row r="84" s="759" customFormat="1" ht="16.5" customHeight="1" spans="1:10">
      <c r="A84" s="769">
        <v>77</v>
      </c>
      <c r="B84" s="776"/>
      <c r="C84" s="38"/>
      <c r="D84" s="38"/>
      <c r="E84" s="38"/>
      <c r="F84" s="38"/>
      <c r="G84" s="38"/>
      <c r="H84" s="38"/>
      <c r="I84" s="38"/>
      <c r="J84" s="38"/>
    </row>
    <row r="85" s="759" customFormat="1" ht="16.5" customHeight="1" spans="1:10">
      <c r="A85" s="769">
        <v>78</v>
      </c>
      <c r="B85" s="770" t="s">
        <v>66</v>
      </c>
      <c r="C85" s="38"/>
      <c r="D85" s="38"/>
      <c r="E85" s="38"/>
      <c r="F85" s="38"/>
      <c r="G85" s="38"/>
      <c r="H85" s="38"/>
      <c r="I85" s="38"/>
      <c r="J85" s="38"/>
    </row>
    <row r="86" s="759" customFormat="1" ht="16.5" customHeight="1" spans="1:10">
      <c r="A86" s="769">
        <v>79</v>
      </c>
      <c r="B86" s="771" t="s">
        <v>67</v>
      </c>
      <c r="C86" s="38"/>
      <c r="D86" s="38">
        <f>'4-3长期应收'!E25</f>
        <v>0</v>
      </c>
      <c r="E86" s="38"/>
      <c r="F86" s="38"/>
      <c r="G86" s="38"/>
      <c r="H86" s="38"/>
      <c r="I86" s="38"/>
      <c r="J86" s="38">
        <f>'4-3长期应收'!G25</f>
        <v>0</v>
      </c>
    </row>
    <row r="87" s="759" customFormat="1" ht="16.5" customHeight="1" spans="1:10">
      <c r="A87" s="769">
        <v>80</v>
      </c>
      <c r="B87" s="771" t="s">
        <v>68</v>
      </c>
      <c r="C87" s="38"/>
      <c r="D87" s="38">
        <f>'4-3长期应收'!E26</f>
        <v>0</v>
      </c>
      <c r="E87" s="38"/>
      <c r="F87" s="38"/>
      <c r="G87" s="38"/>
      <c r="H87" s="38"/>
      <c r="I87" s="38"/>
      <c r="J87" s="38">
        <f>'4-3长期应收'!G26</f>
        <v>0</v>
      </c>
    </row>
    <row r="88" s="759" customFormat="1" ht="16.5" customHeight="1" spans="1:10">
      <c r="A88" s="769">
        <v>81</v>
      </c>
      <c r="B88" s="38" t="s">
        <v>69</v>
      </c>
      <c r="C88" s="38"/>
      <c r="D88" s="38">
        <f>'4-3长期应收'!E27</f>
        <v>0</v>
      </c>
      <c r="E88" s="38"/>
      <c r="F88" s="38"/>
      <c r="G88" s="38"/>
      <c r="H88" s="38"/>
      <c r="I88" s="38"/>
      <c r="J88" s="38">
        <f>'4-3长期应收'!G27</f>
        <v>0</v>
      </c>
    </row>
    <row r="89" s="759" customFormat="1" ht="16.5" customHeight="1" spans="1:10">
      <c r="A89" s="769">
        <v>82</v>
      </c>
      <c r="B89" s="38"/>
      <c r="C89" s="38"/>
      <c r="D89" s="38"/>
      <c r="E89" s="38"/>
      <c r="F89" s="38"/>
      <c r="G89" s="38"/>
      <c r="H89" s="38"/>
      <c r="I89" s="38"/>
      <c r="J89" s="38"/>
    </row>
    <row r="90" s="759" customFormat="1" ht="16.5" customHeight="1" spans="1:10">
      <c r="A90" s="769">
        <v>83</v>
      </c>
      <c r="B90" s="770" t="s">
        <v>70</v>
      </c>
      <c r="C90" s="38"/>
      <c r="D90" s="38"/>
      <c r="E90" s="38"/>
      <c r="F90" s="38"/>
      <c r="G90" s="38"/>
      <c r="H90" s="38"/>
      <c r="I90" s="38"/>
      <c r="J90" s="38"/>
    </row>
    <row r="91" s="759" customFormat="1" ht="16.5" customHeight="1" spans="1:10">
      <c r="A91" s="769">
        <v>84</v>
      </c>
      <c r="B91" s="777" t="s">
        <v>71</v>
      </c>
      <c r="C91" s="38"/>
      <c r="D91" s="38">
        <f>'4-4长期股权投资'!I25</f>
        <v>0</v>
      </c>
      <c r="E91" s="38"/>
      <c r="F91" s="38"/>
      <c r="G91" s="38"/>
      <c r="H91" s="38"/>
      <c r="I91" s="38"/>
      <c r="J91" s="38">
        <f>'4-4长期股权投资'!K25</f>
        <v>0</v>
      </c>
    </row>
    <row r="92" s="759" customFormat="1" ht="16.5" customHeight="1" spans="1:10">
      <c r="A92" s="769">
        <v>85</v>
      </c>
      <c r="B92" s="777" t="s">
        <v>72</v>
      </c>
      <c r="C92" s="38"/>
      <c r="D92" s="38">
        <f>'4-4长期股权投资'!I26</f>
        <v>0</v>
      </c>
      <c r="E92" s="38"/>
      <c r="F92" s="38"/>
      <c r="G92" s="38"/>
      <c r="H92" s="38"/>
      <c r="I92" s="38"/>
      <c r="J92" s="38">
        <f>'4-4长期股权投资'!K26</f>
        <v>0</v>
      </c>
    </row>
    <row r="93" s="759" customFormat="1" ht="16.5" customHeight="1" spans="1:10">
      <c r="A93" s="769">
        <v>86</v>
      </c>
      <c r="B93" s="38" t="s">
        <v>73</v>
      </c>
      <c r="C93" s="38"/>
      <c r="D93" s="38">
        <f>'4-4长期股权投资'!I27</f>
        <v>0</v>
      </c>
      <c r="E93" s="38"/>
      <c r="F93" s="38"/>
      <c r="G93" s="38"/>
      <c r="H93" s="38"/>
      <c r="I93" s="38"/>
      <c r="J93" s="38">
        <f>'4-4长期股权投资'!K27</f>
        <v>0</v>
      </c>
    </row>
    <row r="94" s="759" customFormat="1" ht="16.5" customHeight="1" spans="1:10">
      <c r="A94" s="769">
        <v>87</v>
      </c>
      <c r="B94" s="38"/>
      <c r="C94" s="38"/>
      <c r="D94" s="38"/>
      <c r="E94" s="38"/>
      <c r="F94" s="38"/>
      <c r="G94" s="38"/>
      <c r="H94" s="38"/>
      <c r="I94" s="38"/>
      <c r="J94" s="38"/>
    </row>
    <row r="95" s="759" customFormat="1" ht="16.5" customHeight="1" spans="1:10">
      <c r="A95" s="769">
        <v>88</v>
      </c>
      <c r="B95" s="770" t="s">
        <v>74</v>
      </c>
      <c r="C95" s="38"/>
      <c r="D95" s="38"/>
      <c r="E95" s="38"/>
      <c r="F95" s="38"/>
      <c r="G95" s="38"/>
      <c r="H95" s="38"/>
      <c r="I95" s="38"/>
      <c r="J95" s="38"/>
    </row>
    <row r="96" s="759" customFormat="1" ht="16.5" customHeight="1" spans="1:10">
      <c r="A96" s="769">
        <v>89</v>
      </c>
      <c r="B96" s="771" t="s">
        <v>75</v>
      </c>
      <c r="C96" s="777"/>
      <c r="D96" s="38">
        <f>'4-5其他权益工具投资'!J25</f>
        <v>0</v>
      </c>
      <c r="E96" s="38"/>
      <c r="F96" s="38"/>
      <c r="G96" s="38"/>
      <c r="H96" s="38"/>
      <c r="I96" s="38"/>
      <c r="J96" s="38">
        <f>'4-5其他权益工具投资'!L25</f>
        <v>0</v>
      </c>
    </row>
    <row r="97" s="759" customFormat="1" ht="16.5" customHeight="1" spans="1:10">
      <c r="A97" s="769">
        <v>90</v>
      </c>
      <c r="B97" s="771" t="s">
        <v>76</v>
      </c>
      <c r="C97" s="777"/>
      <c r="D97" s="38">
        <f>'4-5其他权益工具投资'!J26</f>
        <v>0</v>
      </c>
      <c r="E97" s="38"/>
      <c r="F97" s="38"/>
      <c r="G97" s="38"/>
      <c r="H97" s="38"/>
      <c r="I97" s="38"/>
      <c r="J97" s="38">
        <f>'4-5其他权益工具投资'!L26</f>
        <v>0</v>
      </c>
    </row>
    <row r="98" s="759" customFormat="1" ht="16.5" customHeight="1" spans="1:10">
      <c r="A98" s="769">
        <v>91</v>
      </c>
      <c r="B98" s="38" t="s">
        <v>77</v>
      </c>
      <c r="C98" s="38"/>
      <c r="D98" s="38">
        <f>'4-5其他权益工具投资'!J27</f>
        <v>0</v>
      </c>
      <c r="E98" s="38"/>
      <c r="F98" s="38"/>
      <c r="G98" s="38"/>
      <c r="H98" s="38"/>
      <c r="I98" s="38"/>
      <c r="J98" s="38">
        <f>'4-5其他权益工具投资'!L27</f>
        <v>0</v>
      </c>
    </row>
    <row r="99" s="759" customFormat="1" ht="16.5" customHeight="1" spans="1:10">
      <c r="A99" s="769">
        <v>92</v>
      </c>
      <c r="B99" s="38"/>
      <c r="C99" s="38"/>
      <c r="D99" s="38"/>
      <c r="E99" s="38"/>
      <c r="F99" s="38"/>
      <c r="G99" s="38"/>
      <c r="H99" s="38"/>
      <c r="I99" s="38"/>
      <c r="J99" s="38"/>
    </row>
    <row r="100" s="759" customFormat="1" ht="16.5" customHeight="1" spans="1:10">
      <c r="A100" s="769">
        <v>93</v>
      </c>
      <c r="B100" s="770" t="s">
        <v>78</v>
      </c>
      <c r="C100" s="38"/>
      <c r="D100" s="38"/>
      <c r="E100" s="38"/>
      <c r="F100" s="38"/>
      <c r="G100" s="38"/>
      <c r="H100" s="38"/>
      <c r="I100" s="38"/>
      <c r="J100" s="38"/>
    </row>
    <row r="101" s="759" customFormat="1" ht="16.5" customHeight="1" spans="1:10">
      <c r="A101" s="769">
        <v>94</v>
      </c>
      <c r="B101" s="771" t="s">
        <v>79</v>
      </c>
      <c r="C101" s="38"/>
      <c r="D101" s="38">
        <f>'4-6其他非流动金融资产'!J25</f>
        <v>0</v>
      </c>
      <c r="E101" s="38"/>
      <c r="F101" s="38"/>
      <c r="G101" s="38"/>
      <c r="H101" s="38"/>
      <c r="I101" s="38"/>
      <c r="J101" s="38">
        <f>'4-6其他非流动金融资产'!L25</f>
        <v>0</v>
      </c>
    </row>
    <row r="102" s="759" customFormat="1" ht="16.5" customHeight="1" spans="1:10">
      <c r="A102" s="769">
        <v>95</v>
      </c>
      <c r="B102" s="771" t="s">
        <v>80</v>
      </c>
      <c r="C102" s="38"/>
      <c r="D102" s="38">
        <f>'4-6其他非流动金融资产'!J26</f>
        <v>0</v>
      </c>
      <c r="E102" s="38"/>
      <c r="F102" s="38"/>
      <c r="G102" s="38"/>
      <c r="H102" s="38"/>
      <c r="I102" s="38"/>
      <c r="J102" s="38">
        <f>'4-6其他非流动金融资产'!L26</f>
        <v>0</v>
      </c>
    </row>
    <row r="103" s="759" customFormat="1" ht="16.5" customHeight="1" spans="1:10">
      <c r="A103" s="769">
        <v>96</v>
      </c>
      <c r="B103" s="38" t="s">
        <v>81</v>
      </c>
      <c r="C103" s="38"/>
      <c r="D103" s="38">
        <f>'4-6其他非流动金融资产'!J27</f>
        <v>0</v>
      </c>
      <c r="E103" s="38"/>
      <c r="F103" s="38"/>
      <c r="G103" s="38"/>
      <c r="H103" s="38"/>
      <c r="I103" s="38"/>
      <c r="J103" s="38">
        <f>'4-6其他非流动金融资产'!L27</f>
        <v>0</v>
      </c>
    </row>
    <row r="104" s="759" customFormat="1" ht="16.5" customHeight="1" spans="1:10">
      <c r="A104" s="769">
        <v>97</v>
      </c>
      <c r="B104" s="38"/>
      <c r="C104" s="38"/>
      <c r="D104" s="38"/>
      <c r="E104" s="38"/>
      <c r="F104" s="38"/>
      <c r="G104" s="38"/>
      <c r="H104" s="38"/>
      <c r="I104" s="38"/>
      <c r="J104" s="38"/>
    </row>
    <row r="105" s="759" customFormat="1" ht="16.5" customHeight="1" spans="1:10">
      <c r="A105" s="769">
        <v>98</v>
      </c>
      <c r="B105" s="770" t="s">
        <v>82</v>
      </c>
      <c r="C105" s="38"/>
      <c r="D105" s="38"/>
      <c r="E105" s="38"/>
      <c r="F105" s="38"/>
      <c r="G105" s="38"/>
      <c r="H105" s="38"/>
      <c r="I105" s="38"/>
      <c r="J105" s="38"/>
    </row>
    <row r="106" s="759" customFormat="1" ht="16.5" customHeight="1" spans="1:10">
      <c r="A106" s="769">
        <v>99</v>
      </c>
      <c r="B106" s="778" t="str">
        <f>'4-7-1投资性房地产（成本计量）'!A25</f>
        <v>投资性房地产－房屋合计</v>
      </c>
      <c r="C106" s="779">
        <f>'4-7-1投资性房地产（成本计量）'!R25</f>
        <v>0</v>
      </c>
      <c r="D106" s="779">
        <f>'4-7-1投资性房地产（成本计量）'!S25</f>
        <v>0</v>
      </c>
      <c r="E106" s="779">
        <f>'4-7-1投资性房地产（成本计量）'!U25</f>
        <v>0</v>
      </c>
      <c r="F106" s="779"/>
      <c r="G106" s="779"/>
      <c r="H106" s="779"/>
      <c r="I106" s="779"/>
      <c r="J106" s="779">
        <f>'4-7-1投资性房地产（成本计量）'!W25</f>
        <v>0</v>
      </c>
    </row>
    <row r="107" s="759" customFormat="1" ht="16.5" customHeight="1" spans="1:10">
      <c r="A107" s="769">
        <v>100</v>
      </c>
      <c r="B107" s="778" t="str">
        <f>'4-7-1投资性房地产（成本计量）'!A26</f>
        <v>减：投资性房地产减值准备</v>
      </c>
      <c r="C107" s="779">
        <f>'4-7-1投资性房地产（成本计量）'!R26</f>
        <v>0</v>
      </c>
      <c r="D107" s="779">
        <f>'4-7-1投资性房地产（成本计量）'!S26</f>
        <v>0</v>
      </c>
      <c r="E107" s="779">
        <f>'4-7-1投资性房地产（成本计量）'!U26</f>
        <v>0</v>
      </c>
      <c r="F107" s="779"/>
      <c r="G107" s="779"/>
      <c r="H107" s="779"/>
      <c r="I107" s="779"/>
      <c r="J107" s="779">
        <f>'4-7-1投资性房地产（成本计量）'!W26</f>
        <v>0</v>
      </c>
    </row>
    <row r="108" s="759" customFormat="1" ht="16.5" customHeight="1" spans="1:10">
      <c r="A108" s="769">
        <v>101</v>
      </c>
      <c r="B108" s="778" t="str">
        <f>'4-7-1投资性房地产（成本计量）'!A27</f>
        <v>投资性房地产－房屋净额</v>
      </c>
      <c r="C108" s="39">
        <f>'4-7-1投资性房地产（成本计量）'!R27</f>
        <v>0</v>
      </c>
      <c r="D108" s="39">
        <f>'4-7-1投资性房地产（成本计量）'!S27</f>
        <v>0</v>
      </c>
      <c r="E108" s="39">
        <f>'4-7-1投资性房地产（成本计量）'!U27</f>
        <v>0</v>
      </c>
      <c r="F108" s="39"/>
      <c r="G108" s="39"/>
      <c r="H108" s="39"/>
      <c r="I108" s="39"/>
      <c r="J108" s="39">
        <f>'4-7-1投资性房地产（成本计量）'!W27</f>
        <v>0</v>
      </c>
    </row>
    <row r="109" s="759" customFormat="1" ht="16.5" customHeight="1" spans="1:10">
      <c r="A109" s="769">
        <v>102</v>
      </c>
      <c r="B109" s="778"/>
      <c r="C109" s="39"/>
      <c r="D109" s="39"/>
      <c r="E109" s="39"/>
      <c r="F109" s="39"/>
      <c r="G109" s="39"/>
      <c r="H109" s="39"/>
      <c r="I109" s="39"/>
      <c r="J109" s="39"/>
    </row>
    <row r="110" s="759" customFormat="1" ht="16.5" customHeight="1" spans="1:10">
      <c r="A110" s="769">
        <v>103</v>
      </c>
      <c r="B110" s="770" t="s">
        <v>83</v>
      </c>
      <c r="C110" s="139"/>
      <c r="D110" s="139"/>
      <c r="E110" s="139"/>
      <c r="F110" s="139"/>
      <c r="G110" s="139"/>
      <c r="H110" s="139"/>
      <c r="I110" s="139"/>
      <c r="J110" s="139"/>
    </row>
    <row r="111" s="759" customFormat="1" ht="16.5" customHeight="1" spans="1:10">
      <c r="A111" s="769">
        <v>104</v>
      </c>
      <c r="B111" s="778" t="s">
        <v>84</v>
      </c>
      <c r="C111" s="38"/>
      <c r="D111" s="38">
        <f>'4-7-3投资性地产（成本计量）'!N31</f>
        <v>0</v>
      </c>
      <c r="E111" s="38"/>
      <c r="F111" s="38"/>
      <c r="G111" s="38"/>
      <c r="H111" s="38"/>
      <c r="I111" s="38"/>
      <c r="J111" s="139">
        <f>'4-7-3投资性地产（成本计量）'!P31</f>
        <v>0</v>
      </c>
    </row>
    <row r="112" s="759" customFormat="1" ht="16.5" customHeight="1" spans="1:10">
      <c r="A112" s="769">
        <v>105</v>
      </c>
      <c r="B112" s="778" t="s">
        <v>85</v>
      </c>
      <c r="C112" s="38"/>
      <c r="D112" s="38">
        <f>'4-7-3投资性地产（成本计量）'!N32</f>
        <v>0</v>
      </c>
      <c r="E112" s="38"/>
      <c r="F112" s="38"/>
      <c r="G112" s="38"/>
      <c r="H112" s="38"/>
      <c r="I112" s="38"/>
      <c r="J112" s="139">
        <f>'4-7-3投资性地产（成本计量）'!P32</f>
        <v>0</v>
      </c>
    </row>
    <row r="113" s="759" customFormat="1" ht="16.5" customHeight="1" spans="1:10">
      <c r="A113" s="769">
        <v>106</v>
      </c>
      <c r="B113" s="139" t="s">
        <v>86</v>
      </c>
      <c r="C113" s="38"/>
      <c r="D113" s="38">
        <f>'4-7-3投资性地产（成本计量）'!N33</f>
        <v>0</v>
      </c>
      <c r="E113" s="38"/>
      <c r="F113" s="38"/>
      <c r="G113" s="38"/>
      <c r="H113" s="38"/>
      <c r="I113" s="38"/>
      <c r="J113" s="139">
        <f>'4-7-3投资性地产（成本计量）'!P33</f>
        <v>0</v>
      </c>
    </row>
    <row r="114" s="759" customFormat="1" ht="16.5" customHeight="1" spans="1:10">
      <c r="A114" s="769">
        <v>107</v>
      </c>
      <c r="B114" s="139"/>
      <c r="C114" s="38"/>
      <c r="D114" s="38"/>
      <c r="E114" s="38"/>
      <c r="F114" s="38"/>
      <c r="G114" s="38"/>
      <c r="H114" s="38"/>
      <c r="I114" s="38"/>
      <c r="J114" s="139"/>
    </row>
    <row r="115" s="759" customFormat="1" ht="16.5" customHeight="1" spans="1:10">
      <c r="A115" s="769">
        <v>108</v>
      </c>
      <c r="B115" s="770" t="s">
        <v>87</v>
      </c>
      <c r="C115" s="38"/>
      <c r="D115" s="38"/>
      <c r="E115" s="38"/>
      <c r="F115" s="38"/>
      <c r="G115" s="38"/>
      <c r="H115" s="38"/>
      <c r="I115" s="38"/>
      <c r="J115" s="38"/>
    </row>
    <row r="116" s="759" customFormat="1" ht="16.5" customHeight="1" spans="1:10">
      <c r="A116" s="769">
        <v>109</v>
      </c>
      <c r="B116" s="780" t="s">
        <v>88</v>
      </c>
      <c r="C116" s="38">
        <f>'4-8-1房屋建筑物'!U25</f>
        <v>0</v>
      </c>
      <c r="D116" s="38">
        <f>'4-8-1房屋建筑物'!V25</f>
        <v>0</v>
      </c>
      <c r="E116" s="38">
        <f>'4-8-1房屋建筑物'!X25</f>
        <v>0</v>
      </c>
      <c r="F116" s="38"/>
      <c r="G116" s="38"/>
      <c r="H116" s="38"/>
      <c r="I116" s="38"/>
      <c r="J116" s="38">
        <f>'4-8-1房屋建筑物'!Z25</f>
        <v>0</v>
      </c>
    </row>
    <row r="117" s="759" customFormat="1" ht="16.5" customHeight="1" spans="1:10">
      <c r="A117" s="769">
        <v>110</v>
      </c>
      <c r="B117" s="780" t="s">
        <v>89</v>
      </c>
      <c r="C117" s="38">
        <f>'4-8-1房屋建筑物'!U26</f>
        <v>0</v>
      </c>
      <c r="D117" s="38">
        <f>'4-8-1房屋建筑物'!V26</f>
        <v>0</v>
      </c>
      <c r="E117" s="38">
        <f>'4-8-1房屋建筑物'!X26</f>
        <v>0</v>
      </c>
      <c r="F117" s="38"/>
      <c r="G117" s="38"/>
      <c r="H117" s="38"/>
      <c r="I117" s="38"/>
      <c r="J117" s="38">
        <f>'4-8-1房屋建筑物'!Z26</f>
        <v>0</v>
      </c>
    </row>
    <row r="118" s="759" customFormat="1" ht="16.5" customHeight="1" spans="1:10">
      <c r="A118" s="769">
        <v>111</v>
      </c>
      <c r="B118" s="38" t="s">
        <v>90</v>
      </c>
      <c r="C118" s="38">
        <f>'4-8-1房屋建筑物'!U27</f>
        <v>0</v>
      </c>
      <c r="D118" s="38">
        <f>'4-8-1房屋建筑物'!V27</f>
        <v>0</v>
      </c>
      <c r="E118" s="38">
        <f>'4-8-1房屋建筑物'!X27</f>
        <v>0</v>
      </c>
      <c r="F118" s="38"/>
      <c r="G118" s="38"/>
      <c r="H118" s="38"/>
      <c r="I118" s="38"/>
      <c r="J118" s="38">
        <f>'4-8-1房屋建筑物'!Z27</f>
        <v>0</v>
      </c>
    </row>
    <row r="119" s="759" customFormat="1" ht="16.5" customHeight="1" spans="1:10">
      <c r="A119" s="769">
        <v>112</v>
      </c>
      <c r="B119" s="38"/>
      <c r="C119" s="38"/>
      <c r="D119" s="38"/>
      <c r="E119" s="38"/>
      <c r="F119" s="38"/>
      <c r="G119" s="38"/>
      <c r="H119" s="38"/>
      <c r="I119" s="38"/>
      <c r="J119" s="38"/>
    </row>
    <row r="120" s="759" customFormat="1" ht="16.5" customHeight="1" spans="1:10">
      <c r="A120" s="769">
        <v>113</v>
      </c>
      <c r="B120" s="770" t="s">
        <v>91</v>
      </c>
      <c r="C120" s="38"/>
      <c r="D120" s="38"/>
      <c r="E120" s="38"/>
      <c r="F120" s="38"/>
      <c r="G120" s="38"/>
      <c r="H120" s="38"/>
      <c r="I120" s="38"/>
      <c r="J120" s="38"/>
    </row>
    <row r="121" s="759" customFormat="1" ht="16.5" customHeight="1" spans="1:10">
      <c r="A121" s="769">
        <v>114</v>
      </c>
      <c r="B121" s="771" t="s">
        <v>92</v>
      </c>
      <c r="C121" s="38" t="e">
        <f>#REF!</f>
        <v>#REF!</v>
      </c>
      <c r="D121" s="38" t="e">
        <f>#REF!</f>
        <v>#REF!</v>
      </c>
      <c r="E121" s="38" t="e">
        <f>#REF!</f>
        <v>#REF!</v>
      </c>
      <c r="F121" s="38"/>
      <c r="G121" s="38"/>
      <c r="H121" s="38"/>
      <c r="I121" s="38"/>
      <c r="J121" s="38" t="e">
        <f>#REF!</f>
        <v>#REF!</v>
      </c>
    </row>
    <row r="122" s="759" customFormat="1" ht="16.5" customHeight="1" spans="1:10">
      <c r="A122" s="769">
        <v>115</v>
      </c>
      <c r="B122" s="771" t="s">
        <v>93</v>
      </c>
      <c r="C122" s="38" t="e">
        <f>#REF!</f>
        <v>#REF!</v>
      </c>
      <c r="D122" s="38" t="e">
        <f>#REF!</f>
        <v>#REF!</v>
      </c>
      <c r="E122" s="38" t="e">
        <f>#REF!</f>
        <v>#REF!</v>
      </c>
      <c r="F122" s="38"/>
      <c r="G122" s="38"/>
      <c r="H122" s="38"/>
      <c r="I122" s="38"/>
      <c r="J122" s="38" t="e">
        <f>#REF!</f>
        <v>#REF!</v>
      </c>
    </row>
    <row r="123" s="759" customFormat="1" ht="16.5" customHeight="1" spans="1:10">
      <c r="A123" s="769">
        <v>116</v>
      </c>
      <c r="B123" s="38" t="s">
        <v>94</v>
      </c>
      <c r="C123" s="38" t="e">
        <f>#REF!</f>
        <v>#REF!</v>
      </c>
      <c r="D123" s="38" t="e">
        <f>#REF!</f>
        <v>#REF!</v>
      </c>
      <c r="E123" s="38" t="e">
        <f>#REF!</f>
        <v>#REF!</v>
      </c>
      <c r="F123" s="38"/>
      <c r="G123" s="38"/>
      <c r="H123" s="38"/>
      <c r="I123" s="38"/>
      <c r="J123" s="38" t="e">
        <f>#REF!</f>
        <v>#REF!</v>
      </c>
    </row>
    <row r="124" s="759" customFormat="1" ht="16.5" customHeight="1" spans="1:10">
      <c r="A124" s="769">
        <v>117</v>
      </c>
      <c r="B124" s="38"/>
      <c r="C124" s="38"/>
      <c r="D124" s="38"/>
      <c r="E124" s="38"/>
      <c r="F124" s="38"/>
      <c r="G124" s="38"/>
      <c r="H124" s="38"/>
      <c r="I124" s="38"/>
      <c r="J124" s="38"/>
    </row>
    <row r="125" s="759" customFormat="1" ht="16.5" customHeight="1" spans="1:10">
      <c r="A125" s="769">
        <v>118</v>
      </c>
      <c r="B125" s="770" t="s">
        <v>95</v>
      </c>
      <c r="C125" s="38"/>
      <c r="D125" s="38"/>
      <c r="E125" s="38"/>
      <c r="F125" s="38"/>
      <c r="G125" s="38"/>
      <c r="H125" s="38"/>
      <c r="I125" s="38"/>
      <c r="J125" s="38"/>
    </row>
    <row r="126" s="759" customFormat="1" ht="16.5" customHeight="1" spans="1:10">
      <c r="A126" s="769">
        <v>119</v>
      </c>
      <c r="B126" s="771" t="s">
        <v>96</v>
      </c>
      <c r="C126" s="38">
        <f>'4-8-3管道沟槽'!M25</f>
        <v>0</v>
      </c>
      <c r="D126" s="38">
        <f>'4-8-3管道沟槽'!N25</f>
        <v>0</v>
      </c>
      <c r="E126" s="38">
        <f>'4-8-3管道沟槽'!P25</f>
        <v>0</v>
      </c>
      <c r="F126" s="38"/>
      <c r="G126" s="38"/>
      <c r="H126" s="38"/>
      <c r="I126" s="38"/>
      <c r="J126" s="38">
        <f>'4-8-3管道沟槽'!R25</f>
        <v>0</v>
      </c>
    </row>
    <row r="127" s="759" customFormat="1" ht="16.5" customHeight="1" spans="1:10">
      <c r="A127" s="769">
        <v>120</v>
      </c>
      <c r="B127" s="771" t="s">
        <v>97</v>
      </c>
      <c r="C127" s="38">
        <f>'4-8-3管道沟槽'!M26</f>
        <v>0</v>
      </c>
      <c r="D127" s="38">
        <f>'4-8-3管道沟槽'!N26</f>
        <v>0</v>
      </c>
      <c r="E127" s="38">
        <f>'4-8-3管道沟槽'!P26</f>
        <v>0</v>
      </c>
      <c r="F127" s="38"/>
      <c r="G127" s="38"/>
      <c r="H127" s="38"/>
      <c r="I127" s="38"/>
      <c r="J127" s="38">
        <f>'4-8-3管道沟槽'!R26</f>
        <v>0</v>
      </c>
    </row>
    <row r="128" s="759" customFormat="1" ht="16.5" customHeight="1" spans="1:10">
      <c r="A128" s="769">
        <v>121</v>
      </c>
      <c r="B128" s="38" t="s">
        <v>98</v>
      </c>
      <c r="C128" s="38">
        <f>'4-8-3管道沟槽'!M27</f>
        <v>0</v>
      </c>
      <c r="D128" s="38">
        <f>'4-8-3管道沟槽'!N27</f>
        <v>0</v>
      </c>
      <c r="E128" s="38">
        <f>'4-8-3管道沟槽'!P27</f>
        <v>0</v>
      </c>
      <c r="F128" s="38"/>
      <c r="G128" s="38"/>
      <c r="H128" s="38"/>
      <c r="I128" s="38"/>
      <c r="J128" s="38">
        <f>'4-8-3管道沟槽'!R27</f>
        <v>0</v>
      </c>
    </row>
    <row r="129" s="759" customFormat="1" ht="16.5" customHeight="1" spans="1:10">
      <c r="A129" s="769">
        <v>122</v>
      </c>
      <c r="B129" s="38"/>
      <c r="C129" s="38"/>
      <c r="D129" s="38"/>
      <c r="E129" s="38"/>
      <c r="F129" s="38"/>
      <c r="G129" s="38"/>
      <c r="H129" s="38"/>
      <c r="I129" s="38"/>
      <c r="J129" s="38"/>
    </row>
    <row r="130" s="759" customFormat="1" ht="16.5" customHeight="1" spans="1:10">
      <c r="A130" s="769">
        <v>123</v>
      </c>
      <c r="B130" s="770" t="s">
        <v>99</v>
      </c>
      <c r="C130" s="38"/>
      <c r="D130" s="38"/>
      <c r="E130" s="38"/>
      <c r="F130" s="38"/>
      <c r="G130" s="38"/>
      <c r="H130" s="38"/>
      <c r="I130" s="38"/>
      <c r="J130" s="38"/>
    </row>
    <row r="131" s="759" customFormat="1" ht="16.5" customHeight="1" spans="1:10">
      <c r="A131" s="769">
        <v>124</v>
      </c>
      <c r="B131" s="771" t="s">
        <v>100</v>
      </c>
      <c r="C131" s="781">
        <f>'4-8-4井巷工程'!S25</f>
        <v>0</v>
      </c>
      <c r="D131" s="781">
        <f>'4-8-4井巷工程'!T25</f>
        <v>0</v>
      </c>
      <c r="E131" s="38">
        <f>'4-8-4井巷工程'!V25</f>
        <v>0</v>
      </c>
      <c r="F131" s="38"/>
      <c r="G131" s="38"/>
      <c r="H131" s="38"/>
      <c r="I131" s="38"/>
      <c r="J131" s="38">
        <f>'4-8-4井巷工程'!X25</f>
        <v>0</v>
      </c>
    </row>
    <row r="132" s="759" customFormat="1" ht="16.5" customHeight="1" spans="1:10">
      <c r="A132" s="769">
        <v>125</v>
      </c>
      <c r="B132" s="771" t="s">
        <v>101</v>
      </c>
      <c r="C132" s="38">
        <f>'4-8-4井巷工程'!S26</f>
        <v>0</v>
      </c>
      <c r="D132" s="38">
        <f>'4-8-4井巷工程'!T26</f>
        <v>0</v>
      </c>
      <c r="E132" s="38">
        <f>'4-8-4井巷工程'!V26</f>
        <v>0</v>
      </c>
      <c r="F132" s="38"/>
      <c r="G132" s="38"/>
      <c r="H132" s="38"/>
      <c r="I132" s="38"/>
      <c r="J132" s="38">
        <f>'4-8-4井巷工程'!X26</f>
        <v>0</v>
      </c>
    </row>
    <row r="133" s="759" customFormat="1" ht="16.5" customHeight="1" spans="1:10">
      <c r="A133" s="769">
        <v>126</v>
      </c>
      <c r="B133" s="38" t="s">
        <v>102</v>
      </c>
      <c r="C133" s="38">
        <f>'4-8-4井巷工程'!S27</f>
        <v>0</v>
      </c>
      <c r="D133" s="38">
        <f>'4-8-4井巷工程'!T27</f>
        <v>0</v>
      </c>
      <c r="E133" s="38">
        <f>'4-8-4井巷工程'!V27</f>
        <v>0</v>
      </c>
      <c r="F133" s="38"/>
      <c r="G133" s="38"/>
      <c r="H133" s="38"/>
      <c r="I133" s="38"/>
      <c r="J133" s="38">
        <f>'4-8-4井巷工程'!X27</f>
        <v>0</v>
      </c>
    </row>
    <row r="134" s="759" customFormat="1" ht="16.5" customHeight="1" spans="1:10">
      <c r="A134" s="769">
        <v>127</v>
      </c>
      <c r="B134" s="38"/>
      <c r="C134" s="38"/>
      <c r="D134" s="38"/>
      <c r="E134" s="38"/>
      <c r="F134" s="38"/>
      <c r="G134" s="38"/>
      <c r="H134" s="38"/>
      <c r="I134" s="38"/>
      <c r="J134" s="38"/>
    </row>
    <row r="135" s="759" customFormat="1" ht="16.5" customHeight="1" spans="1:10">
      <c r="A135" s="769">
        <v>128</v>
      </c>
      <c r="B135" s="770" t="s">
        <v>103</v>
      </c>
      <c r="C135" s="781"/>
      <c r="D135" s="781"/>
      <c r="E135" s="38"/>
      <c r="F135" s="38"/>
      <c r="G135" s="38"/>
      <c r="H135" s="38"/>
      <c r="I135" s="38"/>
      <c r="J135" s="38"/>
    </row>
    <row r="136" s="759" customFormat="1" ht="16.5" customHeight="1" spans="1:10">
      <c r="A136" s="769">
        <v>129</v>
      </c>
      <c r="B136" s="771" t="s">
        <v>104</v>
      </c>
      <c r="C136" s="38" t="e">
        <f>'4-8-5机器设备'!#REF!</f>
        <v>#REF!</v>
      </c>
      <c r="D136" s="38" t="e">
        <f>'4-8-5机器设备'!#REF!</f>
        <v>#REF!</v>
      </c>
      <c r="E136" s="38" t="e">
        <f>'4-8-5机器设备'!#REF!</f>
        <v>#REF!</v>
      </c>
      <c r="F136" s="38"/>
      <c r="G136" s="38"/>
      <c r="H136" s="38"/>
      <c r="I136" s="38"/>
      <c r="J136" s="38" t="e">
        <f>'4-8-5机器设备'!#REF!</f>
        <v>#REF!</v>
      </c>
    </row>
    <row r="137" s="759" customFormat="1" ht="16.5" customHeight="1" spans="1:10">
      <c r="A137" s="769">
        <v>130</v>
      </c>
      <c r="B137" s="771" t="s">
        <v>105</v>
      </c>
      <c r="C137" s="38" t="e">
        <f>'4-8-5机器设备'!#REF!</f>
        <v>#REF!</v>
      </c>
      <c r="D137" s="38" t="e">
        <f>'4-8-5机器设备'!#REF!</f>
        <v>#REF!</v>
      </c>
      <c r="E137" s="38" t="e">
        <f>'4-8-5机器设备'!#REF!</f>
        <v>#REF!</v>
      </c>
      <c r="F137" s="38"/>
      <c r="G137" s="38"/>
      <c r="H137" s="38"/>
      <c r="I137" s="38"/>
      <c r="J137" s="38" t="e">
        <f>'4-8-5机器设备'!#REF!</f>
        <v>#REF!</v>
      </c>
    </row>
    <row r="138" s="759" customFormat="1" ht="16.5" customHeight="1" spans="1:10">
      <c r="A138" s="769">
        <v>131</v>
      </c>
      <c r="B138" s="38" t="s">
        <v>106</v>
      </c>
      <c r="C138" s="38" t="e">
        <f>'4-8-5机器设备'!#REF!</f>
        <v>#REF!</v>
      </c>
      <c r="D138" s="38" t="e">
        <f>'4-8-5机器设备'!#REF!</f>
        <v>#REF!</v>
      </c>
      <c r="E138" s="38" t="e">
        <f>'4-8-5机器设备'!#REF!</f>
        <v>#REF!</v>
      </c>
      <c r="F138" s="38"/>
      <c r="G138" s="38"/>
      <c r="H138" s="38"/>
      <c r="I138" s="38"/>
      <c r="J138" s="38" t="e">
        <f>'4-8-5机器设备'!#REF!</f>
        <v>#REF!</v>
      </c>
    </row>
    <row r="139" s="759" customFormat="1" ht="16.5" customHeight="1" spans="1:10">
      <c r="A139" s="769">
        <v>132</v>
      </c>
      <c r="B139" s="38"/>
      <c r="C139" s="38"/>
      <c r="D139" s="38"/>
      <c r="E139" s="38"/>
      <c r="F139" s="38"/>
      <c r="G139" s="38"/>
      <c r="H139" s="38"/>
      <c r="I139" s="38"/>
      <c r="J139" s="38"/>
    </row>
    <row r="140" s="759" customFormat="1" ht="16.5" customHeight="1" spans="1:10">
      <c r="A140" s="769">
        <v>133</v>
      </c>
      <c r="B140" s="770" t="s">
        <v>107</v>
      </c>
      <c r="C140" s="38"/>
      <c r="D140" s="38"/>
      <c r="E140" s="38"/>
      <c r="F140" s="38"/>
      <c r="G140" s="38"/>
      <c r="H140" s="38"/>
      <c r="I140" s="38"/>
      <c r="J140" s="38"/>
    </row>
    <row r="141" s="759" customFormat="1" ht="16.5" customHeight="1" spans="1:10">
      <c r="A141" s="769">
        <v>134</v>
      </c>
      <c r="B141" s="771" t="s">
        <v>108</v>
      </c>
      <c r="C141" s="38">
        <f>'4-8-6车辆'!P25</f>
        <v>0</v>
      </c>
      <c r="D141" s="38">
        <f>'4-8-6车辆'!Q25</f>
        <v>0</v>
      </c>
      <c r="E141" s="38">
        <f>'4-8-6车辆'!S25</f>
        <v>0</v>
      </c>
      <c r="F141" s="38"/>
      <c r="G141" s="38"/>
      <c r="H141" s="38"/>
      <c r="I141" s="38"/>
      <c r="J141" s="38">
        <f>'4-8-6车辆'!U25</f>
        <v>0</v>
      </c>
    </row>
    <row r="142" s="759" customFormat="1" ht="16.5" customHeight="1" spans="1:10">
      <c r="A142" s="769">
        <v>135</v>
      </c>
      <c r="B142" s="771" t="s">
        <v>109</v>
      </c>
      <c r="C142" s="38">
        <f>'4-8-6车辆'!P26</f>
        <v>0</v>
      </c>
      <c r="D142" s="38">
        <f>'4-8-6车辆'!Q26</f>
        <v>0</v>
      </c>
      <c r="E142" s="38">
        <f>'4-8-6车辆'!S26</f>
        <v>0</v>
      </c>
      <c r="F142" s="38"/>
      <c r="G142" s="38"/>
      <c r="H142" s="38"/>
      <c r="I142" s="38"/>
      <c r="J142" s="38">
        <f>'4-8-6车辆'!U26</f>
        <v>0</v>
      </c>
    </row>
    <row r="143" s="759" customFormat="1" ht="16.5" customHeight="1" spans="1:10">
      <c r="A143" s="769">
        <v>136</v>
      </c>
      <c r="B143" s="38" t="s">
        <v>110</v>
      </c>
      <c r="C143" s="38">
        <f>'4-8-6车辆'!P27</f>
        <v>0</v>
      </c>
      <c r="D143" s="38">
        <f>'4-8-6车辆'!Q27</f>
        <v>0</v>
      </c>
      <c r="E143" s="38">
        <f>'4-8-6车辆'!S27</f>
        <v>0</v>
      </c>
      <c r="F143" s="38"/>
      <c r="G143" s="38"/>
      <c r="H143" s="38"/>
      <c r="I143" s="38"/>
      <c r="J143" s="38">
        <f>'4-8-6车辆'!U27</f>
        <v>0</v>
      </c>
    </row>
    <row r="144" s="759" customFormat="1" ht="16.5" customHeight="1" spans="1:10">
      <c r="A144" s="769">
        <v>137</v>
      </c>
      <c r="B144" s="38"/>
      <c r="C144" s="38"/>
      <c r="D144" s="38"/>
      <c r="E144" s="38"/>
      <c r="F144" s="38"/>
      <c r="G144" s="38"/>
      <c r="H144" s="38"/>
      <c r="I144" s="38"/>
      <c r="J144" s="38"/>
    </row>
    <row r="145" s="759" customFormat="1" ht="16.5" customHeight="1" spans="1:10">
      <c r="A145" s="769">
        <v>138</v>
      </c>
      <c r="B145" s="770" t="s">
        <v>111</v>
      </c>
      <c r="C145" s="38"/>
      <c r="D145" s="38"/>
      <c r="E145" s="38"/>
      <c r="F145" s="38"/>
      <c r="G145" s="38"/>
      <c r="H145" s="38"/>
      <c r="I145" s="38"/>
      <c r="J145" s="38"/>
    </row>
    <row r="146" s="759" customFormat="1" ht="16.5" customHeight="1" spans="1:10">
      <c r="A146" s="769">
        <v>139</v>
      </c>
      <c r="B146" s="771" t="s">
        <v>112</v>
      </c>
      <c r="C146" s="38">
        <f>'4-8-7电子设备'!M25</f>
        <v>0</v>
      </c>
      <c r="D146" s="38">
        <f>'4-8-7电子设备'!N25</f>
        <v>0</v>
      </c>
      <c r="E146" s="38">
        <f>'4-8-7电子设备'!P25</f>
        <v>0</v>
      </c>
      <c r="F146" s="38"/>
      <c r="G146" s="38"/>
      <c r="H146" s="38"/>
      <c r="I146" s="38"/>
      <c r="J146" s="38">
        <f>'4-8-7电子设备'!R25</f>
        <v>0</v>
      </c>
    </row>
    <row r="147" s="759" customFormat="1" ht="16.5" customHeight="1" spans="1:10">
      <c r="A147" s="769">
        <v>140</v>
      </c>
      <c r="B147" s="771" t="s">
        <v>113</v>
      </c>
      <c r="C147" s="38">
        <f>'4-8-7电子设备'!M26</f>
        <v>0</v>
      </c>
      <c r="D147" s="38">
        <f>'4-8-7电子设备'!N26</f>
        <v>0</v>
      </c>
      <c r="E147" s="38">
        <f>'4-8-7电子设备'!P26</f>
        <v>0</v>
      </c>
      <c r="F147" s="38"/>
      <c r="G147" s="38"/>
      <c r="H147" s="38"/>
      <c r="I147" s="38"/>
      <c r="J147" s="38">
        <f>'4-8-7电子设备'!R26</f>
        <v>0</v>
      </c>
    </row>
    <row r="148" s="759" customFormat="1" ht="16.5" customHeight="1" spans="1:10">
      <c r="A148" s="769">
        <v>141</v>
      </c>
      <c r="B148" s="38" t="s">
        <v>114</v>
      </c>
      <c r="C148" s="38">
        <f>'4-8-7电子设备'!M27</f>
        <v>0</v>
      </c>
      <c r="D148" s="38">
        <f>'4-8-7电子设备'!N27</f>
        <v>0</v>
      </c>
      <c r="E148" s="38">
        <f>'4-8-7电子设备'!P27</f>
        <v>0</v>
      </c>
      <c r="F148" s="38"/>
      <c r="G148" s="38"/>
      <c r="H148" s="38"/>
      <c r="I148" s="38"/>
      <c r="J148" s="38">
        <f>'4-8-7电子设备'!R27</f>
        <v>0</v>
      </c>
    </row>
    <row r="149" s="759" customFormat="1" ht="16.5" customHeight="1" spans="1:10">
      <c r="A149" s="769">
        <v>142</v>
      </c>
      <c r="B149" s="38"/>
      <c r="C149" s="38"/>
      <c r="D149" s="38"/>
      <c r="E149" s="38"/>
      <c r="F149" s="38"/>
      <c r="G149" s="38"/>
      <c r="H149" s="38"/>
      <c r="I149" s="38"/>
      <c r="J149" s="38"/>
    </row>
    <row r="150" s="759" customFormat="1" ht="16.5" customHeight="1" spans="1:10">
      <c r="A150" s="769">
        <v>143</v>
      </c>
      <c r="B150" s="770" t="s">
        <v>115</v>
      </c>
      <c r="C150" s="38"/>
      <c r="D150" s="38"/>
      <c r="E150" s="38"/>
      <c r="F150" s="38"/>
      <c r="G150" s="38"/>
      <c r="H150" s="38"/>
      <c r="I150" s="38"/>
      <c r="J150" s="38"/>
    </row>
    <row r="151" s="759" customFormat="1" ht="16.5" customHeight="1" spans="1:10">
      <c r="A151" s="769">
        <v>144</v>
      </c>
      <c r="B151" s="771" t="s">
        <v>116</v>
      </c>
      <c r="C151" s="38">
        <f>'4-8-9船舶'!AL25</f>
        <v>0</v>
      </c>
      <c r="D151" s="38">
        <f>'4-8-9船舶'!AM25</f>
        <v>0</v>
      </c>
      <c r="E151" s="38">
        <f>'4-8-9船舶'!AO25</f>
        <v>0</v>
      </c>
      <c r="F151" s="38"/>
      <c r="G151" s="38"/>
      <c r="H151" s="38"/>
      <c r="I151" s="38"/>
      <c r="J151" s="38">
        <f>'4-8-9船舶'!AQ25</f>
        <v>0</v>
      </c>
    </row>
    <row r="152" s="759" customFormat="1" ht="16.5" customHeight="1" spans="1:10">
      <c r="A152" s="769">
        <v>145</v>
      </c>
      <c r="B152" s="771" t="s">
        <v>117</v>
      </c>
      <c r="C152" s="38">
        <f>'4-8-9船舶'!AL26</f>
        <v>0</v>
      </c>
      <c r="D152" s="38">
        <f>'4-8-9船舶'!AM26</f>
        <v>0</v>
      </c>
      <c r="E152" s="38">
        <f>'4-8-9船舶'!AO26</f>
        <v>0</v>
      </c>
      <c r="F152" s="38"/>
      <c r="G152" s="38"/>
      <c r="H152" s="38"/>
      <c r="I152" s="38"/>
      <c r="J152" s="38">
        <f>'4-8-9船舶'!AQ26</f>
        <v>0</v>
      </c>
    </row>
    <row r="153" s="759" customFormat="1" ht="16.5" customHeight="1" spans="1:10">
      <c r="A153" s="769">
        <v>146</v>
      </c>
      <c r="B153" s="38" t="s">
        <v>118</v>
      </c>
      <c r="C153" s="38">
        <f>'4-8-9船舶'!AL27</f>
        <v>0</v>
      </c>
      <c r="D153" s="38">
        <f>'4-8-9船舶'!AM27</f>
        <v>0</v>
      </c>
      <c r="E153" s="38">
        <f>'4-8-9船舶'!AO27</f>
        <v>0</v>
      </c>
      <c r="F153" s="38"/>
      <c r="G153" s="38"/>
      <c r="H153" s="38"/>
      <c r="I153" s="38"/>
      <c r="J153" s="38">
        <f>'4-8-9船舶'!AQ27</f>
        <v>0</v>
      </c>
    </row>
    <row r="154" s="759" customFormat="1" ht="16.5" customHeight="1" spans="1:10">
      <c r="A154" s="769">
        <v>147</v>
      </c>
      <c r="B154" s="38"/>
      <c r="C154" s="38"/>
      <c r="D154" s="38"/>
      <c r="E154" s="38"/>
      <c r="F154" s="38"/>
      <c r="G154" s="38"/>
      <c r="H154" s="38"/>
      <c r="I154" s="38"/>
      <c r="J154" s="38"/>
    </row>
    <row r="155" s="759" customFormat="1" ht="16.5" customHeight="1" spans="1:10">
      <c r="A155" s="769">
        <v>148</v>
      </c>
      <c r="B155" s="770" t="s">
        <v>119</v>
      </c>
      <c r="C155" s="38"/>
      <c r="D155" s="38"/>
      <c r="E155" s="38"/>
      <c r="F155" s="38"/>
      <c r="G155" s="38"/>
      <c r="H155" s="38"/>
      <c r="I155" s="38"/>
      <c r="J155" s="38"/>
    </row>
    <row r="156" s="759" customFormat="1" ht="16.5" customHeight="1" spans="1:10">
      <c r="A156" s="769">
        <v>149</v>
      </c>
      <c r="B156" s="771" t="s">
        <v>120</v>
      </c>
      <c r="C156" s="38"/>
      <c r="D156" s="38">
        <f>'4-9-1在建（土建）'!N25</f>
        <v>0</v>
      </c>
      <c r="E156" s="38"/>
      <c r="F156" s="38"/>
      <c r="G156" s="38"/>
      <c r="H156" s="38"/>
      <c r="I156" s="38"/>
      <c r="J156" s="38">
        <f>'4-9-1在建（土建）'!P25</f>
        <v>0</v>
      </c>
    </row>
    <row r="157" s="759" customFormat="1" ht="16.5" customHeight="1" spans="1:10">
      <c r="A157" s="769">
        <v>150</v>
      </c>
      <c r="B157" s="771" t="s">
        <v>121</v>
      </c>
      <c r="C157" s="38"/>
      <c r="D157" s="38">
        <f>'4-9-1在建（土建）'!N26</f>
        <v>0</v>
      </c>
      <c r="E157" s="38"/>
      <c r="F157" s="38"/>
      <c r="G157" s="38"/>
      <c r="H157" s="38"/>
      <c r="I157" s="38"/>
      <c r="J157" s="38">
        <f>'4-9-1在建（土建）'!P26</f>
        <v>0</v>
      </c>
    </row>
    <row r="158" s="759" customFormat="1" ht="16.5" customHeight="1" spans="1:10">
      <c r="A158" s="769">
        <v>151</v>
      </c>
      <c r="B158" s="38" t="s">
        <v>122</v>
      </c>
      <c r="C158" s="38"/>
      <c r="D158" s="38">
        <f>'4-9-1在建（土建）'!N27</f>
        <v>0</v>
      </c>
      <c r="E158" s="38"/>
      <c r="F158" s="38"/>
      <c r="G158" s="38"/>
      <c r="H158" s="38"/>
      <c r="I158" s="38"/>
      <c r="J158" s="38">
        <f>'4-9-1在建（土建）'!P27</f>
        <v>0</v>
      </c>
    </row>
    <row r="159" s="759" customFormat="1" ht="16.5" customHeight="1" spans="1:10">
      <c r="A159" s="769">
        <v>152</v>
      </c>
      <c r="B159" s="38"/>
      <c r="C159" s="38"/>
      <c r="D159" s="38"/>
      <c r="E159" s="38"/>
      <c r="F159" s="38"/>
      <c r="G159" s="38"/>
      <c r="H159" s="38"/>
      <c r="I159" s="38"/>
      <c r="J159" s="38"/>
    </row>
    <row r="160" s="759" customFormat="1" ht="16.5" customHeight="1" spans="1:10">
      <c r="A160" s="769">
        <v>153</v>
      </c>
      <c r="B160" s="770" t="s">
        <v>123</v>
      </c>
      <c r="C160" s="38"/>
      <c r="D160" s="38"/>
      <c r="E160" s="38"/>
      <c r="F160" s="38"/>
      <c r="G160" s="38"/>
      <c r="H160" s="38"/>
      <c r="I160" s="38"/>
      <c r="J160" s="38"/>
    </row>
    <row r="161" s="759" customFormat="1" ht="16.5" customHeight="1" spans="1:10">
      <c r="A161" s="769">
        <v>154</v>
      </c>
      <c r="B161" s="771" t="s">
        <v>124</v>
      </c>
      <c r="C161" s="38"/>
      <c r="D161" s="38">
        <f>'4-9-2在建（设备）'!O25</f>
        <v>0</v>
      </c>
      <c r="E161" s="38"/>
      <c r="F161" s="38"/>
      <c r="G161" s="38"/>
      <c r="H161" s="38"/>
      <c r="I161" s="38"/>
      <c r="J161" s="38">
        <f>'4-9-2在建（设备）'!T25</f>
        <v>0</v>
      </c>
    </row>
    <row r="162" s="759" customFormat="1" ht="16.5" customHeight="1" spans="1:10">
      <c r="A162" s="769">
        <v>155</v>
      </c>
      <c r="B162" s="771" t="s">
        <v>125</v>
      </c>
      <c r="C162" s="38"/>
      <c r="D162" s="38">
        <f>'4-9-2在建（设备）'!O26</f>
        <v>0</v>
      </c>
      <c r="E162" s="38"/>
      <c r="F162" s="38"/>
      <c r="G162" s="38"/>
      <c r="H162" s="38"/>
      <c r="I162" s="38"/>
      <c r="J162" s="38">
        <f>'4-9-2在建（设备）'!T26</f>
        <v>0</v>
      </c>
    </row>
    <row r="163" s="759" customFormat="1" ht="16.5" customHeight="1" spans="1:10">
      <c r="A163" s="769">
        <v>156</v>
      </c>
      <c r="B163" s="38" t="s">
        <v>126</v>
      </c>
      <c r="C163" s="38"/>
      <c r="D163" s="38">
        <f>'4-9-2在建（设备）'!O27</f>
        <v>0</v>
      </c>
      <c r="E163" s="38"/>
      <c r="F163" s="38"/>
      <c r="G163" s="38"/>
      <c r="H163" s="38"/>
      <c r="I163" s="38"/>
      <c r="J163" s="38">
        <f>'4-9-2在建（设备）'!T27</f>
        <v>0</v>
      </c>
    </row>
    <row r="164" s="759" customFormat="1" ht="16.5" customHeight="1" spans="1:10">
      <c r="A164" s="769">
        <v>157</v>
      </c>
      <c r="B164" s="38"/>
      <c r="C164" s="38"/>
      <c r="D164" s="38"/>
      <c r="E164" s="38"/>
      <c r="F164" s="38"/>
      <c r="G164" s="38"/>
      <c r="H164" s="38"/>
      <c r="I164" s="38"/>
      <c r="J164" s="38"/>
    </row>
    <row r="165" s="759" customFormat="1" ht="16.5" customHeight="1" spans="1:10">
      <c r="A165" s="769">
        <v>158</v>
      </c>
      <c r="B165" s="770" t="s">
        <v>127</v>
      </c>
      <c r="C165" s="38"/>
      <c r="D165" s="38"/>
      <c r="E165" s="38"/>
      <c r="F165" s="38"/>
      <c r="G165" s="38"/>
      <c r="H165" s="38"/>
      <c r="I165" s="38"/>
      <c r="J165" s="38"/>
    </row>
    <row r="166" s="759" customFormat="1" ht="16.5" customHeight="1" spans="1:10">
      <c r="A166" s="769">
        <v>159</v>
      </c>
      <c r="B166" s="771" t="s">
        <v>128</v>
      </c>
      <c r="C166" s="777"/>
      <c r="D166" s="777">
        <f>'4-9-4在建（工程物资）'!G25</f>
        <v>0</v>
      </c>
      <c r="E166" s="777"/>
      <c r="F166" s="777"/>
      <c r="G166" s="777"/>
      <c r="H166" s="777"/>
      <c r="I166" s="777"/>
      <c r="J166" s="38">
        <f>'4-9-4在建（工程物资）'!K25</f>
        <v>0</v>
      </c>
    </row>
    <row r="167" s="759" customFormat="1" ht="16.5" customHeight="1" spans="1:10">
      <c r="A167" s="769">
        <v>160</v>
      </c>
      <c r="B167" s="771" t="s">
        <v>129</v>
      </c>
      <c r="C167" s="777"/>
      <c r="D167" s="777">
        <f>'4-9-4在建（工程物资）'!G26</f>
        <v>0</v>
      </c>
      <c r="E167" s="777"/>
      <c r="F167" s="777"/>
      <c r="G167" s="777"/>
      <c r="H167" s="777"/>
      <c r="I167" s="777"/>
      <c r="J167" s="38">
        <f>'4-9-4在建（工程物资）'!K26</f>
        <v>0</v>
      </c>
    </row>
    <row r="168" s="759" customFormat="1" ht="16.5" customHeight="1" spans="1:10">
      <c r="A168" s="769">
        <v>161</v>
      </c>
      <c r="B168" s="38" t="s">
        <v>130</v>
      </c>
      <c r="C168" s="38"/>
      <c r="D168" s="38">
        <f>'4-9-4在建（工程物资）'!G27</f>
        <v>0</v>
      </c>
      <c r="E168" s="38"/>
      <c r="F168" s="38"/>
      <c r="G168" s="38"/>
      <c r="H168" s="38"/>
      <c r="I168" s="38"/>
      <c r="J168" s="38">
        <f>'4-9-4在建（工程物资）'!K27</f>
        <v>0</v>
      </c>
    </row>
    <row r="169" s="759" customFormat="1" ht="16.5" customHeight="1" spans="1:10">
      <c r="A169" s="769">
        <v>162</v>
      </c>
      <c r="B169" s="38"/>
      <c r="C169" s="38"/>
      <c r="D169" s="38"/>
      <c r="E169" s="38"/>
      <c r="F169" s="38"/>
      <c r="G169" s="38"/>
      <c r="H169" s="38"/>
      <c r="I169" s="38"/>
      <c r="J169" s="38"/>
    </row>
    <row r="170" s="759" customFormat="1" ht="16.5" customHeight="1" spans="1:10">
      <c r="A170" s="769">
        <v>163</v>
      </c>
      <c r="B170" s="770" t="s">
        <v>131</v>
      </c>
      <c r="C170" s="38"/>
      <c r="D170" s="38"/>
      <c r="E170" s="38"/>
      <c r="F170" s="38"/>
      <c r="G170" s="38"/>
      <c r="H170" s="38"/>
      <c r="I170" s="38"/>
      <c r="J170" s="38"/>
    </row>
    <row r="171" s="759" customFormat="1" ht="16.5" customHeight="1" spans="1:10">
      <c r="A171" s="769">
        <v>164</v>
      </c>
      <c r="B171" s="771" t="s">
        <v>132</v>
      </c>
      <c r="C171" s="38">
        <f>'4-10生产性生物资产'!G25</f>
        <v>0</v>
      </c>
      <c r="D171" s="38">
        <f>'4-10生产性生物资产'!H25</f>
        <v>0</v>
      </c>
      <c r="E171" s="38">
        <f>'4-10生产性生物资产'!J25</f>
        <v>0</v>
      </c>
      <c r="F171" s="38"/>
      <c r="G171" s="38"/>
      <c r="H171" s="38"/>
      <c r="I171" s="38"/>
      <c r="J171" s="38">
        <f>'4-10生产性生物资产'!L25</f>
        <v>0</v>
      </c>
    </row>
    <row r="172" s="759" customFormat="1" ht="16.5" customHeight="1" spans="1:10">
      <c r="A172" s="769">
        <v>165</v>
      </c>
      <c r="B172" s="771" t="s">
        <v>133</v>
      </c>
      <c r="C172" s="38">
        <f>'4-10生产性生物资产'!G26</f>
        <v>0</v>
      </c>
      <c r="D172" s="38">
        <f>'4-10生产性生物资产'!H26</f>
        <v>0</v>
      </c>
      <c r="E172" s="38">
        <f>'4-10生产性生物资产'!J26</f>
        <v>0</v>
      </c>
      <c r="F172" s="38"/>
      <c r="G172" s="38"/>
      <c r="H172" s="38"/>
      <c r="I172" s="38"/>
      <c r="J172" s="38">
        <f>'4-10生产性生物资产'!L26</f>
        <v>0</v>
      </c>
    </row>
    <row r="173" s="759" customFormat="1" ht="16.5" customHeight="1" spans="1:10">
      <c r="A173" s="769">
        <v>166</v>
      </c>
      <c r="B173" s="38" t="s">
        <v>134</v>
      </c>
      <c r="C173" s="38">
        <f>'4-10生产性生物资产'!G27</f>
        <v>0</v>
      </c>
      <c r="D173" s="38">
        <f>'4-10生产性生物资产'!H27</f>
        <v>0</v>
      </c>
      <c r="E173" s="38">
        <f>'4-10生产性生物资产'!J27</f>
        <v>0</v>
      </c>
      <c r="F173" s="38"/>
      <c r="G173" s="38"/>
      <c r="H173" s="38"/>
      <c r="I173" s="38"/>
      <c r="J173" s="38">
        <f>'4-10生产性生物资产'!L27</f>
        <v>0</v>
      </c>
    </row>
    <row r="174" s="759" customFormat="1" ht="16.5" customHeight="1" spans="1:10">
      <c r="A174" s="769">
        <v>167</v>
      </c>
      <c r="B174" s="38"/>
      <c r="C174" s="38"/>
      <c r="D174" s="38"/>
      <c r="E174" s="38"/>
      <c r="F174" s="38"/>
      <c r="G174" s="38"/>
      <c r="H174" s="38"/>
      <c r="I174" s="38"/>
      <c r="J174" s="38"/>
    </row>
    <row r="175" s="759" customFormat="1" ht="16.5" customHeight="1" spans="1:10">
      <c r="A175" s="769">
        <v>168</v>
      </c>
      <c r="B175" s="770" t="s">
        <v>135</v>
      </c>
      <c r="C175" s="38"/>
      <c r="D175" s="38"/>
      <c r="E175" s="38"/>
      <c r="F175" s="38"/>
      <c r="G175" s="38"/>
      <c r="H175" s="38"/>
      <c r="I175" s="38"/>
      <c r="J175" s="38"/>
    </row>
    <row r="176" s="759" customFormat="1" ht="16.5" customHeight="1" spans="1:10">
      <c r="A176" s="769">
        <v>169</v>
      </c>
      <c r="B176" s="771" t="s">
        <v>136</v>
      </c>
      <c r="C176" s="38">
        <f>'4-11油气资产'!I25</f>
        <v>0</v>
      </c>
      <c r="D176" s="38">
        <f>'4-11油气资产'!J25</f>
        <v>0</v>
      </c>
      <c r="E176" s="38">
        <f>'4-11油气资产'!L25</f>
        <v>0</v>
      </c>
      <c r="F176" s="38"/>
      <c r="G176" s="38"/>
      <c r="H176" s="38"/>
      <c r="I176" s="38"/>
      <c r="J176" s="38">
        <f>'4-11油气资产'!N25</f>
        <v>0</v>
      </c>
    </row>
    <row r="177" s="759" customFormat="1" ht="16.5" customHeight="1" spans="1:10">
      <c r="A177" s="769">
        <v>170</v>
      </c>
      <c r="B177" s="771" t="s">
        <v>137</v>
      </c>
      <c r="C177" s="38">
        <f>'4-11油气资产'!I26</f>
        <v>0</v>
      </c>
      <c r="D177" s="38">
        <f>'4-11油气资产'!J26</f>
        <v>0</v>
      </c>
      <c r="E177" s="38">
        <f>'4-11油气资产'!L26</f>
        <v>0</v>
      </c>
      <c r="F177" s="38"/>
      <c r="G177" s="38"/>
      <c r="H177" s="38"/>
      <c r="I177" s="38"/>
      <c r="J177" s="38">
        <f>'4-11油气资产'!N26</f>
        <v>0</v>
      </c>
    </row>
    <row r="178" s="759" customFormat="1" ht="16.5" customHeight="1" spans="1:10">
      <c r="A178" s="769">
        <v>171</v>
      </c>
      <c r="B178" s="38" t="s">
        <v>138</v>
      </c>
      <c r="C178" s="38">
        <f>'4-11油气资产'!I27</f>
        <v>0</v>
      </c>
      <c r="D178" s="38">
        <f>'4-11油气资产'!J27</f>
        <v>0</v>
      </c>
      <c r="E178" s="38">
        <f>'4-11油气资产'!L27</f>
        <v>0</v>
      </c>
      <c r="F178" s="38"/>
      <c r="G178" s="38"/>
      <c r="H178" s="38"/>
      <c r="I178" s="38"/>
      <c r="J178" s="38">
        <f>'4-11油气资产'!N27</f>
        <v>0</v>
      </c>
    </row>
    <row r="179" s="759" customFormat="1" ht="16.5" customHeight="1" spans="1:10">
      <c r="A179" s="769">
        <v>172</v>
      </c>
      <c r="B179" s="38"/>
      <c r="C179" s="38"/>
      <c r="D179" s="38"/>
      <c r="E179" s="38"/>
      <c r="F179" s="38"/>
      <c r="G179" s="38"/>
      <c r="H179" s="38"/>
      <c r="I179" s="38"/>
      <c r="J179" s="38"/>
    </row>
    <row r="180" s="759" customFormat="1" ht="16.5" customHeight="1" spans="1:10">
      <c r="A180" s="769">
        <v>173</v>
      </c>
      <c r="B180" s="770" t="s">
        <v>139</v>
      </c>
      <c r="C180" s="38"/>
      <c r="D180" s="38"/>
      <c r="E180" s="38"/>
      <c r="F180" s="38"/>
      <c r="G180" s="38"/>
      <c r="H180" s="38"/>
      <c r="I180" s="38"/>
      <c r="J180" s="38"/>
    </row>
    <row r="181" s="759" customFormat="1" ht="16.5" customHeight="1" spans="1:10">
      <c r="A181" s="769">
        <v>174</v>
      </c>
      <c r="B181" s="38" t="s">
        <v>140</v>
      </c>
      <c r="C181" s="38"/>
      <c r="D181" s="38">
        <f>'4-12使用权资产'!G25</f>
        <v>0</v>
      </c>
      <c r="E181" s="38"/>
      <c r="F181" s="38"/>
      <c r="G181" s="38"/>
      <c r="H181" s="38"/>
      <c r="I181" s="38"/>
      <c r="J181" s="38">
        <f>'4-12使用权资产'!I25</f>
        <v>0</v>
      </c>
    </row>
    <row r="182" s="759" customFormat="1" ht="16.5" customHeight="1" spans="1:10">
      <c r="A182" s="769">
        <v>175</v>
      </c>
      <c r="B182" s="38" t="s">
        <v>141</v>
      </c>
      <c r="C182" s="38"/>
      <c r="D182" s="38">
        <f>'4-12使用权资产'!G26</f>
        <v>0</v>
      </c>
      <c r="E182" s="38"/>
      <c r="F182" s="38"/>
      <c r="G182" s="38"/>
      <c r="H182" s="38"/>
      <c r="I182" s="38"/>
      <c r="J182" s="38">
        <f>'4-12使用权资产'!I26</f>
        <v>0</v>
      </c>
    </row>
    <row r="183" s="759" customFormat="1" ht="16.5" customHeight="1" spans="1:10">
      <c r="A183" s="769">
        <v>176</v>
      </c>
      <c r="B183" s="38" t="s">
        <v>142</v>
      </c>
      <c r="C183" s="38"/>
      <c r="D183" s="38">
        <f>'4-12使用权资产'!G27</f>
        <v>0</v>
      </c>
      <c r="E183" s="38"/>
      <c r="F183" s="38"/>
      <c r="G183" s="38"/>
      <c r="H183" s="38"/>
      <c r="I183" s="38"/>
      <c r="J183" s="38">
        <f>'4-12使用权资产'!I27</f>
        <v>0</v>
      </c>
    </row>
    <row r="184" s="759" customFormat="1" ht="16.5" customHeight="1" spans="1:10">
      <c r="A184" s="769">
        <v>177</v>
      </c>
      <c r="B184" s="38"/>
      <c r="C184" s="38"/>
      <c r="D184" s="38"/>
      <c r="E184" s="38"/>
      <c r="F184" s="38"/>
      <c r="G184" s="38"/>
      <c r="H184" s="38"/>
      <c r="I184" s="38"/>
      <c r="J184" s="38"/>
    </row>
    <row r="185" s="759" customFormat="1" ht="16.5" customHeight="1" spans="1:10">
      <c r="A185" s="769">
        <v>178</v>
      </c>
      <c r="B185" s="770" t="s">
        <v>143</v>
      </c>
      <c r="C185" s="38"/>
      <c r="D185" s="38"/>
      <c r="E185" s="38"/>
      <c r="F185" s="38"/>
      <c r="G185" s="38"/>
      <c r="H185" s="38"/>
      <c r="I185" s="38"/>
      <c r="J185" s="38"/>
    </row>
    <row r="186" s="759" customFormat="1" ht="16.5" customHeight="1" spans="1:10">
      <c r="A186" s="769">
        <v>179</v>
      </c>
      <c r="B186" s="771" t="s">
        <v>144</v>
      </c>
      <c r="C186" s="38"/>
      <c r="D186" s="38">
        <f>'4-13-1无形-土地'!P30</f>
        <v>0</v>
      </c>
      <c r="E186" s="38"/>
      <c r="F186" s="38"/>
      <c r="G186" s="38"/>
      <c r="H186" s="38"/>
      <c r="I186" s="38"/>
      <c r="J186" s="38">
        <f>'4-13-1无形-土地'!R30</f>
        <v>0</v>
      </c>
    </row>
    <row r="187" s="759" customFormat="1" ht="16.5" customHeight="1" spans="1:10">
      <c r="A187" s="769">
        <v>180</v>
      </c>
      <c r="B187" s="771" t="s">
        <v>145</v>
      </c>
      <c r="C187" s="38"/>
      <c r="D187" s="38">
        <f>'4-13-1无形-土地'!P31</f>
        <v>0</v>
      </c>
      <c r="E187" s="38"/>
      <c r="F187" s="38"/>
      <c r="G187" s="38"/>
      <c r="H187" s="38"/>
      <c r="I187" s="38"/>
      <c r="J187" s="38">
        <f>'4-13-1无形-土地'!R31</f>
        <v>0</v>
      </c>
    </row>
    <row r="188" s="759" customFormat="1" ht="16.5" customHeight="1" spans="1:10">
      <c r="A188" s="769">
        <v>181</v>
      </c>
      <c r="B188" s="38" t="s">
        <v>146</v>
      </c>
      <c r="C188" s="38"/>
      <c r="D188" s="38">
        <f>'4-13-1无形-土地'!P32</f>
        <v>0</v>
      </c>
      <c r="E188" s="38"/>
      <c r="F188" s="38"/>
      <c r="G188" s="38"/>
      <c r="H188" s="38"/>
      <c r="I188" s="38"/>
      <c r="J188" s="38">
        <f>'4-13-1无形-土地'!R32</f>
        <v>0</v>
      </c>
    </row>
    <row r="189" s="759" customFormat="1" ht="16.5" customHeight="1" spans="1:10">
      <c r="A189" s="769">
        <v>182</v>
      </c>
      <c r="B189" s="38"/>
      <c r="C189" s="38"/>
      <c r="D189" s="38"/>
      <c r="E189" s="38"/>
      <c r="F189" s="38"/>
      <c r="G189" s="38"/>
      <c r="H189" s="38"/>
      <c r="I189" s="38"/>
      <c r="J189" s="38"/>
    </row>
    <row r="190" s="759" customFormat="1" ht="16.5" customHeight="1" spans="1:10">
      <c r="A190" s="769">
        <v>183</v>
      </c>
      <c r="B190" s="770" t="s">
        <v>147</v>
      </c>
      <c r="C190" s="38"/>
      <c r="D190" s="38"/>
      <c r="E190" s="38"/>
      <c r="F190" s="38"/>
      <c r="G190" s="38"/>
      <c r="H190" s="38"/>
      <c r="I190" s="38"/>
      <c r="J190" s="38"/>
    </row>
    <row r="191" s="759" customFormat="1" ht="16.5" customHeight="1" spans="1:10">
      <c r="A191" s="769">
        <v>184</v>
      </c>
      <c r="B191" s="771" t="s">
        <v>148</v>
      </c>
      <c r="C191" s="38"/>
      <c r="D191" s="38">
        <f>'4-13-2无形-矿业权'!L28</f>
        <v>0</v>
      </c>
      <c r="E191" s="38"/>
      <c r="F191" s="38"/>
      <c r="G191" s="38"/>
      <c r="H191" s="38"/>
      <c r="I191" s="38"/>
      <c r="J191" s="38">
        <f>'4-13-2无形-矿业权'!N28</f>
        <v>0</v>
      </c>
    </row>
    <row r="192" s="759" customFormat="1" ht="16.5" customHeight="1" spans="1:10">
      <c r="A192" s="769">
        <v>185</v>
      </c>
      <c r="B192" s="771" t="s">
        <v>149</v>
      </c>
      <c r="C192" s="38"/>
      <c r="D192" s="38">
        <f>'4-13-2无形-矿业权'!L29</f>
        <v>0</v>
      </c>
      <c r="E192" s="38"/>
      <c r="F192" s="38"/>
      <c r="G192" s="38"/>
      <c r="H192" s="38"/>
      <c r="I192" s="38"/>
      <c r="J192" s="38">
        <f>'4-13-2无形-矿业权'!N29</f>
        <v>0</v>
      </c>
    </row>
    <row r="193" s="759" customFormat="1" ht="16.5" customHeight="1" spans="1:10">
      <c r="A193" s="769">
        <v>186</v>
      </c>
      <c r="B193" s="38" t="s">
        <v>150</v>
      </c>
      <c r="C193" s="38"/>
      <c r="D193" s="38">
        <f>'4-13-2无形-矿业权'!L30</f>
        <v>0</v>
      </c>
      <c r="E193" s="38"/>
      <c r="F193" s="38"/>
      <c r="G193" s="38"/>
      <c r="H193" s="38"/>
      <c r="I193" s="38"/>
      <c r="J193" s="38">
        <f>'4-13-2无形-矿业权'!N30</f>
        <v>0</v>
      </c>
    </row>
    <row r="194" s="759" customFormat="1" ht="16.5" customHeight="1" spans="1:10">
      <c r="A194" s="769">
        <v>187</v>
      </c>
      <c r="B194" s="38"/>
      <c r="C194" s="38"/>
      <c r="D194" s="38"/>
      <c r="E194" s="38"/>
      <c r="F194" s="38"/>
      <c r="G194" s="38"/>
      <c r="H194" s="38"/>
      <c r="I194" s="38"/>
      <c r="J194" s="38"/>
    </row>
    <row r="195" s="759" customFormat="1" ht="16.5" customHeight="1" spans="1:10">
      <c r="A195" s="769">
        <v>188</v>
      </c>
      <c r="B195" s="770" t="s">
        <v>151</v>
      </c>
      <c r="C195" s="38"/>
      <c r="D195" s="38"/>
      <c r="E195" s="38"/>
      <c r="F195" s="38"/>
      <c r="G195" s="38"/>
      <c r="H195" s="38"/>
      <c r="I195" s="38"/>
      <c r="J195" s="38"/>
    </row>
    <row r="196" s="759" customFormat="1" ht="16.5" customHeight="1" spans="1:10">
      <c r="A196" s="769">
        <v>189</v>
      </c>
      <c r="B196" s="771" t="s">
        <v>152</v>
      </c>
      <c r="C196" s="38"/>
      <c r="D196" s="38">
        <f>'4-13-3无形-其他'!J25</f>
        <v>0</v>
      </c>
      <c r="E196" s="38"/>
      <c r="F196" s="38"/>
      <c r="G196" s="38"/>
      <c r="H196" s="38"/>
      <c r="I196" s="38"/>
      <c r="J196" s="38">
        <f>'4-13-3无形-其他'!L25</f>
        <v>0</v>
      </c>
    </row>
    <row r="197" s="759" customFormat="1" ht="16.5" customHeight="1" spans="1:10">
      <c r="A197" s="769">
        <v>190</v>
      </c>
      <c r="B197" s="771" t="s">
        <v>153</v>
      </c>
      <c r="C197" s="38"/>
      <c r="D197" s="38">
        <f>'4-13-3无形-其他'!J26</f>
        <v>0</v>
      </c>
      <c r="E197" s="38"/>
      <c r="F197" s="38"/>
      <c r="G197" s="38"/>
      <c r="H197" s="38"/>
      <c r="I197" s="38"/>
      <c r="J197" s="38">
        <f>'4-13-3无形-其他'!L26</f>
        <v>0</v>
      </c>
    </row>
    <row r="198" s="759" customFormat="1" ht="16.5" customHeight="1" spans="1:10">
      <c r="A198" s="769">
        <v>191</v>
      </c>
      <c r="B198" s="38" t="s">
        <v>154</v>
      </c>
      <c r="C198" s="38"/>
      <c r="D198" s="38">
        <f>'4-13-3无形-其他'!J27</f>
        <v>0</v>
      </c>
      <c r="E198" s="38"/>
      <c r="F198" s="38"/>
      <c r="G198" s="38"/>
      <c r="H198" s="38"/>
      <c r="I198" s="38"/>
      <c r="J198" s="38">
        <f>'4-13-3无形-其他'!L27</f>
        <v>0</v>
      </c>
    </row>
    <row r="199" s="759" customFormat="1" ht="16.5" customHeight="1" spans="1:10">
      <c r="A199" s="769">
        <v>192</v>
      </c>
      <c r="B199" s="38"/>
      <c r="C199" s="38"/>
      <c r="D199" s="38"/>
      <c r="E199" s="38"/>
      <c r="F199" s="38"/>
      <c r="G199" s="38"/>
      <c r="H199" s="38"/>
      <c r="I199" s="38"/>
      <c r="J199" s="38"/>
    </row>
    <row r="200" s="759" customFormat="1" ht="16.5" customHeight="1" spans="1:10">
      <c r="A200" s="769">
        <v>193</v>
      </c>
      <c r="B200" s="770" t="s">
        <v>155</v>
      </c>
      <c r="C200" s="38"/>
      <c r="D200" s="38"/>
      <c r="E200" s="38"/>
      <c r="F200" s="38"/>
      <c r="G200" s="38"/>
      <c r="H200" s="38"/>
      <c r="I200" s="38"/>
      <c r="J200" s="38"/>
    </row>
    <row r="201" s="759" customFormat="1" ht="16.5" customHeight="1" spans="1:10">
      <c r="A201" s="769">
        <v>194</v>
      </c>
      <c r="B201" s="771" t="s">
        <v>156</v>
      </c>
      <c r="C201" s="38"/>
      <c r="D201" s="38">
        <f>'4-15商誉'!D25</f>
        <v>0</v>
      </c>
      <c r="E201" s="38"/>
      <c r="F201" s="38"/>
      <c r="G201" s="38"/>
      <c r="H201" s="38"/>
      <c r="I201" s="38"/>
      <c r="J201" s="38">
        <f>'4-15商誉'!E25</f>
        <v>0</v>
      </c>
    </row>
    <row r="202" s="759" customFormat="1" ht="16.5" customHeight="1" spans="1:10">
      <c r="A202" s="769">
        <v>195</v>
      </c>
      <c r="B202" s="771" t="s">
        <v>157</v>
      </c>
      <c r="C202" s="38"/>
      <c r="D202" s="38">
        <f>'4-15商誉'!D26</f>
        <v>0</v>
      </c>
      <c r="E202" s="38"/>
      <c r="F202" s="38"/>
      <c r="G202" s="38"/>
      <c r="H202" s="38"/>
      <c r="I202" s="38"/>
      <c r="J202" s="38">
        <f>'4-15商誉'!E26</f>
        <v>0</v>
      </c>
    </row>
    <row r="203" s="759" customFormat="1" ht="16.5" customHeight="1" spans="1:10">
      <c r="A203" s="769">
        <v>196</v>
      </c>
      <c r="B203" s="38" t="s">
        <v>158</v>
      </c>
      <c r="C203" s="38"/>
      <c r="D203" s="38">
        <f>'4-15商誉'!D27</f>
        <v>0</v>
      </c>
      <c r="E203" s="38"/>
      <c r="F203" s="38"/>
      <c r="G203" s="38"/>
      <c r="H203" s="38"/>
      <c r="I203" s="38"/>
      <c r="J203" s="38">
        <f>'4-15商誉'!E27</f>
        <v>0</v>
      </c>
    </row>
    <row r="204" s="759" customFormat="1" ht="12.75" spans="1:11">
      <c r="A204" s="782"/>
      <c r="K204" s="784" t="s">
        <v>159</v>
      </c>
    </row>
    <row r="205" s="759" customFormat="1" ht="12.75" spans="1:1">
      <c r="A205" s="782"/>
    </row>
    <row r="206" s="760" customFormat="1" ht="15" spans="1:1">
      <c r="A206" s="783"/>
    </row>
  </sheetData>
  <mergeCells count="8">
    <mergeCell ref="A2:J2"/>
    <mergeCell ref="A3:J3"/>
    <mergeCell ref="C6:D6"/>
    <mergeCell ref="E6:F6"/>
    <mergeCell ref="G6:H6"/>
    <mergeCell ref="I6:J6"/>
    <mergeCell ref="A6:A7"/>
    <mergeCell ref="B6:B7"/>
  </mergeCells>
  <hyperlinks>
    <hyperlink ref="A1" location="'1-汇总表'!Print_Area" display="返回索引目录"/>
  </hyperlinks>
  <pageMargins left="0.708661417322835" right="0.708661417322835" top="0.748031496062992" bottom="0.748031496062992" header="0.31496062992126" footer="0.31496062992126"/>
  <pageSetup paperSize="9" scale="78" fitToHeight="0" orientation="landscape"/>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3">
    <tabColor rgb="FFFF0000"/>
    <pageSetUpPr fitToPage="1"/>
  </sheetPr>
  <dimension ref="A1:H29"/>
  <sheetViews>
    <sheetView showGridLines="0" zoomScale="96" zoomScaleNormal="96" workbookViewId="0">
      <selection activeCell="B26" sqref="B26"/>
    </sheetView>
  </sheetViews>
  <sheetFormatPr defaultColWidth="9" defaultRowHeight="12.75" outlineLevelCol="7"/>
  <cols>
    <col min="1" max="1" width="6.70833333333333" style="32" customWidth="1"/>
    <col min="2" max="2" width="30.2083333333333" style="32" customWidth="1"/>
    <col min="3" max="7" width="15.7083333333333" style="32" customWidth="1"/>
    <col min="8" max="9" width="9" style="32" customWidth="1"/>
    <col min="10" max="16384" width="9" style="32"/>
  </cols>
  <sheetData>
    <row r="1" spans="1:1">
      <c r="A1" s="33" t="s">
        <v>0</v>
      </c>
    </row>
    <row r="2" s="30" customFormat="1" ht="30" customHeight="1" spans="1:1">
      <c r="A2" s="34" t="s">
        <v>619</v>
      </c>
    </row>
    <row r="3" ht="15.75" customHeight="1" spans="1:1">
      <c r="A3" s="31" t="e">
        <f>"评估基准日："&amp;TEXT(#REF!,"yyyy年mm月dd日")</f>
        <v>#REF!</v>
      </c>
    </row>
    <row r="4" ht="14.25" customHeight="1" spans="1:6">
      <c r="A4" s="31"/>
      <c r="B4" s="31"/>
      <c r="C4" s="31"/>
      <c r="D4" s="31"/>
      <c r="E4" s="31"/>
      <c r="F4" s="35" t="s">
        <v>620</v>
      </c>
    </row>
    <row r="5" ht="15.75" customHeight="1" spans="1:7">
      <c r="A5" s="32" t="e">
        <f>#REF!&amp;"："&amp;#REF!</f>
        <v>#REF!</v>
      </c>
      <c r="F5" s="493" t="s">
        <v>574</v>
      </c>
      <c r="G5" s="61"/>
    </row>
    <row r="6" s="31" customFormat="1" ht="15.75" customHeight="1" spans="1:7">
      <c r="A6" s="37" t="s">
        <v>605</v>
      </c>
      <c r="B6" s="37" t="s">
        <v>5</v>
      </c>
      <c r="C6" s="37" t="s">
        <v>6</v>
      </c>
      <c r="D6" s="37" t="s">
        <v>7</v>
      </c>
      <c r="E6" s="62" t="s">
        <v>575</v>
      </c>
      <c r="F6" s="37" t="s">
        <v>576</v>
      </c>
      <c r="G6" s="37" t="s">
        <v>176</v>
      </c>
    </row>
    <row r="7" ht="15.75" customHeight="1" spans="1:7">
      <c r="A7" s="37" t="s">
        <v>621</v>
      </c>
      <c r="B7" s="63" t="s">
        <v>214</v>
      </c>
      <c r="C7" s="64">
        <f>'3-1-1现金'!F22</f>
        <v>0</v>
      </c>
      <c r="D7" s="64">
        <f>'3-1-1现金'!G22</f>
        <v>0</v>
      </c>
      <c r="E7" s="39">
        <f>D7-C7</f>
        <v>0</v>
      </c>
      <c r="F7" s="65" t="str">
        <f>IF(C7=0,"",E7/C7*100)</f>
        <v/>
      </c>
      <c r="G7" s="38"/>
    </row>
    <row r="8" ht="15.75" customHeight="1" spans="1:7">
      <c r="A8" s="37" t="s">
        <v>622</v>
      </c>
      <c r="B8" s="81" t="s">
        <v>217</v>
      </c>
      <c r="C8" s="64">
        <f>'3-1-2银行存款'!G27</f>
        <v>0</v>
      </c>
      <c r="D8" s="64">
        <f>'3-1-2银行存款'!H27</f>
        <v>0</v>
      </c>
      <c r="E8" s="39">
        <f>D8-C8</f>
        <v>0</v>
      </c>
      <c r="F8" s="65" t="str">
        <f>IF(C8=0,"",E8/C8*100)</f>
        <v/>
      </c>
      <c r="G8" s="38"/>
    </row>
    <row r="9" ht="15.75" customHeight="1" spans="1:7">
      <c r="A9" s="37" t="s">
        <v>623</v>
      </c>
      <c r="B9" s="81" t="s">
        <v>219</v>
      </c>
      <c r="C9" s="64">
        <f>'3-1-3其他货币资金'!G27</f>
        <v>0</v>
      </c>
      <c r="D9" s="64">
        <f>'3-1-3其他货币资金'!H27</f>
        <v>0</v>
      </c>
      <c r="E9" s="39">
        <f>D9-C9</f>
        <v>0</v>
      </c>
      <c r="F9" s="65" t="str">
        <f>IF(C9=0,"",E9/C9*100)</f>
        <v/>
      </c>
      <c r="G9" s="38"/>
    </row>
    <row r="10" ht="15.75" customHeight="1" spans="1:7">
      <c r="A10" s="37"/>
      <c r="B10" s="63"/>
      <c r="C10" s="64"/>
      <c r="D10" s="39"/>
      <c r="E10" s="39"/>
      <c r="F10" s="65"/>
      <c r="G10" s="38"/>
    </row>
    <row r="11" ht="15.75" customHeight="1" spans="1:7">
      <c r="A11" s="37"/>
      <c r="B11" s="63"/>
      <c r="C11" s="64"/>
      <c r="D11" s="39"/>
      <c r="E11" s="39"/>
      <c r="F11" s="65"/>
      <c r="G11" s="38"/>
    </row>
    <row r="12" ht="15.75" customHeight="1" spans="1:7">
      <c r="A12" s="37"/>
      <c r="B12" s="63"/>
      <c r="C12" s="64"/>
      <c r="D12" s="39"/>
      <c r="E12" s="39"/>
      <c r="F12" s="65"/>
      <c r="G12" s="38"/>
    </row>
    <row r="13" ht="15.75" customHeight="1" spans="1:7">
      <c r="A13" s="37"/>
      <c r="B13" s="63"/>
      <c r="C13" s="64"/>
      <c r="D13" s="39"/>
      <c r="E13" s="39"/>
      <c r="F13" s="65"/>
      <c r="G13" s="38"/>
    </row>
    <row r="14" ht="15.75" customHeight="1" spans="1:7">
      <c r="A14" s="37"/>
      <c r="B14" s="63"/>
      <c r="C14" s="64"/>
      <c r="D14" s="39"/>
      <c r="E14" s="39"/>
      <c r="F14" s="65"/>
      <c r="G14" s="38"/>
    </row>
    <row r="15" ht="15.75" customHeight="1" spans="1:7">
      <c r="A15" s="37"/>
      <c r="B15" s="63"/>
      <c r="C15" s="64"/>
      <c r="D15" s="39"/>
      <c r="E15" s="39"/>
      <c r="F15" s="65"/>
      <c r="G15" s="38"/>
    </row>
    <row r="16" ht="15.75" customHeight="1" spans="1:7">
      <c r="A16" s="37"/>
      <c r="B16" s="63"/>
      <c r="C16" s="64"/>
      <c r="D16" s="39"/>
      <c r="E16" s="39"/>
      <c r="F16" s="65"/>
      <c r="G16" s="38"/>
    </row>
    <row r="17" ht="15.75" customHeight="1" spans="1:7">
      <c r="A17" s="37"/>
      <c r="B17" s="63"/>
      <c r="C17" s="64"/>
      <c r="D17" s="39"/>
      <c r="E17" s="39"/>
      <c r="F17" s="65"/>
      <c r="G17" s="38"/>
    </row>
    <row r="18" ht="15.75" customHeight="1" spans="1:7">
      <c r="A18" s="37"/>
      <c r="B18" s="63"/>
      <c r="C18" s="64"/>
      <c r="D18" s="39"/>
      <c r="E18" s="39"/>
      <c r="F18" s="65"/>
      <c r="G18" s="38"/>
    </row>
    <row r="19" ht="15.75" customHeight="1" spans="1:7">
      <c r="A19" s="37"/>
      <c r="B19" s="63"/>
      <c r="C19" s="64"/>
      <c r="D19" s="39"/>
      <c r="E19" s="39"/>
      <c r="F19" s="65"/>
      <c r="G19" s="38"/>
    </row>
    <row r="20" ht="15.75" customHeight="1" spans="1:7">
      <c r="A20" s="37"/>
      <c r="B20" s="63"/>
      <c r="C20" s="64"/>
      <c r="D20" s="39"/>
      <c r="E20" s="39"/>
      <c r="F20" s="65"/>
      <c r="G20" s="38"/>
    </row>
    <row r="21" ht="15.75" customHeight="1" spans="1:7">
      <c r="A21" s="37"/>
      <c r="B21" s="63"/>
      <c r="C21" s="64"/>
      <c r="D21" s="39"/>
      <c r="E21" s="39"/>
      <c r="F21" s="65"/>
      <c r="G21" s="38"/>
    </row>
    <row r="22" ht="15.75" customHeight="1" spans="1:7">
      <c r="A22" s="37"/>
      <c r="B22" s="63"/>
      <c r="C22" s="64"/>
      <c r="D22" s="39"/>
      <c r="E22" s="39"/>
      <c r="F22" s="65"/>
      <c r="G22" s="38"/>
    </row>
    <row r="23" ht="15.75" customHeight="1" spans="1:7">
      <c r="A23" s="37"/>
      <c r="B23" s="63"/>
      <c r="C23" s="64"/>
      <c r="D23" s="39"/>
      <c r="E23" s="39"/>
      <c r="F23" s="65"/>
      <c r="G23" s="38"/>
    </row>
    <row r="24" ht="15.75" customHeight="1" spans="1:7">
      <c r="A24" s="37"/>
      <c r="B24" s="63"/>
      <c r="C24" s="64"/>
      <c r="D24" s="39"/>
      <c r="E24" s="39"/>
      <c r="F24" s="65"/>
      <c r="G24" s="38"/>
    </row>
    <row r="25" ht="15.75" customHeight="1" spans="1:7">
      <c r="A25" s="37"/>
      <c r="B25" s="63"/>
      <c r="C25" s="64"/>
      <c r="D25" s="39"/>
      <c r="E25" s="39"/>
      <c r="F25" s="65"/>
      <c r="G25" s="38"/>
    </row>
    <row r="26" ht="15.75" customHeight="1" spans="1:7">
      <c r="A26" s="37"/>
      <c r="B26" s="63"/>
      <c r="C26" s="64"/>
      <c r="D26" s="39"/>
      <c r="E26" s="39"/>
      <c r="F26" s="65"/>
      <c r="G26" s="38"/>
    </row>
    <row r="27" ht="15.75" customHeight="1" spans="1:7">
      <c r="A27" s="37" t="s">
        <v>624</v>
      </c>
      <c r="B27" s="42"/>
      <c r="C27" s="64">
        <f>SUM(C7:C26)</f>
        <v>0</v>
      </c>
      <c r="D27" s="64">
        <f>SUM(D7:D26)</f>
        <v>0</v>
      </c>
      <c r="E27" s="39">
        <f>D27-C27</f>
        <v>0</v>
      </c>
      <c r="F27" s="65" t="str">
        <f>IF(C27=0,"",E27/C27*100)</f>
        <v/>
      </c>
      <c r="G27" s="38"/>
    </row>
    <row r="28" ht="15.75" customHeight="1" spans="5:8">
      <c r="E28" s="32" t="e">
        <f>"评估人员："&amp;#REF!</f>
        <v>#REF!</v>
      </c>
      <c r="H28" s="355" t="s">
        <v>159</v>
      </c>
    </row>
    <row r="29" ht="15.75" customHeight="1" spans="8:8">
      <c r="H29" s="40" t="s">
        <v>599</v>
      </c>
    </row>
  </sheetData>
  <mergeCells count="5">
    <mergeCell ref="A2:G2"/>
    <mergeCell ref="A3:G3"/>
    <mergeCell ref="F4:G4"/>
    <mergeCell ref="F5:G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02">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1" width="6.5" style="3" customWidth="1"/>
    <col min="2" max="2" width="25.7083333333333" style="3" customWidth="1"/>
    <col min="3" max="3" width="12.7083333333333" style="3" customWidth="1"/>
    <col min="4" max="4" width="17.2083333333333" style="3" customWidth="1"/>
    <col min="5" max="6" width="15.7083333333333" style="3" customWidth="1"/>
    <col min="7" max="7" width="22.5" style="3" customWidth="1"/>
    <col min="8" max="9" width="9" style="3" customWidth="1"/>
    <col min="10" max="16384" width="9" style="3"/>
  </cols>
  <sheetData>
    <row r="1" customHeight="1" spans="1:1">
      <c r="A1" s="4" t="s">
        <v>0</v>
      </c>
    </row>
    <row r="2" s="1" customFormat="1" ht="30" customHeight="1" spans="1:1">
      <c r="A2" s="5" t="s">
        <v>4194</v>
      </c>
    </row>
    <row r="3" customHeight="1" spans="1:1">
      <c r="A3" s="2" t="e">
        <f>"评估基准日："&amp;TEXT(#REF!,"yyyy年mm月dd日")</f>
        <v>#REF!</v>
      </c>
    </row>
    <row r="4" ht="14.25" customHeight="1" spans="1:7">
      <c r="A4" s="2"/>
      <c r="B4" s="2"/>
      <c r="C4" s="2"/>
      <c r="D4" s="2"/>
      <c r="E4" s="2"/>
      <c r="F4" s="2"/>
      <c r="G4" s="7" t="s">
        <v>4195</v>
      </c>
    </row>
    <row r="5" customHeight="1" spans="1:7">
      <c r="A5" s="8" t="e">
        <f>#REF!&amp;"："&amp;#REF!</f>
        <v>#REF!</v>
      </c>
      <c r="B5" s="9"/>
      <c r="C5" s="9"/>
      <c r="D5" s="9"/>
      <c r="G5" s="10" t="s">
        <v>4196</v>
      </c>
    </row>
    <row r="6" s="2" customFormat="1" customHeight="1" spans="1:8">
      <c r="A6" s="11" t="s">
        <v>4</v>
      </c>
      <c r="B6" s="11" t="s">
        <v>848</v>
      </c>
      <c r="C6" s="11" t="s">
        <v>933</v>
      </c>
      <c r="D6" s="11" t="s">
        <v>4197</v>
      </c>
      <c r="E6" s="12" t="s">
        <v>6</v>
      </c>
      <c r="F6" s="11" t="s">
        <v>7</v>
      </c>
      <c r="G6" s="11" t="s">
        <v>176</v>
      </c>
      <c r="H6" s="2" t="s">
        <v>1248</v>
      </c>
    </row>
    <row r="7" ht="12.75" customHeight="1" spans="1:8">
      <c r="A7" s="13" t="str">
        <f t="shared" ref="A7" si="0">IF(B7="","",ROW()-6)</f>
        <v/>
      </c>
      <c r="B7" s="14"/>
      <c r="C7" s="15"/>
      <c r="D7" s="14"/>
      <c r="E7" s="16"/>
      <c r="F7" s="16"/>
      <c r="G7" s="14"/>
      <c r="H7" s="2" t="s">
        <v>4198</v>
      </c>
    </row>
    <row r="8" ht="12.75" customHeight="1" spans="1:8">
      <c r="A8" s="13" t="str">
        <f t="shared" ref="A8:A26" si="1">IF(B8="","",ROW()-6)</f>
        <v/>
      </c>
      <c r="B8" s="14"/>
      <c r="C8" s="15"/>
      <c r="D8" s="14"/>
      <c r="E8" s="16"/>
      <c r="F8" s="16"/>
      <c r="G8" s="14"/>
      <c r="H8" s="2" t="s">
        <v>4199</v>
      </c>
    </row>
    <row r="9" ht="12.75" customHeight="1" spans="1:8">
      <c r="A9" s="13" t="str">
        <f t="shared" si="1"/>
        <v/>
      </c>
      <c r="B9" s="14"/>
      <c r="C9" s="15"/>
      <c r="D9" s="14"/>
      <c r="E9" s="16"/>
      <c r="F9" s="16"/>
      <c r="G9" s="14"/>
      <c r="H9" s="2" t="s">
        <v>4200</v>
      </c>
    </row>
    <row r="10" ht="12.75" customHeight="1" spans="1:8">
      <c r="A10" s="13" t="str">
        <f t="shared" si="1"/>
        <v/>
      </c>
      <c r="B10" s="14"/>
      <c r="C10" s="15"/>
      <c r="D10" s="14"/>
      <c r="E10" s="16"/>
      <c r="F10" s="16"/>
      <c r="G10" s="14"/>
      <c r="H10" s="2" t="s">
        <v>4201</v>
      </c>
    </row>
    <row r="11" ht="12.75" customHeight="1" spans="1:8">
      <c r="A11" s="13" t="str">
        <f t="shared" si="1"/>
        <v/>
      </c>
      <c r="B11" s="14"/>
      <c r="C11" s="15"/>
      <c r="D11" s="14"/>
      <c r="E11" s="16"/>
      <c r="F11" s="16"/>
      <c r="G11" s="14"/>
      <c r="H11" s="2" t="s">
        <v>4202</v>
      </c>
    </row>
    <row r="12" ht="12.75" customHeight="1" spans="1:8">
      <c r="A12" s="13" t="str">
        <f t="shared" si="1"/>
        <v/>
      </c>
      <c r="B12" s="14"/>
      <c r="C12" s="15"/>
      <c r="D12" s="14"/>
      <c r="E12" s="16"/>
      <c r="F12" s="16"/>
      <c r="G12" s="14"/>
      <c r="H12" s="2" t="s">
        <v>4203</v>
      </c>
    </row>
    <row r="13" ht="12.75" customHeight="1" spans="1:8">
      <c r="A13" s="13" t="str">
        <f t="shared" si="1"/>
        <v/>
      </c>
      <c r="B13" s="14"/>
      <c r="C13" s="15"/>
      <c r="D13" s="14"/>
      <c r="E13" s="16"/>
      <c r="F13" s="16"/>
      <c r="G13" s="14"/>
      <c r="H13" s="2" t="s">
        <v>4204</v>
      </c>
    </row>
    <row r="14" ht="12.75" customHeight="1" spans="1:8">
      <c r="A14" s="13" t="str">
        <f t="shared" si="1"/>
        <v/>
      </c>
      <c r="B14" s="14"/>
      <c r="C14" s="15"/>
      <c r="D14" s="14"/>
      <c r="E14" s="16"/>
      <c r="F14" s="16"/>
      <c r="G14" s="14"/>
      <c r="H14" s="2" t="s">
        <v>4205</v>
      </c>
    </row>
    <row r="15" ht="12.75" customHeight="1" spans="1:8">
      <c r="A15" s="13" t="str">
        <f t="shared" si="1"/>
        <v/>
      </c>
      <c r="B15" s="14"/>
      <c r="C15" s="15"/>
      <c r="D15" s="14"/>
      <c r="E15" s="16"/>
      <c r="F15" s="16"/>
      <c r="G15" s="14"/>
      <c r="H15" s="2" t="s">
        <v>4206</v>
      </c>
    </row>
    <row r="16" ht="12.75" customHeight="1" spans="1:8">
      <c r="A16" s="13" t="str">
        <f t="shared" si="1"/>
        <v/>
      </c>
      <c r="B16" s="14"/>
      <c r="C16" s="15"/>
      <c r="D16" s="14"/>
      <c r="E16" s="16"/>
      <c r="F16" s="16"/>
      <c r="G16" s="14"/>
      <c r="H16" s="2" t="s">
        <v>4207</v>
      </c>
    </row>
    <row r="17" ht="12.75" customHeight="1" spans="1:8">
      <c r="A17" s="13" t="str">
        <f t="shared" si="1"/>
        <v/>
      </c>
      <c r="B17" s="14"/>
      <c r="C17" s="15"/>
      <c r="D17" s="14"/>
      <c r="E17" s="16"/>
      <c r="F17" s="16"/>
      <c r="G17" s="14"/>
      <c r="H17" s="2" t="s">
        <v>4208</v>
      </c>
    </row>
    <row r="18" ht="12.75" customHeight="1" spans="1:8">
      <c r="A18" s="13" t="str">
        <f t="shared" si="1"/>
        <v/>
      </c>
      <c r="B18" s="14"/>
      <c r="C18" s="15"/>
      <c r="D18" s="14"/>
      <c r="E18" s="16"/>
      <c r="F18" s="16"/>
      <c r="G18" s="14"/>
      <c r="H18" s="2" t="s">
        <v>4209</v>
      </c>
    </row>
    <row r="19" ht="12.75" customHeight="1" spans="1:8">
      <c r="A19" s="13" t="str">
        <f t="shared" si="1"/>
        <v/>
      </c>
      <c r="B19" s="14"/>
      <c r="C19" s="15"/>
      <c r="D19" s="14"/>
      <c r="E19" s="16"/>
      <c r="F19" s="16"/>
      <c r="G19" s="14"/>
      <c r="H19" s="2" t="s">
        <v>4210</v>
      </c>
    </row>
    <row r="20" ht="12.75" customHeight="1" spans="1:8">
      <c r="A20" s="13" t="str">
        <f t="shared" si="1"/>
        <v/>
      </c>
      <c r="B20" s="14"/>
      <c r="C20" s="15"/>
      <c r="D20" s="14"/>
      <c r="E20" s="16"/>
      <c r="F20" s="16"/>
      <c r="G20" s="14"/>
      <c r="H20" s="2" t="s">
        <v>4211</v>
      </c>
    </row>
    <row r="21" ht="12.75" customHeight="1" spans="1:8">
      <c r="A21" s="13" t="str">
        <f t="shared" si="1"/>
        <v/>
      </c>
      <c r="B21" s="14"/>
      <c r="C21" s="15"/>
      <c r="D21" s="14"/>
      <c r="E21" s="16"/>
      <c r="F21" s="16"/>
      <c r="G21" s="14"/>
      <c r="H21" s="2" t="s">
        <v>4212</v>
      </c>
    </row>
    <row r="22" ht="12.75" customHeight="1" spans="1:8">
      <c r="A22" s="13" t="str">
        <f t="shared" si="1"/>
        <v/>
      </c>
      <c r="B22" s="14"/>
      <c r="C22" s="15"/>
      <c r="D22" s="14"/>
      <c r="E22" s="16"/>
      <c r="F22" s="16"/>
      <c r="G22" s="14"/>
      <c r="H22" s="2" t="s">
        <v>4213</v>
      </c>
    </row>
    <row r="23" ht="12.75" customHeight="1" spans="1:8">
      <c r="A23" s="13" t="str">
        <f t="shared" si="1"/>
        <v/>
      </c>
      <c r="B23" s="14"/>
      <c r="C23" s="15"/>
      <c r="D23" s="14"/>
      <c r="E23" s="16"/>
      <c r="F23" s="16"/>
      <c r="G23" s="14"/>
      <c r="H23" s="2" t="s">
        <v>4214</v>
      </c>
    </row>
    <row r="24" ht="12.75" customHeight="1" spans="1:8">
      <c r="A24" s="13" t="str">
        <f t="shared" si="1"/>
        <v/>
      </c>
      <c r="B24" s="14"/>
      <c r="C24" s="15"/>
      <c r="D24" s="14"/>
      <c r="E24" s="16"/>
      <c r="F24" s="16"/>
      <c r="G24" s="14"/>
      <c r="H24" s="2" t="s">
        <v>4215</v>
      </c>
    </row>
    <row r="25" ht="12.75" customHeight="1" spans="1:8">
      <c r="A25" s="13" t="str">
        <f t="shared" si="1"/>
        <v/>
      </c>
      <c r="B25" s="14"/>
      <c r="C25" s="15"/>
      <c r="D25" s="14"/>
      <c r="E25" s="16"/>
      <c r="F25" s="16"/>
      <c r="G25" s="14"/>
      <c r="H25" s="2" t="s">
        <v>4216</v>
      </c>
    </row>
    <row r="26" ht="12.75" customHeight="1" spans="1:8">
      <c r="A26" s="13" t="str">
        <f t="shared" si="1"/>
        <v/>
      </c>
      <c r="B26" s="14"/>
      <c r="C26" s="15"/>
      <c r="D26" s="14"/>
      <c r="E26" s="16"/>
      <c r="F26" s="16"/>
      <c r="G26" s="14"/>
      <c r="H26" s="2" t="s">
        <v>4217</v>
      </c>
    </row>
    <row r="27" customHeight="1" spans="1:7">
      <c r="A27" s="17" t="s">
        <v>1311</v>
      </c>
      <c r="B27" s="18"/>
      <c r="C27" s="17"/>
      <c r="D27" s="17"/>
      <c r="E27" s="23">
        <f>SUM(E7:E26)</f>
        <v>0</v>
      </c>
      <c r="F27" s="23">
        <f>SUM(F7:F26)</f>
        <v>0</v>
      </c>
      <c r="G27" s="20"/>
    </row>
    <row r="28" customHeight="1" spans="1:8">
      <c r="A28" s="3" t="e">
        <f>#REF!&amp;"填表人："&amp;#REF!</f>
        <v>#REF!</v>
      </c>
      <c r="F28" s="3" t="e">
        <f>"评估人员："&amp;#REF!</f>
        <v>#REF!</v>
      </c>
      <c r="H28" s="3" t="s">
        <v>1270</v>
      </c>
    </row>
    <row r="29" customHeight="1" spans="1:1">
      <c r="A29" s="3" t="e">
        <f>"填表日期："&amp;YEAR(#REF!)&amp;"年"&amp;MONTH(#REF!)&amp;"月"&amp;DAY(#REF!)&amp;"日"</f>
        <v>#REF!</v>
      </c>
    </row>
  </sheetData>
  <mergeCells count="4">
    <mergeCell ref="A2:G2"/>
    <mergeCell ref="A3:G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01">
    <pageSetUpPr fitToPage="1"/>
  </sheetPr>
  <dimension ref="A1:N29"/>
  <sheetViews>
    <sheetView showGridLines="0" zoomScale="96" zoomScaleNormal="96" workbookViewId="0">
      <selection activeCell="J8" sqref="J8"/>
    </sheetView>
  </sheetViews>
  <sheetFormatPr defaultColWidth="9" defaultRowHeight="15.75" customHeight="1"/>
  <cols>
    <col min="1" max="1" width="5.70833333333333" style="3" customWidth="1"/>
    <col min="2" max="2" width="8.20833333333333" style="3" customWidth="1"/>
    <col min="3" max="3" width="21" style="3" customWidth="1"/>
    <col min="4" max="4" width="14.7083333333333" style="3" customWidth="1"/>
    <col min="5" max="6" width="12.7083333333333" style="3" customWidth="1"/>
    <col min="7" max="8" width="15.7083333333333" style="3" customWidth="1"/>
    <col min="9" max="9" width="22.2083333333333" style="3" customWidth="1"/>
    <col min="10" max="11" width="9" style="3" customWidth="1"/>
    <col min="12" max="16384" width="9" style="3"/>
  </cols>
  <sheetData>
    <row r="1" customHeight="1" spans="1:1">
      <c r="A1" s="4" t="s">
        <v>0</v>
      </c>
    </row>
    <row r="2" s="1" customFormat="1" ht="30" customHeight="1" spans="1:14">
      <c r="A2" s="5" t="s">
        <v>4218</v>
      </c>
      <c r="K2" s="3"/>
      <c r="L2" s="3"/>
      <c r="M2" s="3"/>
      <c r="N2" s="3"/>
    </row>
    <row r="3" customHeight="1" spans="1:1">
      <c r="A3" s="2" t="e">
        <f>"评估基准日："&amp;TEXT(#REF!,"yyyy年mm月dd日")</f>
        <v>#REF!</v>
      </c>
    </row>
    <row r="4" ht="14.25" customHeight="1" spans="6:9">
      <c r="F4" s="2"/>
      <c r="G4" s="2"/>
      <c r="H4" s="2"/>
      <c r="I4" s="7" t="s">
        <v>4219</v>
      </c>
    </row>
    <row r="5" customHeight="1" spans="1:9">
      <c r="A5" s="10" t="e">
        <f>#REF!&amp;"："&amp;#REF!</f>
        <v>#REF!</v>
      </c>
      <c r="I5" s="10" t="s">
        <v>4196</v>
      </c>
    </row>
    <row r="6" s="2" customFormat="1" customHeight="1" spans="1:14">
      <c r="A6" s="11" t="s">
        <v>4</v>
      </c>
      <c r="B6" s="11" t="s">
        <v>3513</v>
      </c>
      <c r="C6" s="11" t="s">
        <v>4220</v>
      </c>
      <c r="D6" s="11" t="s">
        <v>4221</v>
      </c>
      <c r="E6" s="11" t="s">
        <v>4222</v>
      </c>
      <c r="F6" s="11" t="s">
        <v>933</v>
      </c>
      <c r="G6" s="12" t="s">
        <v>6</v>
      </c>
      <c r="H6" s="11" t="s">
        <v>7</v>
      </c>
      <c r="I6" s="11" t="s">
        <v>4128</v>
      </c>
      <c r="J6" s="2" t="s">
        <v>1248</v>
      </c>
      <c r="K6" s="3"/>
      <c r="L6" s="3"/>
      <c r="M6" s="3"/>
      <c r="N6" s="3"/>
    </row>
    <row r="7" ht="12.75" customHeight="1" spans="1:10">
      <c r="A7" s="22" t="str">
        <f t="shared" ref="A7" si="0">IF(B7="","",ROW()-6)</f>
        <v/>
      </c>
      <c r="B7" s="22"/>
      <c r="C7" s="22"/>
      <c r="D7" s="22"/>
      <c r="E7" s="22"/>
      <c r="F7" s="22"/>
      <c r="G7" s="16"/>
      <c r="H7" s="16"/>
      <c r="I7" s="22"/>
      <c r="J7" s="2" t="s">
        <v>4223</v>
      </c>
    </row>
    <row r="8" ht="12.75" customHeight="1" spans="1:10">
      <c r="A8" s="22" t="str">
        <f t="shared" ref="A8:A26" si="1">IF(B8="","",ROW()-6)</f>
        <v/>
      </c>
      <c r="B8" s="22"/>
      <c r="C8" s="22"/>
      <c r="D8" s="22"/>
      <c r="E8" s="22"/>
      <c r="F8" s="22"/>
      <c r="G8" s="16"/>
      <c r="H8" s="16"/>
      <c r="I8" s="22"/>
      <c r="J8" s="2" t="s">
        <v>4224</v>
      </c>
    </row>
    <row r="9" ht="12.75" customHeight="1" spans="1:10">
      <c r="A9" s="22" t="str">
        <f t="shared" si="1"/>
        <v/>
      </c>
      <c r="B9" s="22"/>
      <c r="C9" s="22"/>
      <c r="D9" s="22"/>
      <c r="E9" s="22"/>
      <c r="F9" s="22"/>
      <c r="G9" s="16"/>
      <c r="H9" s="16"/>
      <c r="I9" s="22"/>
      <c r="J9" s="2" t="s">
        <v>4225</v>
      </c>
    </row>
    <row r="10" ht="12.75" customHeight="1" spans="1:10">
      <c r="A10" s="22" t="str">
        <f t="shared" si="1"/>
        <v/>
      </c>
      <c r="B10" s="22"/>
      <c r="C10" s="22"/>
      <c r="D10" s="22"/>
      <c r="E10" s="22"/>
      <c r="F10" s="22"/>
      <c r="G10" s="16"/>
      <c r="H10" s="16"/>
      <c r="I10" s="22"/>
      <c r="J10" s="2" t="s">
        <v>4226</v>
      </c>
    </row>
    <row r="11" ht="12.75" customHeight="1" spans="1:10">
      <c r="A11" s="22" t="str">
        <f t="shared" si="1"/>
        <v/>
      </c>
      <c r="B11" s="22"/>
      <c r="C11" s="22"/>
      <c r="D11" s="22"/>
      <c r="E11" s="22"/>
      <c r="F11" s="22"/>
      <c r="G11" s="16"/>
      <c r="H11" s="16"/>
      <c r="I11" s="22"/>
      <c r="J11" s="2" t="s">
        <v>4227</v>
      </c>
    </row>
    <row r="12" ht="12.75" customHeight="1" spans="1:10">
      <c r="A12" s="22" t="str">
        <f t="shared" si="1"/>
        <v/>
      </c>
      <c r="B12" s="22"/>
      <c r="C12" s="22"/>
      <c r="D12" s="22"/>
      <c r="E12" s="22"/>
      <c r="F12" s="22"/>
      <c r="G12" s="16"/>
      <c r="H12" s="16"/>
      <c r="I12" s="22"/>
      <c r="J12" s="2" t="s">
        <v>4228</v>
      </c>
    </row>
    <row r="13" ht="12.75" customHeight="1" spans="1:10">
      <c r="A13" s="22" t="str">
        <f t="shared" si="1"/>
        <v/>
      </c>
      <c r="B13" s="22"/>
      <c r="C13" s="22"/>
      <c r="D13" s="22"/>
      <c r="E13" s="22"/>
      <c r="F13" s="22"/>
      <c r="G13" s="16"/>
      <c r="H13" s="16"/>
      <c r="I13" s="22"/>
      <c r="J13" s="2" t="s">
        <v>4229</v>
      </c>
    </row>
    <row r="14" ht="12.75" customHeight="1" spans="1:10">
      <c r="A14" s="22" t="str">
        <f t="shared" si="1"/>
        <v/>
      </c>
      <c r="B14" s="22"/>
      <c r="C14" s="22"/>
      <c r="D14" s="22"/>
      <c r="E14" s="22"/>
      <c r="F14" s="22"/>
      <c r="G14" s="16"/>
      <c r="H14" s="16"/>
      <c r="I14" s="22"/>
      <c r="J14" s="2" t="s">
        <v>4230</v>
      </c>
    </row>
    <row r="15" ht="12.75" customHeight="1" spans="1:10">
      <c r="A15" s="22" t="str">
        <f t="shared" si="1"/>
        <v/>
      </c>
      <c r="B15" s="22"/>
      <c r="C15" s="22"/>
      <c r="D15" s="22"/>
      <c r="E15" s="22"/>
      <c r="F15" s="22"/>
      <c r="G15" s="16"/>
      <c r="H15" s="16"/>
      <c r="I15" s="22"/>
      <c r="J15" s="2" t="s">
        <v>4231</v>
      </c>
    </row>
    <row r="16" ht="12.75" customHeight="1" spans="1:10">
      <c r="A16" s="22" t="str">
        <f t="shared" si="1"/>
        <v/>
      </c>
      <c r="B16" s="22"/>
      <c r="C16" s="22"/>
      <c r="D16" s="22"/>
      <c r="E16" s="22"/>
      <c r="F16" s="22"/>
      <c r="G16" s="16"/>
      <c r="H16" s="16"/>
      <c r="I16" s="22"/>
      <c r="J16" s="2" t="s">
        <v>4232</v>
      </c>
    </row>
    <row r="17" ht="12.75" customHeight="1" spans="1:10">
      <c r="A17" s="22" t="str">
        <f t="shared" si="1"/>
        <v/>
      </c>
      <c r="B17" s="22"/>
      <c r="C17" s="22"/>
      <c r="D17" s="22"/>
      <c r="E17" s="22"/>
      <c r="F17" s="22"/>
      <c r="G17" s="16"/>
      <c r="H17" s="16"/>
      <c r="I17" s="22"/>
      <c r="J17" s="2" t="s">
        <v>4233</v>
      </c>
    </row>
    <row r="18" ht="12.75" customHeight="1" spans="1:10">
      <c r="A18" s="22" t="str">
        <f t="shared" si="1"/>
        <v/>
      </c>
      <c r="B18" s="22"/>
      <c r="C18" s="22"/>
      <c r="D18" s="22"/>
      <c r="E18" s="22"/>
      <c r="F18" s="22"/>
      <c r="G18" s="16"/>
      <c r="H18" s="16"/>
      <c r="I18" s="22"/>
      <c r="J18" s="2" t="s">
        <v>4234</v>
      </c>
    </row>
    <row r="19" ht="12.75" customHeight="1" spans="1:10">
      <c r="A19" s="22" t="str">
        <f t="shared" si="1"/>
        <v/>
      </c>
      <c r="B19" s="22"/>
      <c r="C19" s="22"/>
      <c r="D19" s="22"/>
      <c r="E19" s="22"/>
      <c r="F19" s="22"/>
      <c r="G19" s="16"/>
      <c r="H19" s="16"/>
      <c r="I19" s="22"/>
      <c r="J19" s="2" t="s">
        <v>4235</v>
      </c>
    </row>
    <row r="20" ht="12.75" customHeight="1" spans="1:10">
      <c r="A20" s="22" t="str">
        <f t="shared" si="1"/>
        <v/>
      </c>
      <c r="B20" s="22"/>
      <c r="C20" s="22"/>
      <c r="D20" s="22"/>
      <c r="E20" s="22"/>
      <c r="F20" s="22"/>
      <c r="G20" s="16"/>
      <c r="H20" s="16"/>
      <c r="I20" s="22"/>
      <c r="J20" s="2" t="s">
        <v>4236</v>
      </c>
    </row>
    <row r="21" ht="12.75" customHeight="1" spans="1:10">
      <c r="A21" s="22" t="str">
        <f t="shared" si="1"/>
        <v/>
      </c>
      <c r="B21" s="22"/>
      <c r="C21" s="22"/>
      <c r="D21" s="22"/>
      <c r="E21" s="22"/>
      <c r="F21" s="22"/>
      <c r="G21" s="16"/>
      <c r="H21" s="16"/>
      <c r="I21" s="22"/>
      <c r="J21" s="2" t="s">
        <v>4237</v>
      </c>
    </row>
    <row r="22" ht="12.75" customHeight="1" spans="1:10">
      <c r="A22" s="22" t="str">
        <f t="shared" si="1"/>
        <v/>
      </c>
      <c r="B22" s="22"/>
      <c r="C22" s="22"/>
      <c r="D22" s="22"/>
      <c r="E22" s="22"/>
      <c r="F22" s="22"/>
      <c r="G22" s="16"/>
      <c r="H22" s="16"/>
      <c r="I22" s="22"/>
      <c r="J22" s="2" t="s">
        <v>4238</v>
      </c>
    </row>
    <row r="23" ht="12.75" customHeight="1" spans="1:10">
      <c r="A23" s="22" t="str">
        <f t="shared" si="1"/>
        <v/>
      </c>
      <c r="B23" s="22"/>
      <c r="C23" s="22"/>
      <c r="D23" s="22"/>
      <c r="E23" s="22"/>
      <c r="F23" s="22"/>
      <c r="G23" s="16"/>
      <c r="H23" s="16"/>
      <c r="I23" s="22"/>
      <c r="J23" s="2" t="s">
        <v>4239</v>
      </c>
    </row>
    <row r="24" ht="12.75" customHeight="1" spans="1:10">
      <c r="A24" s="22" t="str">
        <f t="shared" si="1"/>
        <v/>
      </c>
      <c r="B24" s="22"/>
      <c r="C24" s="22"/>
      <c r="D24" s="22"/>
      <c r="E24" s="22"/>
      <c r="F24" s="22"/>
      <c r="G24" s="16"/>
      <c r="H24" s="16"/>
      <c r="I24" s="22"/>
      <c r="J24" s="2" t="s">
        <v>4240</v>
      </c>
    </row>
    <row r="25" ht="12.75" customHeight="1" spans="1:10">
      <c r="A25" s="22" t="str">
        <f t="shared" si="1"/>
        <v/>
      </c>
      <c r="B25" s="22"/>
      <c r="C25" s="22"/>
      <c r="D25" s="22"/>
      <c r="E25" s="22"/>
      <c r="F25" s="22"/>
      <c r="G25" s="16"/>
      <c r="H25" s="16"/>
      <c r="I25" s="22"/>
      <c r="J25" s="2" t="s">
        <v>4241</v>
      </c>
    </row>
    <row r="26" ht="12.75" customHeight="1" spans="1:10">
      <c r="A26" s="22" t="str">
        <f t="shared" si="1"/>
        <v/>
      </c>
      <c r="B26" s="22"/>
      <c r="C26" s="22"/>
      <c r="D26" s="22"/>
      <c r="E26" s="22"/>
      <c r="F26" s="22"/>
      <c r="G26" s="16"/>
      <c r="H26" s="16"/>
      <c r="I26" s="22"/>
      <c r="J26" s="2" t="s">
        <v>4242</v>
      </c>
    </row>
    <row r="27" customHeight="1" spans="1:9">
      <c r="A27" s="17" t="s">
        <v>1311</v>
      </c>
      <c r="B27" s="18"/>
      <c r="C27" s="20"/>
      <c r="D27" s="20"/>
      <c r="E27" s="20"/>
      <c r="F27" s="20"/>
      <c r="G27" s="23">
        <f>SUM(G7:G26)</f>
        <v>0</v>
      </c>
      <c r="H27" s="23">
        <f>SUM(H7:H26)</f>
        <v>0</v>
      </c>
      <c r="I27" s="20"/>
    </row>
    <row r="28" customHeight="1" spans="1:10">
      <c r="A28" s="3" t="e">
        <f>#REF!&amp;"填表人："&amp;#REF!</f>
        <v>#REF!</v>
      </c>
      <c r="H28" s="3" t="e">
        <f>"评估人员："&amp;#REF!</f>
        <v>#REF!</v>
      </c>
      <c r="J28" s="3" t="s">
        <v>1270</v>
      </c>
    </row>
    <row r="29" customHeight="1" spans="1:1">
      <c r="A29" s="3" t="e">
        <f>"填表日期："&amp;YEAR(#REF!)&amp;"年"&amp;MONTH(#REF!)&amp;"月"&amp;DAY(#REF!)&amp;"日"</f>
        <v>#REF!</v>
      </c>
    </row>
  </sheetData>
  <mergeCells count="4">
    <mergeCell ref="A2:I2"/>
    <mergeCell ref="A3:I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03">
    <pageSetUpPr fitToPage="1"/>
  </sheetPr>
  <dimension ref="A1:G29"/>
  <sheetViews>
    <sheetView showGridLines="0" zoomScale="96" zoomScaleNormal="96" workbookViewId="0">
      <selection activeCell="J33" sqref="J33"/>
    </sheetView>
  </sheetViews>
  <sheetFormatPr defaultColWidth="9" defaultRowHeight="15.75" customHeight="1" outlineLevelCol="6"/>
  <cols>
    <col min="1" max="1" width="7" style="3" customWidth="1"/>
    <col min="2" max="2" width="29" style="3" customWidth="1"/>
    <col min="3" max="3" width="12.7083333333333" style="3" customWidth="1"/>
    <col min="4" max="5" width="15.7083333333333" style="3" customWidth="1"/>
    <col min="6" max="6" width="21" style="3" customWidth="1"/>
    <col min="7" max="8" width="9" style="3" customWidth="1"/>
    <col min="9" max="16384" width="9" style="3"/>
  </cols>
  <sheetData>
    <row r="1" customHeight="1" spans="1:1">
      <c r="A1" s="4" t="s">
        <v>0</v>
      </c>
    </row>
    <row r="2" s="1" customFormat="1" ht="30" customHeight="1" spans="1:1">
      <c r="A2" s="5" t="s">
        <v>4243</v>
      </c>
    </row>
    <row r="3" customHeight="1" spans="1:1">
      <c r="A3" s="2" t="e">
        <f>"评估基准日："&amp;TEXT(#REF!,"yyyy年mm月dd日")</f>
        <v>#REF!</v>
      </c>
    </row>
    <row r="4" ht="14.25" customHeight="1" spans="1:6">
      <c r="A4" s="2"/>
      <c r="B4" s="2"/>
      <c r="C4" s="2"/>
      <c r="D4" s="2"/>
      <c r="E4" s="2"/>
      <c r="F4" s="7" t="s">
        <v>4244</v>
      </c>
    </row>
    <row r="5" customHeight="1" spans="1:6">
      <c r="A5" s="8" t="e">
        <f>#REF!&amp;"："&amp;#REF!</f>
        <v>#REF!</v>
      </c>
      <c r="B5" s="9"/>
      <c r="C5" s="9"/>
      <c r="F5" s="10" t="s">
        <v>4196</v>
      </c>
    </row>
    <row r="6" s="2" customFormat="1" customHeight="1" spans="1:7">
      <c r="A6" s="11" t="s">
        <v>4</v>
      </c>
      <c r="B6" s="11" t="s">
        <v>4245</v>
      </c>
      <c r="C6" s="11" t="s">
        <v>933</v>
      </c>
      <c r="D6" s="12" t="s">
        <v>6</v>
      </c>
      <c r="E6" s="11" t="s">
        <v>7</v>
      </c>
      <c r="F6" s="11" t="s">
        <v>176</v>
      </c>
      <c r="G6" s="2" t="s">
        <v>1248</v>
      </c>
    </row>
    <row r="7" ht="12.75" customHeight="1" spans="1:7">
      <c r="A7" s="13" t="str">
        <f t="shared" ref="A7" si="0">IF(B7="","",ROW()-6)</f>
        <v/>
      </c>
      <c r="B7" s="14"/>
      <c r="C7" s="15"/>
      <c r="D7" s="16"/>
      <c r="E7" s="16"/>
      <c r="F7" s="14"/>
      <c r="G7" s="2" t="s">
        <v>4246</v>
      </c>
    </row>
    <row r="8" ht="12.75" customHeight="1" spans="1:7">
      <c r="A8" s="13" t="str">
        <f t="shared" ref="A8:A26" si="1">IF(B8="","",ROW()-6)</f>
        <v/>
      </c>
      <c r="B8" s="14"/>
      <c r="C8" s="15"/>
      <c r="D8" s="16"/>
      <c r="E8" s="16"/>
      <c r="F8" s="14"/>
      <c r="G8" s="2" t="s">
        <v>4247</v>
      </c>
    </row>
    <row r="9" ht="12.75" customHeight="1" spans="1:7">
      <c r="A9" s="13" t="str">
        <f t="shared" si="1"/>
        <v/>
      </c>
      <c r="B9" s="14"/>
      <c r="C9" s="15"/>
      <c r="D9" s="16"/>
      <c r="E9" s="16"/>
      <c r="F9" s="14"/>
      <c r="G9" s="2" t="s">
        <v>4248</v>
      </c>
    </row>
    <row r="10" ht="12.75" customHeight="1" spans="1:7">
      <c r="A10" s="13" t="str">
        <f t="shared" si="1"/>
        <v/>
      </c>
      <c r="B10" s="14"/>
      <c r="C10" s="15"/>
      <c r="D10" s="16"/>
      <c r="E10" s="16"/>
      <c r="F10" s="14"/>
      <c r="G10" s="2" t="s">
        <v>4249</v>
      </c>
    </row>
    <row r="11" ht="12.75" customHeight="1" spans="1:7">
      <c r="A11" s="13" t="str">
        <f t="shared" si="1"/>
        <v/>
      </c>
      <c r="B11" s="14"/>
      <c r="C11" s="15"/>
      <c r="D11" s="16"/>
      <c r="E11" s="16"/>
      <c r="F11" s="14"/>
      <c r="G11" s="2" t="s">
        <v>4250</v>
      </c>
    </row>
    <row r="12" ht="12.75" customHeight="1" spans="1:7">
      <c r="A12" s="13" t="str">
        <f t="shared" si="1"/>
        <v/>
      </c>
      <c r="B12" s="14"/>
      <c r="C12" s="15"/>
      <c r="D12" s="16"/>
      <c r="E12" s="16"/>
      <c r="F12" s="14"/>
      <c r="G12" s="2" t="s">
        <v>4251</v>
      </c>
    </row>
    <row r="13" ht="12.75" customHeight="1" spans="1:7">
      <c r="A13" s="13" t="str">
        <f t="shared" si="1"/>
        <v/>
      </c>
      <c r="B13" s="14"/>
      <c r="C13" s="15"/>
      <c r="D13" s="16"/>
      <c r="E13" s="16"/>
      <c r="F13" s="14"/>
      <c r="G13" s="2" t="s">
        <v>4252</v>
      </c>
    </row>
    <row r="14" ht="12.75" customHeight="1" spans="1:7">
      <c r="A14" s="13" t="str">
        <f t="shared" si="1"/>
        <v/>
      </c>
      <c r="B14" s="14"/>
      <c r="C14" s="15"/>
      <c r="D14" s="16"/>
      <c r="E14" s="16"/>
      <c r="F14" s="14"/>
      <c r="G14" s="2" t="s">
        <v>4253</v>
      </c>
    </row>
    <row r="15" ht="12.75" customHeight="1" spans="1:7">
      <c r="A15" s="13" t="str">
        <f t="shared" si="1"/>
        <v/>
      </c>
      <c r="B15" s="14"/>
      <c r="C15" s="15"/>
      <c r="D15" s="16"/>
      <c r="E15" s="16"/>
      <c r="F15" s="14"/>
      <c r="G15" s="2" t="s">
        <v>4254</v>
      </c>
    </row>
    <row r="16" ht="12.75" customHeight="1" spans="1:7">
      <c r="A16" s="13" t="str">
        <f t="shared" si="1"/>
        <v/>
      </c>
      <c r="B16" s="14"/>
      <c r="C16" s="15"/>
      <c r="D16" s="16"/>
      <c r="E16" s="16"/>
      <c r="F16" s="14"/>
      <c r="G16" s="2" t="s">
        <v>4255</v>
      </c>
    </row>
    <row r="17" ht="12.75" customHeight="1" spans="1:7">
      <c r="A17" s="13" t="str">
        <f t="shared" si="1"/>
        <v/>
      </c>
      <c r="B17" s="14"/>
      <c r="C17" s="15"/>
      <c r="D17" s="16"/>
      <c r="E17" s="16"/>
      <c r="F17" s="14"/>
      <c r="G17" s="2" t="s">
        <v>4256</v>
      </c>
    </row>
    <row r="18" ht="12.75" customHeight="1" spans="1:7">
      <c r="A18" s="13" t="str">
        <f t="shared" si="1"/>
        <v/>
      </c>
      <c r="B18" s="14"/>
      <c r="C18" s="15"/>
      <c r="D18" s="16"/>
      <c r="E18" s="16"/>
      <c r="F18" s="14"/>
      <c r="G18" s="2" t="s">
        <v>4257</v>
      </c>
    </row>
    <row r="19" ht="12.75" customHeight="1" spans="1:7">
      <c r="A19" s="13" t="str">
        <f t="shared" si="1"/>
        <v/>
      </c>
      <c r="B19" s="14"/>
      <c r="C19" s="15"/>
      <c r="D19" s="16"/>
      <c r="E19" s="16"/>
      <c r="F19" s="14"/>
      <c r="G19" s="2" t="s">
        <v>4258</v>
      </c>
    </row>
    <row r="20" ht="12.75" customHeight="1" spans="1:7">
      <c r="A20" s="13" t="str">
        <f t="shared" si="1"/>
        <v/>
      </c>
      <c r="B20" s="14"/>
      <c r="C20" s="15"/>
      <c r="D20" s="16"/>
      <c r="E20" s="16"/>
      <c r="F20" s="14"/>
      <c r="G20" s="2" t="s">
        <v>4259</v>
      </c>
    </row>
    <row r="21" ht="12.75" customHeight="1" spans="1:7">
      <c r="A21" s="13" t="str">
        <f t="shared" si="1"/>
        <v/>
      </c>
      <c r="B21" s="14"/>
      <c r="C21" s="15"/>
      <c r="D21" s="16"/>
      <c r="E21" s="16"/>
      <c r="F21" s="14"/>
      <c r="G21" s="2" t="s">
        <v>4260</v>
      </c>
    </row>
    <row r="22" ht="12.75" customHeight="1" spans="1:7">
      <c r="A22" s="13" t="str">
        <f t="shared" si="1"/>
        <v/>
      </c>
      <c r="B22" s="14"/>
      <c r="C22" s="15"/>
      <c r="D22" s="16"/>
      <c r="E22" s="16"/>
      <c r="F22" s="14"/>
      <c r="G22" s="2" t="s">
        <v>4261</v>
      </c>
    </row>
    <row r="23" ht="12.75" customHeight="1" spans="1:7">
      <c r="A23" s="13" t="str">
        <f t="shared" si="1"/>
        <v/>
      </c>
      <c r="B23" s="14"/>
      <c r="C23" s="15"/>
      <c r="D23" s="16"/>
      <c r="E23" s="16"/>
      <c r="F23" s="14"/>
      <c r="G23" s="2" t="s">
        <v>4262</v>
      </c>
    </row>
    <row r="24" ht="12.75" customHeight="1" spans="1:7">
      <c r="A24" s="13" t="str">
        <f t="shared" si="1"/>
        <v/>
      </c>
      <c r="B24" s="14"/>
      <c r="C24" s="15"/>
      <c r="D24" s="16"/>
      <c r="E24" s="16"/>
      <c r="F24" s="14"/>
      <c r="G24" s="2" t="s">
        <v>4263</v>
      </c>
    </row>
    <row r="25" ht="12.75" customHeight="1" spans="1:7">
      <c r="A25" s="13" t="str">
        <f t="shared" si="1"/>
        <v/>
      </c>
      <c r="B25" s="14"/>
      <c r="C25" s="15"/>
      <c r="D25" s="16"/>
      <c r="E25" s="16"/>
      <c r="F25" s="14"/>
      <c r="G25" s="2" t="s">
        <v>4264</v>
      </c>
    </row>
    <row r="26" ht="12.75" customHeight="1" spans="1:7">
      <c r="A26" s="13" t="str">
        <f t="shared" si="1"/>
        <v/>
      </c>
      <c r="B26" s="14"/>
      <c r="C26" s="15"/>
      <c r="D26" s="16"/>
      <c r="E26" s="16"/>
      <c r="F26" s="14"/>
      <c r="G26" s="2" t="s">
        <v>4265</v>
      </c>
    </row>
    <row r="27" customHeight="1" spans="1:6">
      <c r="A27" s="17" t="s">
        <v>1311</v>
      </c>
      <c r="B27" s="18"/>
      <c r="C27" s="17"/>
      <c r="D27" s="21">
        <f>SUM(D7:D26)</f>
        <v>0</v>
      </c>
      <c r="E27" s="21">
        <f>SUM(E7:E26)</f>
        <v>0</v>
      </c>
      <c r="F27" s="20"/>
    </row>
    <row r="28" customHeight="1" spans="1:7">
      <c r="A28" s="3" t="e">
        <f>#REF!&amp;"填表人："&amp;#REF!</f>
        <v>#REF!</v>
      </c>
      <c r="E28" s="3" t="e">
        <f>"评估人员："&amp;#REF!</f>
        <v>#REF!</v>
      </c>
      <c r="G28" s="3" t="s">
        <v>1270</v>
      </c>
    </row>
    <row r="29" customHeight="1" spans="1:1">
      <c r="A29" s="3" t="e">
        <f>"填表日期："&amp;YEAR(#REF!)&amp;"年"&amp;MONTH(#REF!)&amp;"月"&amp;DAY(#REF!)&amp;"日"</f>
        <v>#REF!</v>
      </c>
    </row>
  </sheetData>
  <mergeCells count="4">
    <mergeCell ref="A2:F2"/>
    <mergeCell ref="A3:F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04">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1" width="6.20833333333333" style="3" customWidth="1"/>
    <col min="2" max="2" width="23" style="3" customWidth="1"/>
    <col min="3" max="3" width="12" style="3" customWidth="1"/>
    <col min="4" max="4" width="17.2083333333333" style="3" customWidth="1"/>
    <col min="5" max="6" width="15.7083333333333" style="3" customWidth="1"/>
    <col min="7" max="7" width="17.7083333333333" style="3" customWidth="1"/>
    <col min="8" max="8" width="9" style="2" customWidth="1"/>
    <col min="9" max="10" width="9" style="3" customWidth="1"/>
    <col min="11" max="16384" width="9" style="3"/>
  </cols>
  <sheetData>
    <row r="1" customHeight="1" spans="1:1">
      <c r="A1" s="4" t="s">
        <v>0</v>
      </c>
    </row>
    <row r="2" s="1" customFormat="1" ht="30" customHeight="1" spans="1:8">
      <c r="A2" s="5" t="s">
        <v>4266</v>
      </c>
      <c r="H2" s="6"/>
    </row>
    <row r="3" customHeight="1" spans="1:1">
      <c r="A3" s="2" t="e">
        <f>"评估基准日："&amp;TEXT(#REF!,"yyyy年mm月dd日")</f>
        <v>#REF!</v>
      </c>
    </row>
    <row r="4" ht="14.25" customHeight="1" spans="1:7">
      <c r="A4" s="2"/>
      <c r="B4" s="2"/>
      <c r="C4" s="2"/>
      <c r="D4" s="2"/>
      <c r="E4" s="2"/>
      <c r="F4" s="2"/>
      <c r="G4" s="7" t="s">
        <v>4267</v>
      </c>
    </row>
    <row r="5" customHeight="1" spans="1:7">
      <c r="A5" s="8" t="e">
        <f>#REF!&amp;"："&amp;#REF!</f>
        <v>#REF!</v>
      </c>
      <c r="B5" s="9"/>
      <c r="C5" s="9"/>
      <c r="D5" s="9"/>
      <c r="G5" s="10" t="s">
        <v>4196</v>
      </c>
    </row>
    <row r="6" s="2" customFormat="1" customHeight="1" spans="1:8">
      <c r="A6" s="11" t="s">
        <v>4</v>
      </c>
      <c r="B6" s="11" t="s">
        <v>848</v>
      </c>
      <c r="C6" s="11" t="s">
        <v>933</v>
      </c>
      <c r="D6" s="11" t="s">
        <v>1364</v>
      </c>
      <c r="E6" s="12" t="s">
        <v>6</v>
      </c>
      <c r="F6" s="11" t="s">
        <v>7</v>
      </c>
      <c r="G6" s="11" t="s">
        <v>176</v>
      </c>
      <c r="H6" s="2" t="s">
        <v>1248</v>
      </c>
    </row>
    <row r="7" ht="13.3" customHeight="1" spans="1:8">
      <c r="A7" s="13" t="str">
        <f t="shared" ref="A7" si="0">IF(B7="","",ROW()-6)</f>
        <v/>
      </c>
      <c r="B7" s="14"/>
      <c r="C7" s="15"/>
      <c r="D7" s="14"/>
      <c r="E7" s="16"/>
      <c r="F7" s="16"/>
      <c r="G7" s="14"/>
      <c r="H7" s="2" t="s">
        <v>4268</v>
      </c>
    </row>
    <row r="8" ht="13.3" customHeight="1" spans="1:8">
      <c r="A8" s="13" t="str">
        <f t="shared" ref="A8:A26" si="1">IF(B8="","",ROW()-6)</f>
        <v/>
      </c>
      <c r="B8" s="14"/>
      <c r="C8" s="15"/>
      <c r="D8" s="14"/>
      <c r="E8" s="16"/>
      <c r="F8" s="16"/>
      <c r="G8" s="14"/>
      <c r="H8" s="2" t="s">
        <v>4269</v>
      </c>
    </row>
    <row r="9" ht="13.3" customHeight="1" spans="1:8">
      <c r="A9" s="13" t="str">
        <f t="shared" si="1"/>
        <v/>
      </c>
      <c r="B9" s="14"/>
      <c r="C9" s="15"/>
      <c r="D9" s="14"/>
      <c r="E9" s="16"/>
      <c r="F9" s="16"/>
      <c r="G9" s="14"/>
      <c r="H9" s="2" t="s">
        <v>4270</v>
      </c>
    </row>
    <row r="10" ht="13.3" customHeight="1" spans="1:8">
      <c r="A10" s="13" t="str">
        <f t="shared" si="1"/>
        <v/>
      </c>
      <c r="B10" s="14"/>
      <c r="C10" s="15"/>
      <c r="D10" s="14"/>
      <c r="E10" s="16"/>
      <c r="F10" s="16"/>
      <c r="G10" s="14"/>
      <c r="H10" s="2" t="s">
        <v>4271</v>
      </c>
    </row>
    <row r="11" ht="13.3" customHeight="1" spans="1:8">
      <c r="A11" s="13" t="str">
        <f t="shared" si="1"/>
        <v/>
      </c>
      <c r="B11" s="14"/>
      <c r="C11" s="15"/>
      <c r="D11" s="14"/>
      <c r="E11" s="16"/>
      <c r="F11" s="16"/>
      <c r="G11" s="14"/>
      <c r="H11" s="2" t="s">
        <v>4272</v>
      </c>
    </row>
    <row r="12" ht="13.3" customHeight="1" spans="1:8">
      <c r="A12" s="13" t="str">
        <f t="shared" si="1"/>
        <v/>
      </c>
      <c r="B12" s="14"/>
      <c r="C12" s="15"/>
      <c r="D12" s="14"/>
      <c r="E12" s="16"/>
      <c r="F12" s="16"/>
      <c r="G12" s="14"/>
      <c r="H12" s="2" t="s">
        <v>4273</v>
      </c>
    </row>
    <row r="13" ht="13.3" customHeight="1" spans="1:8">
      <c r="A13" s="13" t="str">
        <f t="shared" si="1"/>
        <v/>
      </c>
      <c r="B13" s="14"/>
      <c r="C13" s="15"/>
      <c r="D13" s="14"/>
      <c r="E13" s="16"/>
      <c r="F13" s="16"/>
      <c r="G13" s="14"/>
      <c r="H13" s="2" t="s">
        <v>4274</v>
      </c>
    </row>
    <row r="14" ht="13.3" customHeight="1" spans="1:8">
      <c r="A14" s="13" t="str">
        <f t="shared" si="1"/>
        <v/>
      </c>
      <c r="B14" s="14"/>
      <c r="C14" s="15"/>
      <c r="D14" s="14"/>
      <c r="E14" s="16"/>
      <c r="F14" s="16"/>
      <c r="G14" s="14"/>
      <c r="H14" s="2" t="s">
        <v>4275</v>
      </c>
    </row>
    <row r="15" ht="13.3" customHeight="1" spans="1:8">
      <c r="A15" s="13" t="str">
        <f t="shared" si="1"/>
        <v/>
      </c>
      <c r="B15" s="14"/>
      <c r="C15" s="15"/>
      <c r="D15" s="14"/>
      <c r="E15" s="16"/>
      <c r="F15" s="16"/>
      <c r="G15" s="14"/>
      <c r="H15" s="2" t="s">
        <v>4276</v>
      </c>
    </row>
    <row r="16" ht="13.3" customHeight="1" spans="1:8">
      <c r="A16" s="13" t="str">
        <f t="shared" si="1"/>
        <v/>
      </c>
      <c r="B16" s="14"/>
      <c r="C16" s="15"/>
      <c r="D16" s="14"/>
      <c r="E16" s="16"/>
      <c r="F16" s="16"/>
      <c r="G16" s="14"/>
      <c r="H16" s="2" t="s">
        <v>4277</v>
      </c>
    </row>
    <row r="17" ht="13.3" customHeight="1" spans="1:8">
      <c r="A17" s="13" t="str">
        <f t="shared" si="1"/>
        <v/>
      </c>
      <c r="B17" s="14"/>
      <c r="C17" s="15"/>
      <c r="D17" s="14"/>
      <c r="E17" s="16"/>
      <c r="F17" s="16"/>
      <c r="G17" s="14"/>
      <c r="H17" s="2" t="s">
        <v>4278</v>
      </c>
    </row>
    <row r="18" ht="13.3" customHeight="1" spans="1:8">
      <c r="A18" s="13" t="str">
        <f t="shared" si="1"/>
        <v/>
      </c>
      <c r="B18" s="14"/>
      <c r="C18" s="15"/>
      <c r="D18" s="14"/>
      <c r="E18" s="16"/>
      <c r="F18" s="16"/>
      <c r="G18" s="14"/>
      <c r="H18" s="2" t="s">
        <v>4279</v>
      </c>
    </row>
    <row r="19" ht="13.3" customHeight="1" spans="1:8">
      <c r="A19" s="13" t="str">
        <f t="shared" si="1"/>
        <v/>
      </c>
      <c r="B19" s="14"/>
      <c r="C19" s="15"/>
      <c r="D19" s="14"/>
      <c r="E19" s="16"/>
      <c r="F19" s="16"/>
      <c r="G19" s="14"/>
      <c r="H19" s="2" t="s">
        <v>4280</v>
      </c>
    </row>
    <row r="20" ht="13.3" customHeight="1" spans="1:8">
      <c r="A20" s="13" t="str">
        <f t="shared" si="1"/>
        <v/>
      </c>
      <c r="B20" s="14"/>
      <c r="C20" s="15"/>
      <c r="D20" s="14"/>
      <c r="E20" s="16"/>
      <c r="F20" s="16"/>
      <c r="G20" s="14"/>
      <c r="H20" s="2" t="s">
        <v>4281</v>
      </c>
    </row>
    <row r="21" ht="13.3" customHeight="1" spans="1:8">
      <c r="A21" s="13" t="str">
        <f t="shared" si="1"/>
        <v/>
      </c>
      <c r="B21" s="14"/>
      <c r="C21" s="15"/>
      <c r="D21" s="14"/>
      <c r="E21" s="16"/>
      <c r="F21" s="16"/>
      <c r="G21" s="14"/>
      <c r="H21" s="2" t="s">
        <v>4282</v>
      </c>
    </row>
    <row r="22" ht="13.3" customHeight="1" spans="1:8">
      <c r="A22" s="13" t="str">
        <f t="shared" si="1"/>
        <v/>
      </c>
      <c r="B22" s="14"/>
      <c r="C22" s="15"/>
      <c r="D22" s="14"/>
      <c r="E22" s="16"/>
      <c r="F22" s="16"/>
      <c r="G22" s="14"/>
      <c r="H22" s="2" t="s">
        <v>4283</v>
      </c>
    </row>
    <row r="23" ht="13.3" customHeight="1" spans="1:8">
      <c r="A23" s="13" t="str">
        <f t="shared" si="1"/>
        <v/>
      </c>
      <c r="B23" s="14"/>
      <c r="C23" s="15"/>
      <c r="D23" s="14"/>
      <c r="E23" s="16"/>
      <c r="F23" s="16"/>
      <c r="G23" s="14"/>
      <c r="H23" s="2" t="s">
        <v>4284</v>
      </c>
    </row>
    <row r="24" ht="13.3" customHeight="1" spans="1:8">
      <c r="A24" s="13" t="str">
        <f t="shared" si="1"/>
        <v/>
      </c>
      <c r="B24" s="14"/>
      <c r="C24" s="15"/>
      <c r="D24" s="14"/>
      <c r="E24" s="16"/>
      <c r="F24" s="16"/>
      <c r="G24" s="14"/>
      <c r="H24" s="2" t="s">
        <v>4285</v>
      </c>
    </row>
    <row r="25" ht="13.3" customHeight="1" spans="1:8">
      <c r="A25" s="13" t="str">
        <f t="shared" si="1"/>
        <v/>
      </c>
      <c r="B25" s="14"/>
      <c r="C25" s="15"/>
      <c r="D25" s="14"/>
      <c r="E25" s="16"/>
      <c r="F25" s="16"/>
      <c r="G25" s="14"/>
      <c r="H25" s="2" t="s">
        <v>4286</v>
      </c>
    </row>
    <row r="26" ht="12.75" customHeight="1" spans="1:8">
      <c r="A26" s="13" t="str">
        <f t="shared" si="1"/>
        <v/>
      </c>
      <c r="B26" s="14"/>
      <c r="C26" s="15"/>
      <c r="D26" s="14"/>
      <c r="E26" s="16"/>
      <c r="F26" s="16"/>
      <c r="G26" s="14"/>
      <c r="H26" s="2" t="s">
        <v>4287</v>
      </c>
    </row>
    <row r="27" customHeight="1" spans="1:7">
      <c r="A27" s="17" t="s">
        <v>1311</v>
      </c>
      <c r="B27" s="18"/>
      <c r="C27" s="17"/>
      <c r="D27" s="17"/>
      <c r="E27" s="19">
        <f>SUM(E7:E26)</f>
        <v>0</v>
      </c>
      <c r="F27" s="19">
        <f>SUM(F7:F26)</f>
        <v>0</v>
      </c>
      <c r="G27" s="20"/>
    </row>
    <row r="28" customHeight="1" spans="1:8">
      <c r="A28" s="3" t="e">
        <f>#REF!&amp;"填表人："&amp;#REF!</f>
        <v>#REF!</v>
      </c>
      <c r="F28" s="3" t="e">
        <f>"评估人员："&amp;#REF!</f>
        <v>#REF!</v>
      </c>
      <c r="H28" s="2" t="s">
        <v>1270</v>
      </c>
    </row>
    <row r="29" customHeight="1" spans="1:1">
      <c r="A29" s="3" t="e">
        <f>"填表日期："&amp;YEAR(#REF!)&amp;"年"&amp;MONTH(#REF!)&amp;"月"&amp;DAY(#REF!)&amp;"日"</f>
        <v>#REF!</v>
      </c>
    </row>
  </sheetData>
  <mergeCells count="4">
    <mergeCell ref="A2:G2"/>
    <mergeCell ref="A3:G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4">
    <pageSetUpPr fitToPage="1"/>
  </sheetPr>
  <dimension ref="A1:J28"/>
  <sheetViews>
    <sheetView showGridLines="0" zoomScale="96" zoomScaleNormal="96" workbookViewId="0">
      <selection activeCell="B26" sqref="B26"/>
    </sheetView>
  </sheetViews>
  <sheetFormatPr defaultColWidth="9" defaultRowHeight="15.75" customHeight="1"/>
  <cols>
    <col min="1" max="1" width="8.20833333333333" style="3" customWidth="1"/>
    <col min="2" max="2" width="13.7083333333333" style="3" customWidth="1"/>
    <col min="3" max="3" width="19.425" style="3" customWidth="1"/>
    <col min="4" max="4" width="11.2083333333333" style="3" customWidth="1"/>
    <col min="5" max="5" width="13.2083333333333" style="3" customWidth="1"/>
    <col min="6" max="6" width="21.2083333333333" style="3" customWidth="1"/>
    <col min="7" max="7" width="17.2083333333333" style="3" customWidth="1"/>
    <col min="8" max="9" width="16.2083333333333" style="3" customWidth="1"/>
    <col min="10" max="10" width="8.5" style="2" customWidth="1"/>
    <col min="11" max="12" width="9" style="3" customWidth="1"/>
    <col min="13" max="16384" width="9" style="3"/>
  </cols>
  <sheetData>
    <row r="1" customHeight="1" spans="1:1">
      <c r="A1" s="4" t="s">
        <v>0</v>
      </c>
    </row>
    <row r="2" s="1" customFormat="1" ht="30" customHeight="1" spans="1:10">
      <c r="A2" s="5" t="s">
        <v>625</v>
      </c>
      <c r="J2" s="6"/>
    </row>
    <row r="3" customHeight="1" spans="1:1">
      <c r="A3" s="2" t="e">
        <f>"评估基准日："&amp;TEXT(#REF!,"yyyy年mm月dd日")</f>
        <v>#REF!</v>
      </c>
    </row>
    <row r="4" ht="14.25" customHeight="1" spans="1:9">
      <c r="A4" s="2"/>
      <c r="B4" s="2"/>
      <c r="C4" s="2"/>
      <c r="D4" s="2"/>
      <c r="E4" s="2"/>
      <c r="F4" s="2"/>
      <c r="G4" s="2"/>
      <c r="H4" s="7" t="s">
        <v>626</v>
      </c>
      <c r="I4" s="7"/>
    </row>
    <row r="5" customHeight="1" spans="1:8">
      <c r="A5" s="3" t="e">
        <f>#REF!&amp;"："&amp;#REF!</f>
        <v>#REF!</v>
      </c>
      <c r="H5" s="7" t="s">
        <v>627</v>
      </c>
    </row>
    <row r="6" s="2" customFormat="1" customHeight="1" spans="1:10">
      <c r="A6" s="11" t="s">
        <v>4</v>
      </c>
      <c r="B6" s="11" t="s">
        <v>628</v>
      </c>
      <c r="C6" s="11" t="s">
        <v>629</v>
      </c>
      <c r="D6" s="11" t="s">
        <v>630</v>
      </c>
      <c r="E6" s="11" t="s">
        <v>631</v>
      </c>
      <c r="F6" s="11" t="s">
        <v>6</v>
      </c>
      <c r="G6" s="11" t="s">
        <v>7</v>
      </c>
      <c r="H6" s="11" t="s">
        <v>576</v>
      </c>
      <c r="I6" s="11" t="s">
        <v>176</v>
      </c>
      <c r="J6" s="199" t="s">
        <v>632</v>
      </c>
    </row>
    <row r="7" ht="15.55" customHeight="1" spans="1:10">
      <c r="A7" s="13">
        <v>1</v>
      </c>
      <c r="B7" s="14"/>
      <c r="C7" s="14"/>
      <c r="D7" s="363"/>
      <c r="E7" s="77"/>
      <c r="F7" s="363"/>
      <c r="G7" s="363"/>
      <c r="H7" s="16" t="str">
        <f t="shared" ref="H7:H22" si="0">IF(F7=0,"",(G7-F7)/F7*100)</f>
        <v/>
      </c>
      <c r="I7" s="14"/>
      <c r="J7" s="2" t="s">
        <v>633</v>
      </c>
    </row>
    <row r="8" ht="15.55" customHeight="1" spans="1:10">
      <c r="A8" s="13">
        <v>2</v>
      </c>
      <c r="B8" s="14"/>
      <c r="C8" s="14"/>
      <c r="D8" s="364"/>
      <c r="E8" s="77"/>
      <c r="F8" s="364"/>
      <c r="G8" s="364"/>
      <c r="H8" s="16" t="str">
        <f t="shared" si="0"/>
        <v/>
      </c>
      <c r="I8" s="14"/>
      <c r="J8" s="2" t="s">
        <v>634</v>
      </c>
    </row>
    <row r="9" ht="15.55" customHeight="1" spans="1:10">
      <c r="A9" s="13">
        <v>3</v>
      </c>
      <c r="B9" s="14"/>
      <c r="C9" s="14"/>
      <c r="D9" s="364"/>
      <c r="E9" s="77"/>
      <c r="F9" s="364"/>
      <c r="G9" s="364"/>
      <c r="H9" s="16" t="str">
        <f t="shared" si="0"/>
        <v/>
      </c>
      <c r="I9" s="14"/>
      <c r="J9" s="2" t="s">
        <v>635</v>
      </c>
    </row>
    <row r="10" ht="15.55" customHeight="1" spans="1:10">
      <c r="A10" s="13">
        <v>4</v>
      </c>
      <c r="B10" s="14"/>
      <c r="C10" s="14"/>
      <c r="D10" s="364"/>
      <c r="E10" s="77"/>
      <c r="F10" s="364"/>
      <c r="G10" s="364"/>
      <c r="H10" s="16" t="str">
        <f t="shared" si="0"/>
        <v/>
      </c>
      <c r="I10" s="14"/>
      <c r="J10" s="2" t="s">
        <v>636</v>
      </c>
    </row>
    <row r="11" ht="15.55" customHeight="1" spans="1:10">
      <c r="A11" s="13">
        <v>5</v>
      </c>
      <c r="B11" s="14"/>
      <c r="C11" s="14"/>
      <c r="D11" s="364"/>
      <c r="E11" s="77"/>
      <c r="F11" s="364"/>
      <c r="G11" s="364"/>
      <c r="H11" s="16" t="str">
        <f t="shared" si="0"/>
        <v/>
      </c>
      <c r="I11" s="14"/>
      <c r="J11" s="2" t="s">
        <v>637</v>
      </c>
    </row>
    <row r="12" ht="15.55" customHeight="1" spans="1:10">
      <c r="A12" s="13">
        <v>6</v>
      </c>
      <c r="B12" s="14"/>
      <c r="C12" s="14"/>
      <c r="D12" s="364"/>
      <c r="E12" s="77"/>
      <c r="F12" s="364"/>
      <c r="G12" s="364"/>
      <c r="H12" s="16" t="str">
        <f t="shared" si="0"/>
        <v/>
      </c>
      <c r="I12" s="14"/>
      <c r="J12" s="2" t="s">
        <v>638</v>
      </c>
    </row>
    <row r="13" ht="15.55" customHeight="1" spans="1:10">
      <c r="A13" s="13" t="str">
        <f t="shared" ref="A13:A21" si="1">IF(D13="","",ROW()-6)</f>
        <v/>
      </c>
      <c r="B13" s="14"/>
      <c r="C13" s="14"/>
      <c r="D13" s="364"/>
      <c r="E13" s="77"/>
      <c r="F13" s="364"/>
      <c r="G13" s="364"/>
      <c r="H13" s="16" t="str">
        <f t="shared" si="0"/>
        <v/>
      </c>
      <c r="I13" s="14"/>
      <c r="J13" s="2" t="s">
        <v>639</v>
      </c>
    </row>
    <row r="14" ht="15.55" customHeight="1" spans="1:10">
      <c r="A14" s="13" t="str">
        <f t="shared" si="1"/>
        <v/>
      </c>
      <c r="B14" s="14"/>
      <c r="C14" s="14"/>
      <c r="D14" s="364"/>
      <c r="E14" s="77"/>
      <c r="F14" s="364"/>
      <c r="G14" s="364"/>
      <c r="H14" s="16" t="str">
        <f t="shared" si="0"/>
        <v/>
      </c>
      <c r="I14" s="14"/>
      <c r="J14" s="2" t="s">
        <v>640</v>
      </c>
    </row>
    <row r="15" ht="15.55" customHeight="1" spans="1:10">
      <c r="A15" s="13" t="str">
        <f t="shared" si="1"/>
        <v/>
      </c>
      <c r="B15" s="14"/>
      <c r="C15" s="14"/>
      <c r="D15" s="364"/>
      <c r="E15" s="77"/>
      <c r="F15" s="364"/>
      <c r="G15" s="364"/>
      <c r="H15" s="16" t="str">
        <f t="shared" si="0"/>
        <v/>
      </c>
      <c r="I15" s="14"/>
      <c r="J15" s="2" t="s">
        <v>641</v>
      </c>
    </row>
    <row r="16" ht="15.55" customHeight="1" spans="1:10">
      <c r="A16" s="13" t="str">
        <f t="shared" si="1"/>
        <v/>
      </c>
      <c r="B16" s="14"/>
      <c r="C16" s="14"/>
      <c r="D16" s="364"/>
      <c r="E16" s="77"/>
      <c r="F16" s="364"/>
      <c r="G16" s="364"/>
      <c r="H16" s="16" t="str">
        <f t="shared" si="0"/>
        <v/>
      </c>
      <c r="I16" s="14"/>
      <c r="J16" s="2" t="s">
        <v>642</v>
      </c>
    </row>
    <row r="17" ht="15.55" customHeight="1" spans="1:10">
      <c r="A17" s="13" t="str">
        <f t="shared" si="1"/>
        <v/>
      </c>
      <c r="B17" s="14"/>
      <c r="C17" s="14"/>
      <c r="D17" s="364"/>
      <c r="E17" s="77"/>
      <c r="F17" s="364"/>
      <c r="G17" s="364"/>
      <c r="H17" s="16" t="str">
        <f t="shared" si="0"/>
        <v/>
      </c>
      <c r="I17" s="14"/>
      <c r="J17" s="2" t="s">
        <v>643</v>
      </c>
    </row>
    <row r="18" ht="15.55" customHeight="1" spans="1:10">
      <c r="A18" s="13" t="str">
        <f t="shared" si="1"/>
        <v/>
      </c>
      <c r="B18" s="14"/>
      <c r="C18" s="14"/>
      <c r="D18" s="364"/>
      <c r="E18" s="77"/>
      <c r="F18" s="364"/>
      <c r="G18" s="364"/>
      <c r="H18" s="16" t="str">
        <f t="shared" si="0"/>
        <v/>
      </c>
      <c r="I18" s="14"/>
      <c r="J18" s="2" t="s">
        <v>644</v>
      </c>
    </row>
    <row r="19" ht="15.55" customHeight="1" spans="1:10">
      <c r="A19" s="13" t="str">
        <f t="shared" si="1"/>
        <v/>
      </c>
      <c r="B19" s="14"/>
      <c r="C19" s="14"/>
      <c r="D19" s="364"/>
      <c r="E19" s="77"/>
      <c r="F19" s="364"/>
      <c r="G19" s="364"/>
      <c r="H19" s="16" t="str">
        <f t="shared" si="0"/>
        <v/>
      </c>
      <c r="I19" s="14"/>
      <c r="J19" s="2" t="s">
        <v>645</v>
      </c>
    </row>
    <row r="20" ht="15.55" customHeight="1" spans="1:10">
      <c r="A20" s="13" t="str">
        <f t="shared" si="1"/>
        <v/>
      </c>
      <c r="B20" s="14"/>
      <c r="C20" s="14"/>
      <c r="D20" s="364"/>
      <c r="E20" s="77"/>
      <c r="F20" s="364"/>
      <c r="G20" s="364"/>
      <c r="H20" s="16" t="str">
        <f t="shared" si="0"/>
        <v/>
      </c>
      <c r="I20" s="14"/>
      <c r="J20" s="2" t="s">
        <v>646</v>
      </c>
    </row>
    <row r="21" ht="12.75" customHeight="1" spans="1:10">
      <c r="A21" s="13" t="str">
        <f t="shared" si="1"/>
        <v/>
      </c>
      <c r="B21" s="14"/>
      <c r="C21" s="14"/>
      <c r="D21" s="364"/>
      <c r="E21" s="77"/>
      <c r="F21" s="364"/>
      <c r="G21" s="364"/>
      <c r="H21" s="16" t="str">
        <f t="shared" si="0"/>
        <v/>
      </c>
      <c r="I21" s="14"/>
      <c r="J21" s="2" t="s">
        <v>647</v>
      </c>
    </row>
    <row r="22" customHeight="1" spans="1:9">
      <c r="A22" s="17" t="s">
        <v>648</v>
      </c>
      <c r="B22" s="416"/>
      <c r="C22" s="20"/>
      <c r="D22" s="23"/>
      <c r="E22" s="17"/>
      <c r="F22" s="365">
        <f>SUM(F7:F21)</f>
        <v>0</v>
      </c>
      <c r="G22" s="365">
        <f>SUM(G7:G21)</f>
        <v>0</v>
      </c>
      <c r="H22" s="16" t="str">
        <f t="shared" si="0"/>
        <v/>
      </c>
      <c r="I22" s="20"/>
    </row>
    <row r="23" customHeight="1" spans="1:10">
      <c r="A23" s="3" t="e">
        <f>#REF!&amp;"填表人："&amp;#REF!</f>
        <v>#REF!</v>
      </c>
      <c r="G23" s="3" t="e">
        <f>"评估人员："&amp;#REF!</f>
        <v>#REF!</v>
      </c>
      <c r="J23" s="199" t="s">
        <v>599</v>
      </c>
    </row>
    <row r="24" customHeight="1" spans="1:1">
      <c r="A24" s="3" t="e">
        <f>"填表日期："&amp;YEAR(#REF!)&amp;"年"&amp;MONTH(#REF!)&amp;"月"&amp;DAY(#REF!)&amp;"日"</f>
        <v>#REF!</v>
      </c>
    </row>
    <row r="28" customHeight="1" spans="6:6">
      <c r="F28" s="149"/>
    </row>
  </sheetData>
  <mergeCells count="5">
    <mergeCell ref="A2:I2"/>
    <mergeCell ref="A3:I3"/>
    <mergeCell ref="H4:I4"/>
    <mergeCell ref="H5:I5"/>
    <mergeCell ref="A22:B22"/>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5">
    <pageSetUpPr fitToPage="1"/>
  </sheetPr>
  <dimension ref="A1:K30"/>
  <sheetViews>
    <sheetView showGridLines="0" zoomScale="96" zoomScaleNormal="96" workbookViewId="0">
      <selection activeCell="B26" sqref="B26"/>
    </sheetView>
  </sheetViews>
  <sheetFormatPr defaultColWidth="9" defaultRowHeight="15.75" customHeight="1"/>
  <cols>
    <col min="1" max="1" width="7.70833333333333" style="3" customWidth="1"/>
    <col min="2" max="2" width="8" style="3" customWidth="1"/>
    <col min="3" max="3" width="12.5" style="3" customWidth="1"/>
    <col min="4" max="4" width="9.70833333333333" style="3" customWidth="1"/>
    <col min="5" max="5" width="13.7083333333333" style="3" customWidth="1"/>
    <col min="6" max="6" width="16" style="3" customWidth="1"/>
    <col min="7" max="7" width="11.2083333333333" style="3" customWidth="1"/>
    <col min="8" max="8" width="12" style="3" customWidth="1"/>
    <col min="9" max="9" width="10.7083333333333" style="3" customWidth="1"/>
    <col min="10" max="10" width="13" style="3" customWidth="1"/>
    <col min="11" max="11" width="8.70833333333333" style="2" customWidth="1"/>
    <col min="12" max="13" width="9" style="3" customWidth="1"/>
    <col min="14" max="16384" width="9" style="3"/>
  </cols>
  <sheetData>
    <row r="1" customHeight="1" spans="1:1">
      <c r="A1" s="4" t="s">
        <v>0</v>
      </c>
    </row>
    <row r="2" s="1" customFormat="1" ht="30" customHeight="1" spans="1:11">
      <c r="A2" s="5" t="s">
        <v>649</v>
      </c>
      <c r="K2" s="6"/>
    </row>
    <row r="3" customHeight="1" spans="1:1">
      <c r="A3" s="2" t="e">
        <f>"评估基准日："&amp;TEXT(#REF!,"yyyy年mm月dd日")</f>
        <v>#REF!</v>
      </c>
    </row>
    <row r="4" ht="14.25" customHeight="1" spans="1:9">
      <c r="A4" s="2"/>
      <c r="B4" s="2"/>
      <c r="C4" s="2"/>
      <c r="D4" s="2"/>
      <c r="E4" s="2"/>
      <c r="F4" s="2"/>
      <c r="G4" s="2"/>
      <c r="H4" s="2"/>
      <c r="I4" s="7" t="s">
        <v>650</v>
      </c>
    </row>
    <row r="5" customHeight="1" spans="1:9">
      <c r="A5" s="3" t="e">
        <f>#REF!&amp;"："&amp;#REF!</f>
        <v>#REF!</v>
      </c>
      <c r="I5" s="7" t="s">
        <v>627</v>
      </c>
    </row>
    <row r="6" s="2" customFormat="1" customHeight="1" spans="1:11">
      <c r="A6" s="11" t="s">
        <v>4</v>
      </c>
      <c r="B6" s="11" t="s">
        <v>651</v>
      </c>
      <c r="C6" s="11" t="s">
        <v>652</v>
      </c>
      <c r="D6" s="11" t="s">
        <v>629</v>
      </c>
      <c r="E6" s="11" t="s">
        <v>630</v>
      </c>
      <c r="F6" s="11" t="s">
        <v>631</v>
      </c>
      <c r="G6" s="11" t="s">
        <v>6</v>
      </c>
      <c r="H6" s="11" t="s">
        <v>7</v>
      </c>
      <c r="I6" s="11" t="s">
        <v>576</v>
      </c>
      <c r="J6" s="11" t="s">
        <v>176</v>
      </c>
      <c r="K6" s="199" t="s">
        <v>632</v>
      </c>
    </row>
    <row r="7" ht="12.75" customHeight="1" spans="1:11">
      <c r="A7" s="345" t="str">
        <f t="shared" ref="A7" si="0">IF(B7="","",ROW()-6)</f>
        <v/>
      </c>
      <c r="B7" s="14"/>
      <c r="C7" s="13"/>
      <c r="D7" s="14"/>
      <c r="E7" s="16"/>
      <c r="F7" s="457"/>
      <c r="G7" s="363"/>
      <c r="H7" s="363"/>
      <c r="I7" s="16" t="str">
        <f t="shared" ref="I7" si="1">IF(G7=0,"",(H7-G7)/G7*100)</f>
        <v/>
      </c>
      <c r="J7" s="14"/>
      <c r="K7" s="2" t="s">
        <v>653</v>
      </c>
    </row>
    <row r="8" ht="12.75" customHeight="1" spans="1:11">
      <c r="A8" s="345" t="str">
        <f t="shared" ref="A8:A26" si="2">IF(B8="","",ROW()-6)</f>
        <v/>
      </c>
      <c r="B8" s="14"/>
      <c r="C8" s="13"/>
      <c r="D8" s="14"/>
      <c r="E8" s="16"/>
      <c r="F8" s="457"/>
      <c r="G8" s="363"/>
      <c r="H8" s="363"/>
      <c r="I8" s="16" t="str">
        <f t="shared" ref="I8:I27" si="3">IF(G8=0,"",(H8-G8)/G8*100)</f>
        <v/>
      </c>
      <c r="J8" s="14"/>
      <c r="K8" s="2" t="s">
        <v>654</v>
      </c>
    </row>
    <row r="9" ht="12.75" customHeight="1" spans="1:11">
      <c r="A9" s="345" t="str">
        <f t="shared" si="2"/>
        <v/>
      </c>
      <c r="B9" s="14"/>
      <c r="C9" s="13"/>
      <c r="D9" s="14"/>
      <c r="E9" s="16"/>
      <c r="F9" s="457"/>
      <c r="G9" s="363"/>
      <c r="H9" s="363"/>
      <c r="I9" s="16" t="str">
        <f t="shared" si="3"/>
        <v/>
      </c>
      <c r="J9" s="14"/>
      <c r="K9" s="2" t="s">
        <v>655</v>
      </c>
    </row>
    <row r="10" ht="12.75" customHeight="1" spans="1:11">
      <c r="A10" s="345" t="str">
        <f t="shared" si="2"/>
        <v/>
      </c>
      <c r="B10" s="14"/>
      <c r="C10" s="13"/>
      <c r="D10" s="14"/>
      <c r="E10" s="16"/>
      <c r="F10" s="457"/>
      <c r="G10" s="363"/>
      <c r="H10" s="363"/>
      <c r="I10" s="16" t="str">
        <f t="shared" si="3"/>
        <v/>
      </c>
      <c r="J10" s="14"/>
      <c r="K10" s="2" t="s">
        <v>656</v>
      </c>
    </row>
    <row r="11" ht="12.75" customHeight="1" spans="1:11">
      <c r="A11" s="345" t="str">
        <f t="shared" si="2"/>
        <v/>
      </c>
      <c r="B11" s="14"/>
      <c r="C11" s="13"/>
      <c r="D11" s="14"/>
      <c r="E11" s="16"/>
      <c r="F11" s="457"/>
      <c r="G11" s="363"/>
      <c r="H11" s="363"/>
      <c r="I11" s="16" t="str">
        <f t="shared" si="3"/>
        <v/>
      </c>
      <c r="J11" s="14"/>
      <c r="K11" s="2" t="s">
        <v>657</v>
      </c>
    </row>
    <row r="12" ht="12.75" customHeight="1" spans="1:11">
      <c r="A12" s="345" t="str">
        <f t="shared" si="2"/>
        <v/>
      </c>
      <c r="B12" s="14"/>
      <c r="C12" s="13"/>
      <c r="D12" s="14"/>
      <c r="E12" s="16"/>
      <c r="F12" s="457"/>
      <c r="G12" s="363"/>
      <c r="H12" s="363"/>
      <c r="I12" s="16" t="str">
        <f t="shared" si="3"/>
        <v/>
      </c>
      <c r="J12" s="14"/>
      <c r="K12" s="2" t="s">
        <v>658</v>
      </c>
    </row>
    <row r="13" ht="12.75" customHeight="1" spans="1:11">
      <c r="A13" s="345" t="str">
        <f t="shared" si="2"/>
        <v/>
      </c>
      <c r="B13" s="14"/>
      <c r="C13" s="13"/>
      <c r="D13" s="14"/>
      <c r="E13" s="16"/>
      <c r="F13" s="457"/>
      <c r="G13" s="363"/>
      <c r="H13" s="363"/>
      <c r="I13" s="16" t="str">
        <f t="shared" si="3"/>
        <v/>
      </c>
      <c r="J13" s="14"/>
      <c r="K13" s="2" t="s">
        <v>659</v>
      </c>
    </row>
    <row r="14" ht="12.75" customHeight="1" spans="1:11">
      <c r="A14" s="345" t="str">
        <f t="shared" si="2"/>
        <v/>
      </c>
      <c r="B14" s="14"/>
      <c r="C14" s="13"/>
      <c r="D14" s="14"/>
      <c r="E14" s="16"/>
      <c r="F14" s="457"/>
      <c r="G14" s="363"/>
      <c r="H14" s="363"/>
      <c r="I14" s="16" t="str">
        <f t="shared" si="3"/>
        <v/>
      </c>
      <c r="J14" s="14"/>
      <c r="K14" s="2" t="s">
        <v>660</v>
      </c>
    </row>
    <row r="15" ht="12.75" customHeight="1" spans="1:11">
      <c r="A15" s="345" t="str">
        <f t="shared" si="2"/>
        <v/>
      </c>
      <c r="B15" s="14"/>
      <c r="C15" s="13"/>
      <c r="D15" s="14"/>
      <c r="E15" s="16"/>
      <c r="F15" s="457"/>
      <c r="G15" s="363"/>
      <c r="H15" s="363"/>
      <c r="I15" s="16" t="str">
        <f t="shared" si="3"/>
        <v/>
      </c>
      <c r="J15" s="14"/>
      <c r="K15" s="2" t="s">
        <v>661</v>
      </c>
    </row>
    <row r="16" ht="12.75" customHeight="1" spans="1:11">
      <c r="A16" s="345" t="str">
        <f t="shared" si="2"/>
        <v/>
      </c>
      <c r="B16" s="14"/>
      <c r="C16" s="13"/>
      <c r="D16" s="14"/>
      <c r="E16" s="16"/>
      <c r="F16" s="457"/>
      <c r="G16" s="363"/>
      <c r="H16" s="363"/>
      <c r="I16" s="16" t="str">
        <f t="shared" si="3"/>
        <v/>
      </c>
      <c r="J16" s="14"/>
      <c r="K16" s="2" t="s">
        <v>662</v>
      </c>
    </row>
    <row r="17" ht="12.75" customHeight="1" spans="1:11">
      <c r="A17" s="345" t="str">
        <f t="shared" si="2"/>
        <v/>
      </c>
      <c r="B17" s="14"/>
      <c r="C17" s="13"/>
      <c r="D17" s="14"/>
      <c r="E17" s="16"/>
      <c r="F17" s="457"/>
      <c r="G17" s="363"/>
      <c r="H17" s="363"/>
      <c r="I17" s="16" t="str">
        <f t="shared" si="3"/>
        <v/>
      </c>
      <c r="J17" s="14"/>
      <c r="K17" s="2" t="s">
        <v>663</v>
      </c>
    </row>
    <row r="18" ht="12.75" customHeight="1" spans="1:11">
      <c r="A18" s="345" t="str">
        <f t="shared" si="2"/>
        <v/>
      </c>
      <c r="B18" s="14"/>
      <c r="C18" s="13"/>
      <c r="D18" s="14"/>
      <c r="E18" s="16"/>
      <c r="F18" s="457"/>
      <c r="G18" s="363"/>
      <c r="H18" s="363"/>
      <c r="I18" s="16" t="str">
        <f t="shared" si="3"/>
        <v/>
      </c>
      <c r="J18" s="14"/>
      <c r="K18" s="2" t="s">
        <v>664</v>
      </c>
    </row>
    <row r="19" ht="12.75" customHeight="1" spans="1:11">
      <c r="A19" s="345" t="str">
        <f t="shared" si="2"/>
        <v/>
      </c>
      <c r="B19" s="14"/>
      <c r="C19" s="13"/>
      <c r="D19" s="14"/>
      <c r="E19" s="16"/>
      <c r="F19" s="457"/>
      <c r="G19" s="363"/>
      <c r="H19" s="363"/>
      <c r="I19" s="16" t="str">
        <f t="shared" si="3"/>
        <v/>
      </c>
      <c r="J19" s="14"/>
      <c r="K19" s="2" t="s">
        <v>665</v>
      </c>
    </row>
    <row r="20" ht="12.75" customHeight="1" spans="1:11">
      <c r="A20" s="345" t="str">
        <f t="shared" si="2"/>
        <v/>
      </c>
      <c r="B20" s="14"/>
      <c r="C20" s="13"/>
      <c r="D20" s="14"/>
      <c r="E20" s="16"/>
      <c r="F20" s="457"/>
      <c r="G20" s="363"/>
      <c r="H20" s="363"/>
      <c r="I20" s="16" t="str">
        <f t="shared" si="3"/>
        <v/>
      </c>
      <c r="J20" s="14"/>
      <c r="K20" s="2" t="s">
        <v>666</v>
      </c>
    </row>
    <row r="21" ht="12.75" customHeight="1" spans="1:11">
      <c r="A21" s="345" t="str">
        <f t="shared" si="2"/>
        <v/>
      </c>
      <c r="B21" s="14"/>
      <c r="C21" s="13"/>
      <c r="D21" s="14"/>
      <c r="E21" s="16"/>
      <c r="F21" s="457"/>
      <c r="G21" s="363"/>
      <c r="H21" s="363"/>
      <c r="I21" s="16" t="str">
        <f t="shared" si="3"/>
        <v/>
      </c>
      <c r="J21" s="14"/>
      <c r="K21" s="2" t="s">
        <v>667</v>
      </c>
    </row>
    <row r="22" ht="12.75" customHeight="1" spans="1:11">
      <c r="A22" s="345" t="str">
        <f t="shared" si="2"/>
        <v/>
      </c>
      <c r="B22" s="14"/>
      <c r="C22" s="13"/>
      <c r="D22" s="14"/>
      <c r="E22" s="16"/>
      <c r="F22" s="457"/>
      <c r="G22" s="363"/>
      <c r="H22" s="363"/>
      <c r="I22" s="16" t="str">
        <f t="shared" si="3"/>
        <v/>
      </c>
      <c r="J22" s="14"/>
      <c r="K22" s="2" t="s">
        <v>668</v>
      </c>
    </row>
    <row r="23" ht="12.75" customHeight="1" spans="1:11">
      <c r="A23" s="345" t="str">
        <f t="shared" si="2"/>
        <v/>
      </c>
      <c r="B23" s="14"/>
      <c r="C23" s="13"/>
      <c r="D23" s="14"/>
      <c r="E23" s="16"/>
      <c r="F23" s="457"/>
      <c r="G23" s="363"/>
      <c r="H23" s="363"/>
      <c r="I23" s="16" t="str">
        <f t="shared" si="3"/>
        <v/>
      </c>
      <c r="J23" s="14"/>
      <c r="K23" s="2" t="s">
        <v>669</v>
      </c>
    </row>
    <row r="24" ht="12.75" customHeight="1" spans="1:11">
      <c r="A24" s="345" t="str">
        <f t="shared" si="2"/>
        <v/>
      </c>
      <c r="B24" s="14"/>
      <c r="C24" s="13"/>
      <c r="D24" s="14"/>
      <c r="E24" s="16"/>
      <c r="F24" s="457"/>
      <c r="G24" s="363"/>
      <c r="H24" s="363"/>
      <c r="I24" s="16" t="str">
        <f t="shared" si="3"/>
        <v/>
      </c>
      <c r="J24" s="14"/>
      <c r="K24" s="2" t="s">
        <v>670</v>
      </c>
    </row>
    <row r="25" ht="12.75" customHeight="1" spans="1:11">
      <c r="A25" s="345" t="str">
        <f t="shared" si="2"/>
        <v/>
      </c>
      <c r="B25" s="14"/>
      <c r="C25" s="13"/>
      <c r="D25" s="14"/>
      <c r="E25" s="16"/>
      <c r="F25" s="457"/>
      <c r="G25" s="363"/>
      <c r="H25" s="363"/>
      <c r="I25" s="16" t="str">
        <f t="shared" si="3"/>
        <v/>
      </c>
      <c r="J25" s="14"/>
      <c r="K25" s="2" t="s">
        <v>671</v>
      </c>
    </row>
    <row r="26" ht="12.75" customHeight="1" spans="1:11">
      <c r="A26" s="345" t="str">
        <f t="shared" si="2"/>
        <v/>
      </c>
      <c r="B26" s="14"/>
      <c r="C26" s="13"/>
      <c r="D26" s="14"/>
      <c r="E26" s="16"/>
      <c r="F26" s="457"/>
      <c r="G26" s="363"/>
      <c r="H26" s="363"/>
      <c r="I26" s="16" t="str">
        <f t="shared" si="3"/>
        <v/>
      </c>
      <c r="J26" s="14"/>
      <c r="K26" s="2" t="s">
        <v>672</v>
      </c>
    </row>
    <row r="27" customHeight="1" spans="1:10">
      <c r="A27" s="17" t="s">
        <v>673</v>
      </c>
      <c r="B27" s="416"/>
      <c r="C27" s="20"/>
      <c r="D27" s="20"/>
      <c r="E27" s="23"/>
      <c r="F27" s="17"/>
      <c r="G27" s="23">
        <f>SUM(G7:G26)</f>
        <v>0</v>
      </c>
      <c r="H27" s="23">
        <f>SUM(H7:H26)</f>
        <v>0</v>
      </c>
      <c r="I27" s="16" t="str">
        <f t="shared" si="3"/>
        <v/>
      </c>
      <c r="J27" s="20"/>
    </row>
    <row r="28" customHeight="1" spans="1:11">
      <c r="A28" s="3" t="e">
        <f>#REF!&amp;"填表人："&amp;#REF!</f>
        <v>#REF!</v>
      </c>
      <c r="H28" s="3" t="e">
        <f>"评估人员："&amp;#REF!</f>
        <v>#REF!</v>
      </c>
      <c r="K28" s="199" t="s">
        <v>599</v>
      </c>
    </row>
    <row r="29" customHeight="1" spans="1:1">
      <c r="A29" s="3" t="e">
        <f>"填表日期："&amp;YEAR(#REF!)&amp;"年"&amp;MONTH(#REF!)&amp;"月"&amp;DAY(#REF!)&amp;"日"</f>
        <v>#REF!</v>
      </c>
    </row>
    <row r="30" customHeight="1" spans="11:11">
      <c r="K30" s="199"/>
    </row>
  </sheetData>
  <mergeCells count="5">
    <mergeCell ref="A2:J2"/>
    <mergeCell ref="A3:I3"/>
    <mergeCell ref="I4:J4"/>
    <mergeCell ref="I5:J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6">
    <pageSetUpPr fitToPage="1"/>
  </sheetPr>
  <dimension ref="A1:K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16.5" style="3" customWidth="1"/>
    <col min="3" max="3" width="12.7083333333333" style="3" customWidth="1"/>
    <col min="4" max="4" width="6.5" style="3" customWidth="1"/>
    <col min="5" max="5" width="11.2083333333333" style="3" customWidth="1"/>
    <col min="6" max="6" width="13.2083333333333" style="3" customWidth="1"/>
    <col min="7" max="8" width="15.7083333333333" style="3" customWidth="1"/>
    <col min="9" max="9" width="14.2083333333333" style="491" customWidth="1"/>
    <col min="10" max="10" width="9" style="3" customWidth="1"/>
    <col min="11" max="11" width="9" style="2" customWidth="1"/>
    <col min="12" max="13" width="9" style="3" customWidth="1"/>
    <col min="14" max="16384" width="9" style="3"/>
  </cols>
  <sheetData>
    <row r="1" customHeight="1" spans="1:1">
      <c r="A1" s="4" t="s">
        <v>0</v>
      </c>
    </row>
    <row r="2" s="1" customFormat="1" ht="30" customHeight="1" spans="1:11">
      <c r="A2" s="5" t="s">
        <v>674</v>
      </c>
      <c r="K2" s="6"/>
    </row>
    <row r="3" customHeight="1" spans="1:1">
      <c r="A3" s="2" t="e">
        <f>"评估基准日："&amp;TEXT(#REF!,"yyyy年mm月dd日")</f>
        <v>#REF!</v>
      </c>
    </row>
    <row r="4" ht="14.25" customHeight="1" spans="1:10">
      <c r="A4" s="2"/>
      <c r="B4" s="2"/>
      <c r="C4" s="2"/>
      <c r="D4" s="2"/>
      <c r="E4" s="2"/>
      <c r="F4" s="2"/>
      <c r="G4" s="2"/>
      <c r="H4" s="2"/>
      <c r="I4" s="492"/>
      <c r="J4" s="7" t="s">
        <v>675</v>
      </c>
    </row>
    <row r="5" customHeight="1" spans="1:10">
      <c r="A5" s="3" t="e">
        <f>#REF!&amp;"："&amp;#REF!</f>
        <v>#REF!</v>
      </c>
      <c r="J5" s="198" t="s">
        <v>627</v>
      </c>
    </row>
    <row r="6" s="2" customFormat="1" customHeight="1" spans="1:11">
      <c r="A6" s="11" t="s">
        <v>4</v>
      </c>
      <c r="B6" s="11" t="s">
        <v>676</v>
      </c>
      <c r="C6" s="11" t="s">
        <v>677</v>
      </c>
      <c r="D6" s="11" t="s">
        <v>629</v>
      </c>
      <c r="E6" s="11" t="s">
        <v>630</v>
      </c>
      <c r="F6" s="11" t="s">
        <v>631</v>
      </c>
      <c r="G6" s="11" t="s">
        <v>6</v>
      </c>
      <c r="H6" s="11" t="s">
        <v>7</v>
      </c>
      <c r="I6" s="349" t="s">
        <v>576</v>
      </c>
      <c r="J6" s="11" t="s">
        <v>176</v>
      </c>
      <c r="K6" s="199" t="s">
        <v>632</v>
      </c>
    </row>
    <row r="7" ht="12.75" customHeight="1" spans="1:11">
      <c r="A7" s="13" t="str">
        <f t="shared" ref="A7" si="0">IF(B7="","",ROW()-6)</f>
        <v/>
      </c>
      <c r="B7" s="14"/>
      <c r="C7" s="14"/>
      <c r="D7" s="14"/>
      <c r="E7" s="16"/>
      <c r="F7" s="457"/>
      <c r="G7" s="363"/>
      <c r="H7" s="16"/>
      <c r="I7" s="16" t="str">
        <f t="shared" ref="I7" si="1">IF(G7=0,"",(H7-G7)/G7*100)</f>
        <v/>
      </c>
      <c r="J7" s="14"/>
      <c r="K7" s="2" t="s">
        <v>678</v>
      </c>
    </row>
    <row r="8" ht="12.75" customHeight="1" spans="1:11">
      <c r="A8" s="13" t="str">
        <f t="shared" ref="A8:A26" si="2">IF(B8="","",ROW()-6)</f>
        <v/>
      </c>
      <c r="B8" s="14"/>
      <c r="C8" s="14"/>
      <c r="D8" s="14"/>
      <c r="E8" s="16"/>
      <c r="F8" s="457"/>
      <c r="G8" s="363"/>
      <c r="H8" s="16"/>
      <c r="I8" s="16" t="str">
        <f t="shared" ref="I8:I27" si="3">IF(G8=0,"",(H8-G8)/G8*100)</f>
        <v/>
      </c>
      <c r="J8" s="14"/>
      <c r="K8" s="2" t="s">
        <v>679</v>
      </c>
    </row>
    <row r="9" ht="12.75" customHeight="1" spans="1:11">
      <c r="A9" s="13" t="str">
        <f t="shared" si="2"/>
        <v/>
      </c>
      <c r="B9" s="14"/>
      <c r="C9" s="14"/>
      <c r="D9" s="14"/>
      <c r="E9" s="16"/>
      <c r="F9" s="457"/>
      <c r="G9" s="363"/>
      <c r="H9" s="16"/>
      <c r="I9" s="16" t="str">
        <f t="shared" si="3"/>
        <v/>
      </c>
      <c r="J9" s="14"/>
      <c r="K9" s="2" t="s">
        <v>680</v>
      </c>
    </row>
    <row r="10" ht="12.75" customHeight="1" spans="1:11">
      <c r="A10" s="13" t="str">
        <f t="shared" si="2"/>
        <v/>
      </c>
      <c r="B10" s="14"/>
      <c r="C10" s="14"/>
      <c r="D10" s="14"/>
      <c r="E10" s="16"/>
      <c r="F10" s="457"/>
      <c r="G10" s="363"/>
      <c r="H10" s="16"/>
      <c r="I10" s="16" t="str">
        <f t="shared" si="3"/>
        <v/>
      </c>
      <c r="J10" s="14"/>
      <c r="K10" s="2" t="s">
        <v>681</v>
      </c>
    </row>
    <row r="11" ht="12.75" customHeight="1" spans="1:11">
      <c r="A11" s="13" t="str">
        <f t="shared" si="2"/>
        <v/>
      </c>
      <c r="B11" s="14"/>
      <c r="C11" s="14"/>
      <c r="D11" s="14"/>
      <c r="E11" s="16"/>
      <c r="F11" s="457"/>
      <c r="G11" s="363"/>
      <c r="H11" s="16"/>
      <c r="I11" s="16" t="str">
        <f t="shared" si="3"/>
        <v/>
      </c>
      <c r="J11" s="14"/>
      <c r="K11" s="2" t="s">
        <v>682</v>
      </c>
    </row>
    <row r="12" ht="12.75" customHeight="1" spans="1:11">
      <c r="A12" s="13" t="str">
        <f t="shared" si="2"/>
        <v/>
      </c>
      <c r="B12" s="14"/>
      <c r="C12" s="14"/>
      <c r="D12" s="14"/>
      <c r="E12" s="16"/>
      <c r="F12" s="457"/>
      <c r="G12" s="363"/>
      <c r="H12" s="16"/>
      <c r="I12" s="16" t="str">
        <f t="shared" si="3"/>
        <v/>
      </c>
      <c r="J12" s="14"/>
      <c r="K12" s="2" t="s">
        <v>683</v>
      </c>
    </row>
    <row r="13" ht="12.75" customHeight="1" spans="1:11">
      <c r="A13" s="13" t="str">
        <f t="shared" si="2"/>
        <v/>
      </c>
      <c r="B13" s="14"/>
      <c r="C13" s="14"/>
      <c r="D13" s="14"/>
      <c r="E13" s="16"/>
      <c r="F13" s="457"/>
      <c r="G13" s="363"/>
      <c r="H13" s="16"/>
      <c r="I13" s="16" t="str">
        <f t="shared" si="3"/>
        <v/>
      </c>
      <c r="J13" s="14"/>
      <c r="K13" s="2" t="s">
        <v>684</v>
      </c>
    </row>
    <row r="14" ht="12.75" customHeight="1" spans="1:11">
      <c r="A14" s="13" t="str">
        <f t="shared" si="2"/>
        <v/>
      </c>
      <c r="B14" s="14"/>
      <c r="C14" s="14"/>
      <c r="D14" s="14"/>
      <c r="E14" s="16"/>
      <c r="F14" s="457"/>
      <c r="G14" s="363"/>
      <c r="H14" s="16"/>
      <c r="I14" s="16" t="str">
        <f t="shared" si="3"/>
        <v/>
      </c>
      <c r="J14" s="14"/>
      <c r="K14" s="2" t="s">
        <v>685</v>
      </c>
    </row>
    <row r="15" ht="12.75" customHeight="1" spans="1:11">
      <c r="A15" s="13" t="str">
        <f t="shared" si="2"/>
        <v/>
      </c>
      <c r="B15" s="14"/>
      <c r="C15" s="14"/>
      <c r="D15" s="14"/>
      <c r="E15" s="16"/>
      <c r="F15" s="457"/>
      <c r="G15" s="363"/>
      <c r="H15" s="16"/>
      <c r="I15" s="16" t="str">
        <f t="shared" si="3"/>
        <v/>
      </c>
      <c r="J15" s="14"/>
      <c r="K15" s="2" t="s">
        <v>686</v>
      </c>
    </row>
    <row r="16" ht="12.75" customHeight="1" spans="1:11">
      <c r="A16" s="13" t="str">
        <f t="shared" si="2"/>
        <v/>
      </c>
      <c r="B16" s="14"/>
      <c r="C16" s="14"/>
      <c r="D16" s="14"/>
      <c r="E16" s="16"/>
      <c r="F16" s="457"/>
      <c r="G16" s="363"/>
      <c r="H16" s="16"/>
      <c r="I16" s="16" t="str">
        <f t="shared" si="3"/>
        <v/>
      </c>
      <c r="J16" s="14"/>
      <c r="K16" s="2" t="s">
        <v>687</v>
      </c>
    </row>
    <row r="17" ht="12.75" customHeight="1" spans="1:11">
      <c r="A17" s="13" t="str">
        <f t="shared" si="2"/>
        <v/>
      </c>
      <c r="B17" s="14"/>
      <c r="C17" s="14"/>
      <c r="D17" s="14"/>
      <c r="E17" s="16"/>
      <c r="F17" s="457"/>
      <c r="G17" s="363"/>
      <c r="H17" s="16"/>
      <c r="I17" s="16" t="str">
        <f t="shared" si="3"/>
        <v/>
      </c>
      <c r="J17" s="14"/>
      <c r="K17" s="2" t="s">
        <v>688</v>
      </c>
    </row>
    <row r="18" ht="12.75" customHeight="1" spans="1:11">
      <c r="A18" s="13" t="str">
        <f t="shared" si="2"/>
        <v/>
      </c>
      <c r="B18" s="14"/>
      <c r="C18" s="14"/>
      <c r="D18" s="14"/>
      <c r="E18" s="16"/>
      <c r="F18" s="457"/>
      <c r="G18" s="363"/>
      <c r="H18" s="16"/>
      <c r="I18" s="16" t="str">
        <f t="shared" si="3"/>
        <v/>
      </c>
      <c r="J18" s="14"/>
      <c r="K18" s="2" t="s">
        <v>689</v>
      </c>
    </row>
    <row r="19" ht="12.75" customHeight="1" spans="1:11">
      <c r="A19" s="13" t="str">
        <f t="shared" si="2"/>
        <v/>
      </c>
      <c r="B19" s="14"/>
      <c r="C19" s="14"/>
      <c r="D19" s="14"/>
      <c r="E19" s="16"/>
      <c r="F19" s="457"/>
      <c r="G19" s="363"/>
      <c r="H19" s="16"/>
      <c r="I19" s="16" t="str">
        <f t="shared" si="3"/>
        <v/>
      </c>
      <c r="J19" s="14"/>
      <c r="K19" s="2" t="s">
        <v>690</v>
      </c>
    </row>
    <row r="20" ht="12.75" customHeight="1" spans="1:11">
      <c r="A20" s="13" t="str">
        <f t="shared" si="2"/>
        <v/>
      </c>
      <c r="B20" s="14"/>
      <c r="C20" s="14"/>
      <c r="D20" s="14"/>
      <c r="E20" s="16"/>
      <c r="F20" s="457"/>
      <c r="G20" s="363"/>
      <c r="H20" s="16"/>
      <c r="I20" s="16" t="str">
        <f t="shared" si="3"/>
        <v/>
      </c>
      <c r="J20" s="14"/>
      <c r="K20" s="2" t="s">
        <v>691</v>
      </c>
    </row>
    <row r="21" ht="12.75" customHeight="1" spans="1:11">
      <c r="A21" s="13" t="str">
        <f t="shared" si="2"/>
        <v/>
      </c>
      <c r="B21" s="14"/>
      <c r="C21" s="14"/>
      <c r="D21" s="14"/>
      <c r="E21" s="16"/>
      <c r="F21" s="457"/>
      <c r="G21" s="363"/>
      <c r="H21" s="16"/>
      <c r="I21" s="16" t="str">
        <f t="shared" si="3"/>
        <v/>
      </c>
      <c r="J21" s="14"/>
      <c r="K21" s="2" t="s">
        <v>692</v>
      </c>
    </row>
    <row r="22" ht="12.75" customHeight="1" spans="1:11">
      <c r="A22" s="13" t="str">
        <f t="shared" si="2"/>
        <v/>
      </c>
      <c r="B22" s="14"/>
      <c r="C22" s="14"/>
      <c r="D22" s="14"/>
      <c r="E22" s="16"/>
      <c r="F22" s="457"/>
      <c r="G22" s="363"/>
      <c r="H22" s="16"/>
      <c r="I22" s="16" t="str">
        <f t="shared" si="3"/>
        <v/>
      </c>
      <c r="J22" s="14"/>
      <c r="K22" s="2" t="s">
        <v>693</v>
      </c>
    </row>
    <row r="23" ht="12.75" customHeight="1" spans="1:11">
      <c r="A23" s="13" t="str">
        <f t="shared" si="2"/>
        <v/>
      </c>
      <c r="B23" s="14"/>
      <c r="C23" s="14"/>
      <c r="D23" s="14"/>
      <c r="E23" s="16"/>
      <c r="F23" s="457"/>
      <c r="G23" s="363"/>
      <c r="H23" s="16"/>
      <c r="I23" s="16" t="str">
        <f t="shared" si="3"/>
        <v/>
      </c>
      <c r="J23" s="14"/>
      <c r="K23" s="2" t="s">
        <v>694</v>
      </c>
    </row>
    <row r="24" ht="12.75" customHeight="1" spans="1:11">
      <c r="A24" s="13" t="str">
        <f t="shared" si="2"/>
        <v/>
      </c>
      <c r="B24" s="14"/>
      <c r="C24" s="14"/>
      <c r="D24" s="14"/>
      <c r="E24" s="16"/>
      <c r="F24" s="457"/>
      <c r="G24" s="363"/>
      <c r="H24" s="16"/>
      <c r="I24" s="16" t="str">
        <f t="shared" si="3"/>
        <v/>
      </c>
      <c r="J24" s="14"/>
      <c r="K24" s="2" t="s">
        <v>695</v>
      </c>
    </row>
    <row r="25" ht="12.75" customHeight="1" spans="1:11">
      <c r="A25" s="13" t="str">
        <f t="shared" si="2"/>
        <v/>
      </c>
      <c r="B25" s="14"/>
      <c r="C25" s="14"/>
      <c r="D25" s="14"/>
      <c r="E25" s="16"/>
      <c r="F25" s="457"/>
      <c r="G25" s="363"/>
      <c r="H25" s="16"/>
      <c r="I25" s="16" t="str">
        <f t="shared" si="3"/>
        <v/>
      </c>
      <c r="J25" s="14"/>
      <c r="K25" s="2" t="s">
        <v>696</v>
      </c>
    </row>
    <row r="26" ht="12.75" customHeight="1" spans="1:11">
      <c r="A26" s="13" t="str">
        <f t="shared" si="2"/>
        <v/>
      </c>
      <c r="B26" s="14"/>
      <c r="C26" s="14"/>
      <c r="D26" s="14"/>
      <c r="E26" s="16"/>
      <c r="F26" s="457"/>
      <c r="G26" s="363"/>
      <c r="H26" s="16"/>
      <c r="I26" s="16" t="str">
        <f t="shared" si="3"/>
        <v/>
      </c>
      <c r="J26" s="14"/>
      <c r="K26" s="2" t="s">
        <v>697</v>
      </c>
    </row>
    <row r="27" customHeight="1" spans="1:10">
      <c r="A27" s="17" t="s">
        <v>673</v>
      </c>
      <c r="B27" s="416"/>
      <c r="C27" s="20"/>
      <c r="D27" s="20"/>
      <c r="E27" s="23"/>
      <c r="F27" s="314"/>
      <c r="G27" s="23">
        <f>SUM(G7:G26)</f>
        <v>0</v>
      </c>
      <c r="H27" s="23">
        <f>SUM(H7:H26)</f>
        <v>0</v>
      </c>
      <c r="I27" s="16" t="str">
        <f t="shared" si="3"/>
        <v/>
      </c>
      <c r="J27" s="20"/>
    </row>
    <row r="28" customHeight="1" spans="1:11">
      <c r="A28" s="3" t="e">
        <f>#REF!&amp;"填表人："&amp;#REF!</f>
        <v>#REF!</v>
      </c>
      <c r="H28" s="3" t="e">
        <f>"评估人员："&amp;#REF!</f>
        <v>#REF!</v>
      </c>
      <c r="K28" s="199" t="s">
        <v>599</v>
      </c>
    </row>
    <row r="29" customHeight="1" spans="1:1">
      <c r="A29" s="3" t="e">
        <f>"填表日期："&amp;YEAR(#REF!)&amp;"年"&amp;MONTH(#REF!)&amp;"月"&amp;DAY(#REF!)&amp;"日"</f>
        <v>#REF!</v>
      </c>
    </row>
  </sheetData>
  <mergeCells count="3">
    <mergeCell ref="A2:J2"/>
    <mergeCell ref="A3:J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7">
    <tabColor rgb="FFFF0000"/>
    <pageSetUpPr fitToPage="1"/>
  </sheetPr>
  <dimension ref="A1:G29"/>
  <sheetViews>
    <sheetView showGridLines="0" zoomScale="96" zoomScaleNormal="96" workbookViewId="0">
      <selection activeCell="B16" sqref="B16"/>
    </sheetView>
  </sheetViews>
  <sheetFormatPr defaultColWidth="9" defaultRowHeight="15.75" customHeight="1" outlineLevelCol="6"/>
  <cols>
    <col min="1" max="1" width="7.5" style="32" customWidth="1"/>
    <col min="2" max="2" width="28" style="32" customWidth="1"/>
    <col min="3" max="5" width="18.7083333333333" style="32" customWidth="1"/>
    <col min="6" max="6" width="14.2083333333333" style="32" customWidth="1"/>
    <col min="7" max="8" width="9" style="32" customWidth="1"/>
    <col min="9" max="16384" width="9" style="32"/>
  </cols>
  <sheetData>
    <row r="1" customHeight="1" spans="1:1">
      <c r="A1" s="33" t="s">
        <v>0</v>
      </c>
    </row>
    <row r="2" s="30" customFormat="1" ht="30" customHeight="1" spans="1:1">
      <c r="A2" s="34" t="s">
        <v>698</v>
      </c>
    </row>
    <row r="3" customHeight="1" spans="1:1">
      <c r="A3" s="31" t="e">
        <f>"评估基准日："&amp;TEXT(#REF!,"yyyy年mm月dd日")</f>
        <v>#REF!</v>
      </c>
    </row>
    <row r="4" ht="14.25" customHeight="1" spans="1:6">
      <c r="A4" s="31"/>
      <c r="B4" s="31"/>
      <c r="C4" s="31"/>
      <c r="D4" s="31"/>
      <c r="E4" s="31"/>
      <c r="F4" s="35" t="s">
        <v>699</v>
      </c>
    </row>
    <row r="5" customHeight="1" spans="1:6">
      <c r="A5" s="36" t="e">
        <f>#REF!&amp;"："&amp;#REF!</f>
        <v>#REF!</v>
      </c>
      <c r="B5" s="61"/>
      <c r="C5" s="61"/>
      <c r="F5" s="35" t="s">
        <v>574</v>
      </c>
    </row>
    <row r="6" s="31" customFormat="1" customHeight="1" spans="1:6">
      <c r="A6" s="37" t="s">
        <v>605</v>
      </c>
      <c r="B6" s="37" t="s">
        <v>5</v>
      </c>
      <c r="C6" s="37" t="s">
        <v>6</v>
      </c>
      <c r="D6" s="37" t="s">
        <v>7</v>
      </c>
      <c r="E6" s="62" t="s">
        <v>575</v>
      </c>
      <c r="F6" s="37" t="s">
        <v>576</v>
      </c>
    </row>
    <row r="7" customHeight="1" spans="1:6">
      <c r="A7" s="37" t="s">
        <v>700</v>
      </c>
      <c r="B7" s="37" t="s">
        <v>701</v>
      </c>
      <c r="C7" s="38">
        <f>'3-2-1交易性-股票'!I27</f>
        <v>0</v>
      </c>
      <c r="D7" s="38">
        <f>'3-2-1交易性-股票'!J27</f>
        <v>0</v>
      </c>
      <c r="E7" s="38">
        <f>D7-C7</f>
        <v>0</v>
      </c>
      <c r="F7" s="38" t="str">
        <f>IF(C7=0,"",E7/C7*100)</f>
        <v/>
      </c>
    </row>
    <row r="8" customHeight="1" spans="1:6">
      <c r="A8" s="37" t="s">
        <v>702</v>
      </c>
      <c r="B8" s="37" t="s">
        <v>703</v>
      </c>
      <c r="C8" s="38">
        <f>'3-2-2交易性-债券'!I27</f>
        <v>0</v>
      </c>
      <c r="D8" s="38">
        <f>'3-2-2交易性-债券'!J27</f>
        <v>0</v>
      </c>
      <c r="E8" s="38">
        <f>D8-C8</f>
        <v>0</v>
      </c>
      <c r="F8" s="38" t="str">
        <f>IF(C8=0,"",E8/C8*100)</f>
        <v/>
      </c>
    </row>
    <row r="9" customHeight="1" spans="1:6">
      <c r="A9" s="37" t="s">
        <v>704</v>
      </c>
      <c r="B9" s="37" t="s">
        <v>705</v>
      </c>
      <c r="C9" s="38">
        <f>'3-2-3交易性-基金'!I27</f>
        <v>0</v>
      </c>
      <c r="D9" s="38">
        <f>'3-2-3交易性-基金'!J27</f>
        <v>0</v>
      </c>
      <c r="E9" s="38">
        <f>D9-C9</f>
        <v>0</v>
      </c>
      <c r="F9" s="38" t="str">
        <f>IF(C9=0,"",E9/C9*100)</f>
        <v/>
      </c>
    </row>
    <row r="10" customHeight="1" spans="1:6">
      <c r="A10" s="37" t="s">
        <v>706</v>
      </c>
      <c r="B10" s="80" t="s">
        <v>707</v>
      </c>
      <c r="C10" s="38">
        <f>'3-2-4交易性-其他'!I27</f>
        <v>0</v>
      </c>
      <c r="D10" s="38">
        <f>'3-2-4交易性-其他'!J27</f>
        <v>0</v>
      </c>
      <c r="E10" s="38">
        <f>D10-C10</f>
        <v>0</v>
      </c>
      <c r="F10" s="38" t="str">
        <f>IF(C10=0,"",E10/C10*100)</f>
        <v/>
      </c>
    </row>
    <row r="11" customHeight="1" spans="1:6">
      <c r="A11" s="37"/>
      <c r="B11" s="37"/>
      <c r="C11" s="38"/>
      <c r="D11" s="38"/>
      <c r="E11" s="38"/>
      <c r="F11" s="38" t="str">
        <f>IF(C11=0,"",E11/C11*100)</f>
        <v/>
      </c>
    </row>
    <row r="12" customHeight="1" spans="1:6">
      <c r="A12" s="37"/>
      <c r="B12" s="38"/>
      <c r="C12" s="38"/>
      <c r="D12" s="38"/>
      <c r="E12" s="38"/>
      <c r="F12" s="38"/>
    </row>
    <row r="13" customHeight="1" spans="1:6">
      <c r="A13" s="37"/>
      <c r="B13" s="38"/>
      <c r="C13" s="38"/>
      <c r="D13" s="38"/>
      <c r="E13" s="38"/>
      <c r="F13" s="38"/>
    </row>
    <row r="14" customHeight="1" spans="1:6">
      <c r="A14" s="37"/>
      <c r="B14" s="38"/>
      <c r="C14" s="38"/>
      <c r="D14" s="38"/>
      <c r="E14" s="38"/>
      <c r="F14" s="38"/>
    </row>
    <row r="15" customHeight="1" spans="1:6">
      <c r="A15" s="37"/>
      <c r="B15" s="38"/>
      <c r="C15" s="38"/>
      <c r="D15" s="38"/>
      <c r="E15" s="38"/>
      <c r="F15" s="38"/>
    </row>
    <row r="16" customHeight="1" spans="1:6">
      <c r="A16" s="37"/>
      <c r="B16" s="38"/>
      <c r="C16" s="38"/>
      <c r="D16" s="38"/>
      <c r="E16" s="38"/>
      <c r="F16" s="38"/>
    </row>
    <row r="17" customHeight="1" spans="1:6">
      <c r="A17" s="37"/>
      <c r="B17" s="38"/>
      <c r="C17" s="38"/>
      <c r="D17" s="38"/>
      <c r="E17" s="38"/>
      <c r="F17" s="38"/>
    </row>
    <row r="18" customHeight="1" spans="1:6">
      <c r="A18" s="37"/>
      <c r="B18" s="38"/>
      <c r="C18" s="38"/>
      <c r="D18" s="38"/>
      <c r="E18" s="38"/>
      <c r="F18" s="38"/>
    </row>
    <row r="19" customHeight="1" spans="1:6">
      <c r="A19" s="37"/>
      <c r="B19" s="38"/>
      <c r="C19" s="38"/>
      <c r="D19" s="38"/>
      <c r="E19" s="38"/>
      <c r="F19" s="38"/>
    </row>
    <row r="20" customHeight="1" spans="1:6">
      <c r="A20" s="37"/>
      <c r="B20" s="38"/>
      <c r="C20" s="38"/>
      <c r="D20" s="38"/>
      <c r="E20" s="38"/>
      <c r="F20" s="38"/>
    </row>
    <row r="21" customHeight="1" spans="1:6">
      <c r="A21" s="37"/>
      <c r="B21" s="38"/>
      <c r="C21" s="38"/>
      <c r="D21" s="38"/>
      <c r="E21" s="38"/>
      <c r="F21" s="38"/>
    </row>
    <row r="22" customHeight="1" spans="1:6">
      <c r="A22" s="37"/>
      <c r="B22" s="38"/>
      <c r="C22" s="38"/>
      <c r="D22" s="38"/>
      <c r="E22" s="38"/>
      <c r="F22" s="38"/>
    </row>
    <row r="23" customHeight="1" spans="1:6">
      <c r="A23" s="37"/>
      <c r="B23" s="38"/>
      <c r="C23" s="38"/>
      <c r="D23" s="38"/>
      <c r="E23" s="38"/>
      <c r="F23" s="38"/>
    </row>
    <row r="24" customHeight="1" spans="1:6">
      <c r="A24" s="37"/>
      <c r="B24" s="38"/>
      <c r="C24" s="38"/>
      <c r="D24" s="38"/>
      <c r="E24" s="38"/>
      <c r="F24" s="38"/>
    </row>
    <row r="25" customHeight="1" spans="1:6">
      <c r="A25" s="37"/>
      <c r="B25" s="38"/>
      <c r="C25" s="38"/>
      <c r="D25" s="38"/>
      <c r="E25" s="38"/>
      <c r="F25" s="38"/>
    </row>
    <row r="26" customHeight="1" spans="1:6">
      <c r="A26" s="37"/>
      <c r="B26" s="38"/>
      <c r="C26" s="38"/>
      <c r="D26" s="38"/>
      <c r="E26" s="38"/>
      <c r="F26" s="38"/>
    </row>
    <row r="27" customHeight="1" spans="1:6">
      <c r="A27" s="37" t="s">
        <v>708</v>
      </c>
      <c r="B27" s="42"/>
      <c r="C27" s="38">
        <f>SUM(C7:C26)</f>
        <v>0</v>
      </c>
      <c r="D27" s="38">
        <f>SUM(D7:D26)</f>
        <v>0</v>
      </c>
      <c r="E27" s="38">
        <f>D27-C27</f>
        <v>0</v>
      </c>
      <c r="F27" s="38" t="str">
        <f>IF(C27=0,"",E27/C27*100)</f>
        <v/>
      </c>
    </row>
    <row r="28" customHeight="1" spans="4:7">
      <c r="D28" s="32" t="e">
        <f>"评估人员："&amp;#REF!</f>
        <v>#REF!</v>
      </c>
      <c r="G28" s="355" t="s">
        <v>159</v>
      </c>
    </row>
    <row r="29" customHeight="1" spans="7:7">
      <c r="G29" s="40" t="s">
        <v>599</v>
      </c>
    </row>
  </sheetData>
  <mergeCells count="4">
    <mergeCell ref="A2:F2"/>
    <mergeCell ref="A3:F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8">
    <pageSetUpPr fitToPage="1"/>
  </sheetPr>
  <dimension ref="A1:M29"/>
  <sheetViews>
    <sheetView showGridLines="0" zoomScale="96" zoomScaleNormal="96" workbookViewId="0">
      <selection activeCell="B16" sqref="B16"/>
    </sheetView>
  </sheetViews>
  <sheetFormatPr defaultColWidth="9" defaultRowHeight="15.75" customHeight="1"/>
  <cols>
    <col min="1" max="1" width="5.70833333333333" style="3" customWidth="1"/>
    <col min="2" max="2" width="15.2083333333333" style="3" customWidth="1"/>
    <col min="3" max="4" width="9" style="3" customWidth="1"/>
    <col min="5" max="5" width="8.70833333333333" style="297" customWidth="1"/>
    <col min="6" max="6" width="7.70833333333333" style="3" customWidth="1"/>
    <col min="7" max="7" width="8.20833333333333" style="3" customWidth="1"/>
    <col min="8" max="8" width="18.2083333333333" style="3" customWidth="1"/>
    <col min="9" max="10" width="15.7083333333333" style="3" customWidth="1"/>
    <col min="11" max="11" width="12.7083333333333" style="3" customWidth="1"/>
    <col min="12" max="12" width="9" style="3" customWidth="1"/>
    <col min="13" max="13" width="9" style="2" customWidth="1"/>
    <col min="14" max="15" width="9" style="3" customWidth="1"/>
    <col min="16" max="16384" width="9" style="3"/>
  </cols>
  <sheetData>
    <row r="1" customHeight="1" spans="1:1">
      <c r="A1" s="4" t="s">
        <v>0</v>
      </c>
    </row>
    <row r="2" s="1" customFormat="1" ht="30" customHeight="1" spans="1:13">
      <c r="A2" s="5" t="s">
        <v>709</v>
      </c>
      <c r="M2" s="6"/>
    </row>
    <row r="3" customHeight="1" spans="1:1">
      <c r="A3" s="2" t="e">
        <f>"评估基准日："&amp;TEXT(#REF!,"yyyy年mm月dd日")</f>
        <v>#REF!</v>
      </c>
    </row>
    <row r="4" ht="14.25" customHeight="1" spans="1:11">
      <c r="A4" s="2"/>
      <c r="B4" s="2"/>
      <c r="C4" s="2"/>
      <c r="D4" s="2"/>
      <c r="E4" s="357"/>
      <c r="F4" s="2"/>
      <c r="G4" s="2"/>
      <c r="H4" s="2"/>
      <c r="I4" s="2"/>
      <c r="J4" s="2"/>
      <c r="K4" s="7" t="s">
        <v>710</v>
      </c>
    </row>
    <row r="5" customHeight="1" spans="1:12">
      <c r="A5" s="3" t="e">
        <f>#REF!&amp;"："&amp;#REF!</f>
        <v>#REF!</v>
      </c>
      <c r="K5" s="78" t="s">
        <v>627</v>
      </c>
      <c r="L5" s="458"/>
    </row>
    <row r="6" s="2" customFormat="1" customHeight="1" spans="1:13">
      <c r="A6" s="11" t="s">
        <v>4</v>
      </c>
      <c r="B6" s="11" t="s">
        <v>711</v>
      </c>
      <c r="C6" s="11" t="s">
        <v>712</v>
      </c>
      <c r="D6" s="11" t="s">
        <v>713</v>
      </c>
      <c r="E6" s="348" t="s">
        <v>714</v>
      </c>
      <c r="F6" s="11" t="s">
        <v>715</v>
      </c>
      <c r="G6" s="11" t="s">
        <v>716</v>
      </c>
      <c r="H6" s="11" t="s">
        <v>717</v>
      </c>
      <c r="I6" s="11" t="s">
        <v>6</v>
      </c>
      <c r="J6" s="11" t="s">
        <v>7</v>
      </c>
      <c r="K6" s="11" t="s">
        <v>576</v>
      </c>
      <c r="L6" s="11" t="s">
        <v>176</v>
      </c>
      <c r="M6" s="199" t="s">
        <v>632</v>
      </c>
    </row>
    <row r="7" ht="12.75" customHeight="1" spans="1:13">
      <c r="A7" s="13" t="str">
        <f t="shared" ref="A7" si="0">IF(C7="","",ROW()-6)</f>
        <v/>
      </c>
      <c r="B7" s="14"/>
      <c r="C7" s="14"/>
      <c r="D7" s="13"/>
      <c r="E7" s="15"/>
      <c r="F7" s="46"/>
      <c r="G7" s="16"/>
      <c r="H7" s="16"/>
      <c r="I7" s="363"/>
      <c r="J7" s="16"/>
      <c r="K7" s="16" t="str">
        <f t="shared" ref="K7" si="1">IF(I7=0,"",(J7-I7)/I7*100)</f>
        <v/>
      </c>
      <c r="L7" s="14"/>
      <c r="M7" s="2" t="s">
        <v>718</v>
      </c>
    </row>
    <row r="8" ht="12.75" customHeight="1" spans="1:13">
      <c r="A8" s="13" t="str">
        <f t="shared" ref="A8:A26" si="2">IF(C8="","",ROW()-6)</f>
        <v/>
      </c>
      <c r="B8" s="14"/>
      <c r="C8" s="14"/>
      <c r="D8" s="13"/>
      <c r="E8" s="15"/>
      <c r="F8" s="46"/>
      <c r="G8" s="16"/>
      <c r="H8" s="16"/>
      <c r="I8" s="363"/>
      <c r="J8" s="16"/>
      <c r="K8" s="16" t="str">
        <f t="shared" ref="K8:K27" si="3">IF(I8=0,"",(J8-I8)/I8*100)</f>
        <v/>
      </c>
      <c r="L8" s="14"/>
      <c r="M8" s="2" t="s">
        <v>719</v>
      </c>
    </row>
    <row r="9" ht="12.75" customHeight="1" spans="1:13">
      <c r="A9" s="13" t="str">
        <f t="shared" si="2"/>
        <v/>
      </c>
      <c r="B9" s="14"/>
      <c r="C9" s="14"/>
      <c r="D9" s="13"/>
      <c r="E9" s="15"/>
      <c r="F9" s="46"/>
      <c r="G9" s="16"/>
      <c r="H9" s="16"/>
      <c r="I9" s="363"/>
      <c r="J9" s="16"/>
      <c r="K9" s="16" t="str">
        <f t="shared" si="3"/>
        <v/>
      </c>
      <c r="L9" s="14"/>
      <c r="M9" s="2" t="s">
        <v>720</v>
      </c>
    </row>
    <row r="10" ht="12.75" customHeight="1" spans="1:13">
      <c r="A10" s="13" t="str">
        <f t="shared" si="2"/>
        <v/>
      </c>
      <c r="B10" s="14"/>
      <c r="C10" s="14"/>
      <c r="D10" s="13"/>
      <c r="E10" s="15"/>
      <c r="F10" s="46"/>
      <c r="G10" s="16"/>
      <c r="H10" s="16"/>
      <c r="I10" s="363"/>
      <c r="J10" s="16"/>
      <c r="K10" s="16" t="str">
        <f t="shared" si="3"/>
        <v/>
      </c>
      <c r="L10" s="14"/>
      <c r="M10" s="2" t="s">
        <v>721</v>
      </c>
    </row>
    <row r="11" ht="12.75" customHeight="1" spans="1:13">
      <c r="A11" s="13" t="str">
        <f t="shared" si="2"/>
        <v/>
      </c>
      <c r="B11" s="14"/>
      <c r="C11" s="14"/>
      <c r="D11" s="13"/>
      <c r="E11" s="15"/>
      <c r="F11" s="46"/>
      <c r="G11" s="16"/>
      <c r="H11" s="16"/>
      <c r="I11" s="363"/>
      <c r="J11" s="16"/>
      <c r="K11" s="16" t="str">
        <f t="shared" si="3"/>
        <v/>
      </c>
      <c r="L11" s="14"/>
      <c r="M11" s="2" t="s">
        <v>722</v>
      </c>
    </row>
    <row r="12" ht="12.75" customHeight="1" spans="1:13">
      <c r="A12" s="13" t="str">
        <f t="shared" si="2"/>
        <v/>
      </c>
      <c r="B12" s="14"/>
      <c r="C12" s="14"/>
      <c r="D12" s="13"/>
      <c r="E12" s="15"/>
      <c r="F12" s="46"/>
      <c r="G12" s="16"/>
      <c r="H12" s="16"/>
      <c r="I12" s="363"/>
      <c r="J12" s="16"/>
      <c r="K12" s="16" t="str">
        <f t="shared" si="3"/>
        <v/>
      </c>
      <c r="L12" s="14"/>
      <c r="M12" s="2" t="s">
        <v>723</v>
      </c>
    </row>
    <row r="13" ht="12.75" customHeight="1" spans="1:13">
      <c r="A13" s="13" t="str">
        <f t="shared" si="2"/>
        <v/>
      </c>
      <c r="B13" s="14"/>
      <c r="C13" s="14"/>
      <c r="D13" s="13"/>
      <c r="E13" s="15"/>
      <c r="F13" s="46"/>
      <c r="G13" s="16"/>
      <c r="H13" s="16"/>
      <c r="I13" s="363"/>
      <c r="J13" s="16"/>
      <c r="K13" s="16" t="str">
        <f t="shared" si="3"/>
        <v/>
      </c>
      <c r="L13" s="14"/>
      <c r="M13" s="2" t="s">
        <v>724</v>
      </c>
    </row>
    <row r="14" ht="12.75" customHeight="1" spans="1:13">
      <c r="A14" s="13" t="str">
        <f t="shared" si="2"/>
        <v/>
      </c>
      <c r="B14" s="14"/>
      <c r="C14" s="14"/>
      <c r="D14" s="13"/>
      <c r="E14" s="15"/>
      <c r="F14" s="46"/>
      <c r="G14" s="16"/>
      <c r="H14" s="16"/>
      <c r="I14" s="363"/>
      <c r="J14" s="16"/>
      <c r="K14" s="16" t="str">
        <f t="shared" si="3"/>
        <v/>
      </c>
      <c r="L14" s="14"/>
      <c r="M14" s="2" t="s">
        <v>725</v>
      </c>
    </row>
    <row r="15" ht="12.75" customHeight="1" spans="1:13">
      <c r="A15" s="13" t="str">
        <f t="shared" si="2"/>
        <v/>
      </c>
      <c r="B15" s="14"/>
      <c r="C15" s="14"/>
      <c r="D15" s="13"/>
      <c r="E15" s="15"/>
      <c r="F15" s="46"/>
      <c r="G15" s="16"/>
      <c r="H15" s="16"/>
      <c r="I15" s="363"/>
      <c r="J15" s="16"/>
      <c r="K15" s="16" t="str">
        <f t="shared" si="3"/>
        <v/>
      </c>
      <c r="L15" s="14"/>
      <c r="M15" s="2" t="s">
        <v>726</v>
      </c>
    </row>
    <row r="16" ht="12.75" customHeight="1" spans="1:13">
      <c r="A16" s="13" t="str">
        <f t="shared" si="2"/>
        <v/>
      </c>
      <c r="B16" s="14"/>
      <c r="C16" s="14"/>
      <c r="D16" s="13"/>
      <c r="E16" s="15"/>
      <c r="F16" s="46"/>
      <c r="G16" s="16"/>
      <c r="H16" s="16"/>
      <c r="I16" s="363"/>
      <c r="J16" s="16"/>
      <c r="K16" s="16" t="str">
        <f t="shared" si="3"/>
        <v/>
      </c>
      <c r="L16" s="14"/>
      <c r="M16" s="2" t="s">
        <v>727</v>
      </c>
    </row>
    <row r="17" ht="12.75" customHeight="1" spans="1:13">
      <c r="A17" s="13" t="str">
        <f t="shared" si="2"/>
        <v/>
      </c>
      <c r="B17" s="14"/>
      <c r="C17" s="14"/>
      <c r="D17" s="13"/>
      <c r="E17" s="15"/>
      <c r="F17" s="46"/>
      <c r="G17" s="16"/>
      <c r="H17" s="16"/>
      <c r="I17" s="363"/>
      <c r="J17" s="16"/>
      <c r="K17" s="16" t="str">
        <f t="shared" si="3"/>
        <v/>
      </c>
      <c r="L17" s="14"/>
      <c r="M17" s="2" t="s">
        <v>728</v>
      </c>
    </row>
    <row r="18" ht="12.75" customHeight="1" spans="1:13">
      <c r="A18" s="13" t="str">
        <f t="shared" si="2"/>
        <v/>
      </c>
      <c r="B18" s="14"/>
      <c r="C18" s="14"/>
      <c r="D18" s="13"/>
      <c r="E18" s="15"/>
      <c r="F18" s="46"/>
      <c r="G18" s="16"/>
      <c r="H18" s="16"/>
      <c r="I18" s="363"/>
      <c r="J18" s="16"/>
      <c r="K18" s="16" t="str">
        <f t="shared" si="3"/>
        <v/>
      </c>
      <c r="L18" s="14"/>
      <c r="M18" s="2" t="s">
        <v>729</v>
      </c>
    </row>
    <row r="19" ht="12.75" customHeight="1" spans="1:13">
      <c r="A19" s="13" t="str">
        <f t="shared" si="2"/>
        <v/>
      </c>
      <c r="B19" s="14"/>
      <c r="C19" s="14"/>
      <c r="D19" s="13"/>
      <c r="E19" s="15"/>
      <c r="F19" s="46"/>
      <c r="G19" s="16"/>
      <c r="H19" s="16"/>
      <c r="I19" s="363"/>
      <c r="J19" s="16"/>
      <c r="K19" s="16" t="str">
        <f t="shared" si="3"/>
        <v/>
      </c>
      <c r="L19" s="14"/>
      <c r="M19" s="2" t="s">
        <v>730</v>
      </c>
    </row>
    <row r="20" ht="12.75" customHeight="1" spans="1:13">
      <c r="A20" s="13" t="str">
        <f t="shared" si="2"/>
        <v/>
      </c>
      <c r="B20" s="14"/>
      <c r="C20" s="14"/>
      <c r="D20" s="13"/>
      <c r="E20" s="15"/>
      <c r="F20" s="46"/>
      <c r="G20" s="16"/>
      <c r="H20" s="16"/>
      <c r="I20" s="363"/>
      <c r="J20" s="16"/>
      <c r="K20" s="16" t="str">
        <f t="shared" si="3"/>
        <v/>
      </c>
      <c r="L20" s="14"/>
      <c r="M20" s="2" t="s">
        <v>731</v>
      </c>
    </row>
    <row r="21" ht="12.75" customHeight="1" spans="1:13">
      <c r="A21" s="13" t="str">
        <f t="shared" si="2"/>
        <v/>
      </c>
      <c r="B21" s="14"/>
      <c r="C21" s="14"/>
      <c r="D21" s="13"/>
      <c r="E21" s="15"/>
      <c r="F21" s="46"/>
      <c r="G21" s="16"/>
      <c r="H21" s="16"/>
      <c r="I21" s="363"/>
      <c r="J21" s="16"/>
      <c r="K21" s="16" t="str">
        <f t="shared" si="3"/>
        <v/>
      </c>
      <c r="L21" s="14"/>
      <c r="M21" s="2" t="s">
        <v>732</v>
      </c>
    </row>
    <row r="22" ht="12.75" customHeight="1" spans="1:13">
      <c r="A22" s="13" t="str">
        <f t="shared" si="2"/>
        <v/>
      </c>
      <c r="B22" s="14"/>
      <c r="C22" s="14"/>
      <c r="D22" s="13"/>
      <c r="E22" s="15"/>
      <c r="F22" s="46"/>
      <c r="G22" s="16"/>
      <c r="H22" s="16"/>
      <c r="I22" s="363"/>
      <c r="J22" s="16"/>
      <c r="K22" s="16" t="str">
        <f t="shared" si="3"/>
        <v/>
      </c>
      <c r="L22" s="14"/>
      <c r="M22" s="2" t="s">
        <v>733</v>
      </c>
    </row>
    <row r="23" ht="12.75" customHeight="1" spans="1:13">
      <c r="A23" s="13" t="str">
        <f t="shared" si="2"/>
        <v/>
      </c>
      <c r="B23" s="14"/>
      <c r="C23" s="14"/>
      <c r="D23" s="13"/>
      <c r="E23" s="15"/>
      <c r="F23" s="46"/>
      <c r="G23" s="16"/>
      <c r="H23" s="16"/>
      <c r="I23" s="363"/>
      <c r="J23" s="16"/>
      <c r="K23" s="16" t="str">
        <f t="shared" si="3"/>
        <v/>
      </c>
      <c r="L23" s="14"/>
      <c r="M23" s="2" t="s">
        <v>734</v>
      </c>
    </row>
    <row r="24" ht="12.75" customHeight="1" spans="1:13">
      <c r="A24" s="13" t="str">
        <f t="shared" si="2"/>
        <v/>
      </c>
      <c r="B24" s="14"/>
      <c r="C24" s="14"/>
      <c r="D24" s="13"/>
      <c r="E24" s="15"/>
      <c r="F24" s="46"/>
      <c r="G24" s="16"/>
      <c r="H24" s="16"/>
      <c r="I24" s="363"/>
      <c r="J24" s="16"/>
      <c r="K24" s="16" t="str">
        <f t="shared" si="3"/>
        <v/>
      </c>
      <c r="L24" s="14"/>
      <c r="M24" s="2" t="s">
        <v>735</v>
      </c>
    </row>
    <row r="25" ht="12.75" customHeight="1" spans="1:13">
      <c r="A25" s="13" t="str">
        <f t="shared" si="2"/>
        <v/>
      </c>
      <c r="B25" s="14"/>
      <c r="C25" s="14"/>
      <c r="D25" s="13"/>
      <c r="E25" s="15"/>
      <c r="F25" s="46"/>
      <c r="G25" s="16"/>
      <c r="H25" s="16"/>
      <c r="I25" s="363"/>
      <c r="J25" s="16"/>
      <c r="K25" s="16" t="str">
        <f t="shared" si="3"/>
        <v/>
      </c>
      <c r="L25" s="14"/>
      <c r="M25" s="2" t="s">
        <v>736</v>
      </c>
    </row>
    <row r="26" ht="12.75" customHeight="1" spans="1:13">
      <c r="A26" s="13" t="str">
        <f t="shared" si="2"/>
        <v/>
      </c>
      <c r="B26" s="14"/>
      <c r="C26" s="14"/>
      <c r="D26" s="13"/>
      <c r="E26" s="15"/>
      <c r="F26" s="46"/>
      <c r="G26" s="16"/>
      <c r="H26" s="16"/>
      <c r="I26" s="363"/>
      <c r="J26" s="16"/>
      <c r="K26" s="16" t="str">
        <f t="shared" si="3"/>
        <v/>
      </c>
      <c r="L26" s="14"/>
      <c r="M26" s="2" t="s">
        <v>737</v>
      </c>
    </row>
    <row r="27" customHeight="1" spans="1:12">
      <c r="A27" s="17" t="s">
        <v>738</v>
      </c>
      <c r="B27" s="416"/>
      <c r="C27" s="20"/>
      <c r="D27" s="20"/>
      <c r="E27" s="362"/>
      <c r="F27" s="20"/>
      <c r="G27" s="20"/>
      <c r="H27" s="23"/>
      <c r="I27" s="23">
        <f>SUM(I7:I26)</f>
        <v>0</v>
      </c>
      <c r="J27" s="23">
        <f>SUM(J7:J26)</f>
        <v>0</v>
      </c>
      <c r="K27" s="16" t="str">
        <f t="shared" si="3"/>
        <v/>
      </c>
      <c r="L27" s="20"/>
    </row>
    <row r="28" customHeight="1" spans="1:13">
      <c r="A28" s="3" t="e">
        <f>#REF!&amp;"填表人："&amp;#REF!</f>
        <v>#REF!</v>
      </c>
      <c r="J28" s="3" t="e">
        <f>"评估人员："&amp;#REF!</f>
        <v>#REF!</v>
      </c>
      <c r="M28" s="199" t="s">
        <v>599</v>
      </c>
    </row>
    <row r="29" customHeight="1" spans="1:1">
      <c r="A29" s="3" t="e">
        <f>"填表日期："&amp;YEAR(#REF!)&amp;"年"&amp;MONTH(#REF!)&amp;"月"&amp;DAY(#REF!)&amp;"日"</f>
        <v>#REF!</v>
      </c>
    </row>
  </sheetData>
  <mergeCells count="5">
    <mergeCell ref="A2:L2"/>
    <mergeCell ref="A3:L3"/>
    <mergeCell ref="K4:L4"/>
    <mergeCell ref="K5:L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9">
    <pageSetUpPr fitToPage="1"/>
  </sheetPr>
  <dimension ref="A1:M29"/>
  <sheetViews>
    <sheetView showGridLines="0" zoomScale="96" zoomScaleNormal="96" workbookViewId="0">
      <selection activeCell="B16" sqref="B16"/>
    </sheetView>
  </sheetViews>
  <sheetFormatPr defaultColWidth="9" defaultRowHeight="15.75" customHeight="1"/>
  <cols>
    <col min="1" max="1" width="5.5" style="3" customWidth="1"/>
    <col min="2" max="2" width="18.2083333333333" style="3" customWidth="1"/>
    <col min="3" max="4" width="9" style="3" customWidth="1"/>
    <col min="5" max="6" width="8.20833333333333" style="297" customWidth="1"/>
    <col min="7" max="7" width="9" style="3" customWidth="1"/>
    <col min="8" max="8" width="7.20833333333333" style="3" customWidth="1"/>
    <col min="9" max="10" width="15.7083333333333" style="3" customWidth="1"/>
    <col min="11" max="11" width="12.7083333333333" style="3" customWidth="1"/>
    <col min="12" max="12" width="7.70833333333333" style="3" customWidth="1"/>
    <col min="13" max="13" width="9" style="2" customWidth="1"/>
    <col min="14" max="15" width="9" style="3" customWidth="1"/>
    <col min="16" max="16384" width="9" style="3"/>
  </cols>
  <sheetData>
    <row r="1" customHeight="1" spans="1:1">
      <c r="A1" s="4" t="s">
        <v>0</v>
      </c>
    </row>
    <row r="2" s="1" customFormat="1" ht="30" customHeight="1" spans="1:13">
      <c r="A2" s="5" t="s">
        <v>739</v>
      </c>
      <c r="M2" s="6"/>
    </row>
    <row r="3" customHeight="1" spans="1:1">
      <c r="A3" s="2" t="e">
        <f>"评估基准日："&amp;TEXT(#REF!,"yyyy年mm月dd日")</f>
        <v>#REF!</v>
      </c>
    </row>
    <row r="4" ht="14.25" customHeight="1" spans="1:12">
      <c r="A4" s="2"/>
      <c r="B4" s="2"/>
      <c r="C4" s="2"/>
      <c r="D4" s="2"/>
      <c r="E4" s="357"/>
      <c r="F4" s="357"/>
      <c r="G4" s="2"/>
      <c r="H4" s="2"/>
      <c r="I4" s="2"/>
      <c r="J4" s="2"/>
      <c r="K4" s="7" t="s">
        <v>740</v>
      </c>
      <c r="L4" s="7"/>
    </row>
    <row r="5" customHeight="1" spans="1:12">
      <c r="A5" s="3" t="e">
        <f>#REF!&amp;"："&amp;#REF!</f>
        <v>#REF!</v>
      </c>
      <c r="K5" s="78" t="s">
        <v>627</v>
      </c>
      <c r="L5" s="458"/>
    </row>
    <row r="6" s="2" customFormat="1" customHeight="1" spans="1:13">
      <c r="A6" s="11" t="s">
        <v>4</v>
      </c>
      <c r="B6" s="11" t="s">
        <v>711</v>
      </c>
      <c r="C6" s="11" t="s">
        <v>741</v>
      </c>
      <c r="D6" s="11" t="s">
        <v>742</v>
      </c>
      <c r="E6" s="348" t="s">
        <v>743</v>
      </c>
      <c r="F6" s="348" t="s">
        <v>714</v>
      </c>
      <c r="G6" s="11" t="s">
        <v>744</v>
      </c>
      <c r="H6" s="11" t="s">
        <v>745</v>
      </c>
      <c r="I6" s="11" t="s">
        <v>6</v>
      </c>
      <c r="J6" s="11" t="s">
        <v>7</v>
      </c>
      <c r="K6" s="11" t="s">
        <v>576</v>
      </c>
      <c r="L6" s="11" t="s">
        <v>176</v>
      </c>
      <c r="M6" s="199" t="s">
        <v>632</v>
      </c>
    </row>
    <row r="7" s="2" customFormat="1" customHeight="1" spans="1:13">
      <c r="A7" s="11" t="str">
        <f t="shared" ref="A7" si="0">IF(C7="","",ROW()-6)</f>
        <v/>
      </c>
      <c r="B7" s="11"/>
      <c r="C7" s="11"/>
      <c r="D7" s="11"/>
      <c r="E7" s="348"/>
      <c r="F7" s="348"/>
      <c r="G7" s="349"/>
      <c r="H7" s="11"/>
      <c r="I7" s="11"/>
      <c r="J7" s="16"/>
      <c r="K7" s="11" t="str">
        <f t="shared" ref="K7" si="1">IF(I7=0,"",(J7-I7)/I7*100)</f>
        <v/>
      </c>
      <c r="L7" s="11"/>
      <c r="M7" s="2" t="s">
        <v>746</v>
      </c>
    </row>
    <row r="8" s="2" customFormat="1" customHeight="1" spans="1:13">
      <c r="A8" s="11" t="str">
        <f t="shared" ref="A8:A26" si="2">IF(C8="","",ROW()-6)</f>
        <v/>
      </c>
      <c r="B8" s="11"/>
      <c r="C8" s="11"/>
      <c r="D8" s="11"/>
      <c r="E8" s="348"/>
      <c r="F8" s="348"/>
      <c r="G8" s="349"/>
      <c r="H8" s="11"/>
      <c r="I8" s="11"/>
      <c r="J8" s="16"/>
      <c r="K8" s="11" t="str">
        <f t="shared" ref="K8:K27" si="3">IF(I8=0,"",(J8-I8)/I8*100)</f>
        <v/>
      </c>
      <c r="L8" s="11"/>
      <c r="M8" s="2" t="s">
        <v>747</v>
      </c>
    </row>
    <row r="9" s="2" customFormat="1" customHeight="1" spans="1:13">
      <c r="A9" s="11" t="str">
        <f t="shared" si="2"/>
        <v/>
      </c>
      <c r="B9" s="11"/>
      <c r="C9" s="11"/>
      <c r="D9" s="11"/>
      <c r="E9" s="348"/>
      <c r="F9" s="348"/>
      <c r="G9" s="349"/>
      <c r="H9" s="11"/>
      <c r="I9" s="11"/>
      <c r="J9" s="16"/>
      <c r="K9" s="11" t="str">
        <f t="shared" si="3"/>
        <v/>
      </c>
      <c r="L9" s="11"/>
      <c r="M9" s="2" t="s">
        <v>748</v>
      </c>
    </row>
    <row r="10" s="2" customFormat="1" customHeight="1" spans="1:13">
      <c r="A10" s="11" t="str">
        <f t="shared" si="2"/>
        <v/>
      </c>
      <c r="B10" s="11"/>
      <c r="C10" s="11"/>
      <c r="D10" s="11"/>
      <c r="E10" s="348"/>
      <c r="F10" s="348"/>
      <c r="G10" s="349"/>
      <c r="H10" s="11"/>
      <c r="I10" s="11"/>
      <c r="J10" s="16"/>
      <c r="K10" s="11" t="str">
        <f t="shared" si="3"/>
        <v/>
      </c>
      <c r="L10" s="11"/>
      <c r="M10" s="2" t="s">
        <v>749</v>
      </c>
    </row>
    <row r="11" s="2" customFormat="1" customHeight="1" spans="1:13">
      <c r="A11" s="11" t="str">
        <f t="shared" si="2"/>
        <v/>
      </c>
      <c r="B11" s="11"/>
      <c r="C11" s="11"/>
      <c r="D11" s="11"/>
      <c r="E11" s="348"/>
      <c r="F11" s="348"/>
      <c r="G11" s="349"/>
      <c r="H11" s="11"/>
      <c r="I11" s="11"/>
      <c r="J11" s="16"/>
      <c r="K11" s="11" t="str">
        <f t="shared" si="3"/>
        <v/>
      </c>
      <c r="L11" s="11"/>
      <c r="M11" s="2" t="s">
        <v>750</v>
      </c>
    </row>
    <row r="12" s="2" customFormat="1" customHeight="1" spans="1:13">
      <c r="A12" s="11" t="str">
        <f t="shared" si="2"/>
        <v/>
      </c>
      <c r="B12" s="11"/>
      <c r="C12" s="11"/>
      <c r="D12" s="11"/>
      <c r="E12" s="348"/>
      <c r="F12" s="348"/>
      <c r="G12" s="349"/>
      <c r="H12" s="11"/>
      <c r="I12" s="11"/>
      <c r="J12" s="16"/>
      <c r="K12" s="11" t="str">
        <f t="shared" si="3"/>
        <v/>
      </c>
      <c r="L12" s="11"/>
      <c r="M12" s="2" t="s">
        <v>751</v>
      </c>
    </row>
    <row r="13" s="2" customFormat="1" customHeight="1" spans="1:13">
      <c r="A13" s="11" t="str">
        <f t="shared" si="2"/>
        <v/>
      </c>
      <c r="B13" s="11"/>
      <c r="C13" s="11"/>
      <c r="D13" s="11"/>
      <c r="E13" s="348"/>
      <c r="F13" s="348"/>
      <c r="G13" s="349"/>
      <c r="H13" s="11"/>
      <c r="I13" s="11"/>
      <c r="J13" s="16"/>
      <c r="K13" s="11" t="str">
        <f t="shared" si="3"/>
        <v/>
      </c>
      <c r="L13" s="11"/>
      <c r="M13" s="2" t="s">
        <v>752</v>
      </c>
    </row>
    <row r="14" s="2" customFormat="1" customHeight="1" spans="1:13">
      <c r="A14" s="11" t="str">
        <f t="shared" si="2"/>
        <v/>
      </c>
      <c r="B14" s="11"/>
      <c r="C14" s="11"/>
      <c r="D14" s="11"/>
      <c r="E14" s="348"/>
      <c r="F14" s="348"/>
      <c r="G14" s="349"/>
      <c r="H14" s="11"/>
      <c r="I14" s="11"/>
      <c r="J14" s="16"/>
      <c r="K14" s="11" t="str">
        <f t="shared" si="3"/>
        <v/>
      </c>
      <c r="L14" s="11"/>
      <c r="M14" s="2" t="s">
        <v>753</v>
      </c>
    </row>
    <row r="15" s="2" customFormat="1" customHeight="1" spans="1:13">
      <c r="A15" s="11" t="str">
        <f t="shared" si="2"/>
        <v/>
      </c>
      <c r="B15" s="11"/>
      <c r="C15" s="11"/>
      <c r="D15" s="11"/>
      <c r="E15" s="348"/>
      <c r="F15" s="348"/>
      <c r="G15" s="349"/>
      <c r="H15" s="11"/>
      <c r="I15" s="11"/>
      <c r="J15" s="16"/>
      <c r="K15" s="11" t="str">
        <f t="shared" si="3"/>
        <v/>
      </c>
      <c r="L15" s="11"/>
      <c r="M15" s="2" t="s">
        <v>754</v>
      </c>
    </row>
    <row r="16" s="2" customFormat="1" customHeight="1" spans="1:13">
      <c r="A16" s="11" t="str">
        <f t="shared" si="2"/>
        <v/>
      </c>
      <c r="B16" s="11"/>
      <c r="C16" s="11"/>
      <c r="D16" s="11"/>
      <c r="E16" s="348"/>
      <c r="F16" s="348"/>
      <c r="G16" s="349"/>
      <c r="H16" s="11"/>
      <c r="I16" s="11"/>
      <c r="J16" s="16"/>
      <c r="K16" s="11" t="str">
        <f t="shared" si="3"/>
        <v/>
      </c>
      <c r="L16" s="11"/>
      <c r="M16" s="2" t="s">
        <v>755</v>
      </c>
    </row>
    <row r="17" s="2" customFormat="1" customHeight="1" spans="1:13">
      <c r="A17" s="11" t="str">
        <f t="shared" si="2"/>
        <v/>
      </c>
      <c r="B17" s="11"/>
      <c r="C17" s="11"/>
      <c r="D17" s="11"/>
      <c r="E17" s="348"/>
      <c r="F17" s="348"/>
      <c r="G17" s="349"/>
      <c r="H17" s="11"/>
      <c r="I17" s="11"/>
      <c r="J17" s="16"/>
      <c r="K17" s="11" t="str">
        <f t="shared" si="3"/>
        <v/>
      </c>
      <c r="L17" s="11"/>
      <c r="M17" s="2" t="s">
        <v>756</v>
      </c>
    </row>
    <row r="18" s="2" customFormat="1" customHeight="1" spans="1:13">
      <c r="A18" s="11" t="str">
        <f t="shared" si="2"/>
        <v/>
      </c>
      <c r="B18" s="11"/>
      <c r="C18" s="11"/>
      <c r="D18" s="11"/>
      <c r="E18" s="348"/>
      <c r="F18" s="348"/>
      <c r="G18" s="349"/>
      <c r="H18" s="11"/>
      <c r="I18" s="11"/>
      <c r="J18" s="16"/>
      <c r="K18" s="11" t="str">
        <f t="shared" si="3"/>
        <v/>
      </c>
      <c r="L18" s="11"/>
      <c r="M18" s="2" t="s">
        <v>757</v>
      </c>
    </row>
    <row r="19" s="2" customFormat="1" customHeight="1" spans="1:13">
      <c r="A19" s="11" t="str">
        <f t="shared" si="2"/>
        <v/>
      </c>
      <c r="B19" s="11"/>
      <c r="C19" s="11"/>
      <c r="D19" s="11"/>
      <c r="E19" s="348"/>
      <c r="F19" s="348"/>
      <c r="G19" s="349"/>
      <c r="H19" s="11"/>
      <c r="I19" s="11"/>
      <c r="J19" s="16"/>
      <c r="K19" s="11" t="str">
        <f t="shared" si="3"/>
        <v/>
      </c>
      <c r="L19" s="11"/>
      <c r="M19" s="2" t="s">
        <v>758</v>
      </c>
    </row>
    <row r="20" s="2" customFormat="1" customHeight="1" spans="1:13">
      <c r="A20" s="11" t="str">
        <f t="shared" si="2"/>
        <v/>
      </c>
      <c r="B20" s="11"/>
      <c r="C20" s="11"/>
      <c r="D20" s="11"/>
      <c r="E20" s="348"/>
      <c r="F20" s="348"/>
      <c r="G20" s="349"/>
      <c r="H20" s="11"/>
      <c r="I20" s="11"/>
      <c r="J20" s="16"/>
      <c r="K20" s="11" t="str">
        <f t="shared" si="3"/>
        <v/>
      </c>
      <c r="L20" s="11"/>
      <c r="M20" s="2" t="s">
        <v>759</v>
      </c>
    </row>
    <row r="21" s="2" customFormat="1" customHeight="1" spans="1:13">
      <c r="A21" s="11" t="str">
        <f t="shared" si="2"/>
        <v/>
      </c>
      <c r="B21" s="11"/>
      <c r="C21" s="11"/>
      <c r="D21" s="11"/>
      <c r="E21" s="348"/>
      <c r="F21" s="348"/>
      <c r="G21" s="349"/>
      <c r="H21" s="11"/>
      <c r="I21" s="11"/>
      <c r="J21" s="16"/>
      <c r="K21" s="11" t="str">
        <f t="shared" si="3"/>
        <v/>
      </c>
      <c r="L21" s="11"/>
      <c r="M21" s="2" t="s">
        <v>760</v>
      </c>
    </row>
    <row r="22" s="2" customFormat="1" customHeight="1" spans="1:13">
      <c r="A22" s="11" t="str">
        <f t="shared" si="2"/>
        <v/>
      </c>
      <c r="B22" s="11"/>
      <c r="C22" s="11"/>
      <c r="D22" s="11"/>
      <c r="E22" s="348"/>
      <c r="F22" s="348"/>
      <c r="G22" s="349"/>
      <c r="H22" s="11"/>
      <c r="I22" s="11"/>
      <c r="J22" s="16"/>
      <c r="K22" s="11" t="str">
        <f t="shared" si="3"/>
        <v/>
      </c>
      <c r="L22" s="11"/>
      <c r="M22" s="2" t="s">
        <v>761</v>
      </c>
    </row>
    <row r="23" s="2" customFormat="1" customHeight="1" spans="1:13">
      <c r="A23" s="11" t="str">
        <f t="shared" si="2"/>
        <v/>
      </c>
      <c r="B23" s="11"/>
      <c r="C23" s="11"/>
      <c r="D23" s="11"/>
      <c r="E23" s="348"/>
      <c r="F23" s="348"/>
      <c r="G23" s="349"/>
      <c r="H23" s="11"/>
      <c r="I23" s="11"/>
      <c r="J23" s="16"/>
      <c r="K23" s="11" t="str">
        <f t="shared" si="3"/>
        <v/>
      </c>
      <c r="L23" s="11"/>
      <c r="M23" s="2" t="s">
        <v>762</v>
      </c>
    </row>
    <row r="24" s="2" customFormat="1" customHeight="1" spans="1:13">
      <c r="A24" s="11" t="str">
        <f t="shared" si="2"/>
        <v/>
      </c>
      <c r="B24" s="11"/>
      <c r="C24" s="11"/>
      <c r="D24" s="11"/>
      <c r="E24" s="348"/>
      <c r="F24" s="348"/>
      <c r="G24" s="349"/>
      <c r="H24" s="11"/>
      <c r="I24" s="11"/>
      <c r="J24" s="16"/>
      <c r="K24" s="11" t="str">
        <f t="shared" si="3"/>
        <v/>
      </c>
      <c r="L24" s="11"/>
      <c r="M24" s="2" t="s">
        <v>763</v>
      </c>
    </row>
    <row r="25" s="2" customFormat="1" customHeight="1" spans="1:13">
      <c r="A25" s="11" t="str">
        <f t="shared" si="2"/>
        <v/>
      </c>
      <c r="B25" s="11"/>
      <c r="C25" s="11"/>
      <c r="D25" s="11"/>
      <c r="E25" s="348"/>
      <c r="F25" s="348"/>
      <c r="G25" s="349"/>
      <c r="H25" s="11"/>
      <c r="I25" s="11"/>
      <c r="J25" s="16"/>
      <c r="K25" s="11" t="str">
        <f t="shared" si="3"/>
        <v/>
      </c>
      <c r="L25" s="11"/>
      <c r="M25" s="2" t="s">
        <v>764</v>
      </c>
    </row>
    <row r="26" s="2" customFormat="1" customHeight="1" spans="1:13">
      <c r="A26" s="11" t="str">
        <f t="shared" si="2"/>
        <v/>
      </c>
      <c r="B26" s="11"/>
      <c r="C26" s="11"/>
      <c r="D26" s="11"/>
      <c r="E26" s="348"/>
      <c r="F26" s="348"/>
      <c r="G26" s="349"/>
      <c r="H26" s="11"/>
      <c r="I26" s="11"/>
      <c r="J26" s="16"/>
      <c r="K26" s="11" t="str">
        <f t="shared" si="3"/>
        <v/>
      </c>
      <c r="L26" s="11"/>
      <c r="M26" s="2" t="s">
        <v>765</v>
      </c>
    </row>
    <row r="27" ht="12.75" customHeight="1" spans="1:12">
      <c r="A27" s="25" t="s">
        <v>738</v>
      </c>
      <c r="B27" s="413"/>
      <c r="C27" s="14"/>
      <c r="D27" s="13"/>
      <c r="E27" s="15"/>
      <c r="F27" s="15"/>
      <c r="G27" s="343"/>
      <c r="H27" s="16"/>
      <c r="I27" s="16">
        <f>SUM(I7:I26)</f>
        <v>0</v>
      </c>
      <c r="J27" s="489">
        <f>SUM(J7:J26)</f>
        <v>0</v>
      </c>
      <c r="K27" s="25" t="str">
        <f t="shared" si="3"/>
        <v/>
      </c>
      <c r="L27" s="490"/>
    </row>
    <row r="28" customHeight="1" spans="1:13">
      <c r="A28" s="3" t="e">
        <f>#REF!&amp;"填表人："&amp;#REF!</f>
        <v>#REF!</v>
      </c>
      <c r="F28" s="3"/>
      <c r="J28" s="3" t="e">
        <f>"评估人员："&amp;#REF!</f>
        <v>#REF!</v>
      </c>
      <c r="M28" s="199" t="s">
        <v>599</v>
      </c>
    </row>
    <row r="29" customHeight="1" spans="1:6">
      <c r="A29" s="3" t="e">
        <f>"填表日期："&amp;YEAR(#REF!)&amp;"年"&amp;MONTH(#REF!)&amp;"月"&amp;DAY(#REF!)&amp;"日"</f>
        <v>#REF!</v>
      </c>
      <c r="F29" s="3"/>
    </row>
  </sheetData>
  <mergeCells count="5">
    <mergeCell ref="A2:K2"/>
    <mergeCell ref="A3:K3"/>
    <mergeCell ref="K4:L4"/>
    <mergeCell ref="K5:L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0">
    <pageSetUpPr fitToPage="1"/>
  </sheetPr>
  <dimension ref="A1:M29"/>
  <sheetViews>
    <sheetView showGridLines="0" zoomScale="96" zoomScaleNormal="96" workbookViewId="0">
      <selection activeCell="B16" sqref="B16"/>
    </sheetView>
  </sheetViews>
  <sheetFormatPr defaultColWidth="9" defaultRowHeight="15.75" customHeight="1"/>
  <cols>
    <col min="1" max="1" width="4.20833333333333" style="3" customWidth="1"/>
    <col min="2" max="2" width="16.7083333333333" style="3" customWidth="1"/>
    <col min="3" max="3" width="10.7083333333333" style="3" customWidth="1"/>
    <col min="4" max="5" width="7.20833333333333" style="3" customWidth="1"/>
    <col min="6" max="6" width="7.20833333333333" style="297" customWidth="1"/>
    <col min="7" max="7" width="9.20833333333333" style="3" customWidth="1"/>
    <col min="8" max="8" width="11.7083333333333" style="3" customWidth="1"/>
    <col min="9" max="10" width="14.7083333333333" style="3" customWidth="1"/>
    <col min="11" max="11" width="12.7083333333333" style="3" customWidth="1"/>
    <col min="12" max="12" width="9" style="3" customWidth="1"/>
    <col min="13" max="13" width="9" style="2" customWidth="1"/>
    <col min="14" max="15" width="9" style="3" customWidth="1"/>
    <col min="16" max="16384" width="9" style="3"/>
  </cols>
  <sheetData>
    <row r="1" customHeight="1" spans="1:1">
      <c r="A1" s="4" t="s">
        <v>0</v>
      </c>
    </row>
    <row r="2" s="1" customFormat="1" ht="30" customHeight="1" spans="1:13">
      <c r="A2" s="5" t="s">
        <v>766</v>
      </c>
      <c r="M2" s="6"/>
    </row>
    <row r="3" customHeight="1" spans="1:1">
      <c r="A3" s="2" t="e">
        <f>"评估基准日："&amp;TEXT(#REF!,"yyyy年mm月dd日")</f>
        <v>#REF!</v>
      </c>
    </row>
    <row r="4" ht="14.25" customHeight="1" spans="1:11">
      <c r="A4" s="2"/>
      <c r="B4" s="2"/>
      <c r="C4" s="2"/>
      <c r="D4" s="2"/>
      <c r="E4" s="2"/>
      <c r="F4" s="357"/>
      <c r="G4" s="2"/>
      <c r="H4" s="2"/>
      <c r="I4" s="2"/>
      <c r="J4" s="2"/>
      <c r="K4" s="7" t="s">
        <v>767</v>
      </c>
    </row>
    <row r="5" customHeight="1" spans="1:12">
      <c r="A5" s="3" t="e">
        <f>#REF!&amp;"："&amp;#REF!</f>
        <v>#REF!</v>
      </c>
      <c r="K5" s="78" t="s">
        <v>627</v>
      </c>
      <c r="L5" s="458"/>
    </row>
    <row r="6" s="2" customFormat="1" customHeight="1" spans="1:13">
      <c r="A6" s="11" t="s">
        <v>4</v>
      </c>
      <c r="B6" s="11" t="s">
        <v>768</v>
      </c>
      <c r="C6" s="11" t="s">
        <v>769</v>
      </c>
      <c r="D6" s="11" t="s">
        <v>770</v>
      </c>
      <c r="E6" s="11" t="s">
        <v>771</v>
      </c>
      <c r="F6" s="348" t="s">
        <v>714</v>
      </c>
      <c r="G6" s="11" t="s">
        <v>745</v>
      </c>
      <c r="H6" s="11" t="s">
        <v>772</v>
      </c>
      <c r="I6" s="11" t="s">
        <v>6</v>
      </c>
      <c r="J6" s="11" t="s">
        <v>7</v>
      </c>
      <c r="K6" s="11" t="s">
        <v>576</v>
      </c>
      <c r="L6" s="11" t="s">
        <v>176</v>
      </c>
      <c r="M6" s="199" t="s">
        <v>632</v>
      </c>
    </row>
    <row r="7" ht="12.75" customHeight="1" spans="1:13">
      <c r="A7" s="13" t="str">
        <f t="shared" ref="A7" si="0">IF(C7="","",ROW()-6)</f>
        <v/>
      </c>
      <c r="B7" s="14"/>
      <c r="C7" s="14"/>
      <c r="D7" s="14"/>
      <c r="E7" s="13"/>
      <c r="F7" s="15"/>
      <c r="G7" s="16"/>
      <c r="H7" s="16"/>
      <c r="I7" s="363"/>
      <c r="J7" s="16"/>
      <c r="K7" s="16" t="str">
        <f t="shared" ref="K7" si="1">IF(I7=0,"",(J7-I7)/I7*100)</f>
        <v/>
      </c>
      <c r="L7" s="14"/>
      <c r="M7" s="2" t="s">
        <v>773</v>
      </c>
    </row>
    <row r="8" ht="12.75" customHeight="1" spans="1:13">
      <c r="A8" s="13" t="str">
        <f t="shared" ref="A8:A26" si="2">IF(C8="","",ROW()-6)</f>
        <v/>
      </c>
      <c r="B8" s="14"/>
      <c r="C8" s="14"/>
      <c r="D8" s="14"/>
      <c r="E8" s="13"/>
      <c r="F8" s="15"/>
      <c r="G8" s="16"/>
      <c r="H8" s="16"/>
      <c r="I8" s="363"/>
      <c r="J8" s="16"/>
      <c r="K8" s="16" t="str">
        <f t="shared" ref="K8:K27" si="3">IF(I8=0,"",(J8-I8)/I8*100)</f>
        <v/>
      </c>
      <c r="L8" s="14"/>
      <c r="M8" s="2" t="s">
        <v>774</v>
      </c>
    </row>
    <row r="9" ht="12.75" customHeight="1" spans="1:13">
      <c r="A9" s="13" t="str">
        <f t="shared" si="2"/>
        <v/>
      </c>
      <c r="B9" s="14"/>
      <c r="C9" s="14"/>
      <c r="D9" s="14"/>
      <c r="E9" s="13"/>
      <c r="F9" s="15"/>
      <c r="G9" s="16"/>
      <c r="H9" s="16"/>
      <c r="I9" s="363"/>
      <c r="J9" s="16"/>
      <c r="K9" s="16" t="str">
        <f t="shared" si="3"/>
        <v/>
      </c>
      <c r="L9" s="14"/>
      <c r="M9" s="2" t="s">
        <v>775</v>
      </c>
    </row>
    <row r="10" ht="12.75" customHeight="1" spans="1:13">
      <c r="A10" s="13" t="str">
        <f t="shared" si="2"/>
        <v/>
      </c>
      <c r="B10" s="14"/>
      <c r="C10" s="14"/>
      <c r="D10" s="14"/>
      <c r="E10" s="13"/>
      <c r="F10" s="15"/>
      <c r="G10" s="16"/>
      <c r="H10" s="16"/>
      <c r="I10" s="363"/>
      <c r="J10" s="16"/>
      <c r="K10" s="16" t="str">
        <f t="shared" si="3"/>
        <v/>
      </c>
      <c r="L10" s="14"/>
      <c r="M10" s="2" t="s">
        <v>776</v>
      </c>
    </row>
    <row r="11" ht="12.75" customHeight="1" spans="1:13">
      <c r="A11" s="13" t="str">
        <f t="shared" si="2"/>
        <v/>
      </c>
      <c r="B11" s="14"/>
      <c r="C11" s="14"/>
      <c r="D11" s="14"/>
      <c r="E11" s="13"/>
      <c r="F11" s="15"/>
      <c r="G11" s="16"/>
      <c r="H11" s="16"/>
      <c r="I11" s="363"/>
      <c r="J11" s="16"/>
      <c r="K11" s="16" t="str">
        <f t="shared" si="3"/>
        <v/>
      </c>
      <c r="L11" s="14"/>
      <c r="M11" s="2" t="s">
        <v>777</v>
      </c>
    </row>
    <row r="12" ht="12.75" customHeight="1" spans="1:13">
      <c r="A12" s="13" t="str">
        <f t="shared" si="2"/>
        <v/>
      </c>
      <c r="B12" s="14"/>
      <c r="C12" s="14"/>
      <c r="D12" s="14"/>
      <c r="E12" s="13"/>
      <c r="F12" s="15"/>
      <c r="G12" s="16"/>
      <c r="H12" s="16"/>
      <c r="I12" s="363"/>
      <c r="J12" s="16"/>
      <c r="K12" s="16" t="str">
        <f t="shared" si="3"/>
        <v/>
      </c>
      <c r="L12" s="14"/>
      <c r="M12" s="2" t="s">
        <v>778</v>
      </c>
    </row>
    <row r="13" ht="12.75" customHeight="1" spans="1:13">
      <c r="A13" s="13" t="str">
        <f t="shared" si="2"/>
        <v/>
      </c>
      <c r="B13" s="14"/>
      <c r="C13" s="14"/>
      <c r="D13" s="14"/>
      <c r="E13" s="13"/>
      <c r="F13" s="15"/>
      <c r="G13" s="16"/>
      <c r="H13" s="16"/>
      <c r="I13" s="363"/>
      <c r="J13" s="16"/>
      <c r="K13" s="16" t="str">
        <f t="shared" si="3"/>
        <v/>
      </c>
      <c r="L13" s="14"/>
      <c r="M13" s="2" t="s">
        <v>779</v>
      </c>
    </row>
    <row r="14" ht="12.75" customHeight="1" spans="1:13">
      <c r="A14" s="13" t="str">
        <f t="shared" si="2"/>
        <v/>
      </c>
      <c r="B14" s="14"/>
      <c r="C14" s="14"/>
      <c r="D14" s="14"/>
      <c r="E14" s="13"/>
      <c r="F14" s="15"/>
      <c r="G14" s="16"/>
      <c r="H14" s="16"/>
      <c r="I14" s="363"/>
      <c r="J14" s="16"/>
      <c r="K14" s="16" t="str">
        <f t="shared" si="3"/>
        <v/>
      </c>
      <c r="L14" s="14"/>
      <c r="M14" s="2" t="s">
        <v>780</v>
      </c>
    </row>
    <row r="15" ht="12.75" customHeight="1" spans="1:13">
      <c r="A15" s="13" t="str">
        <f t="shared" si="2"/>
        <v/>
      </c>
      <c r="B15" s="14"/>
      <c r="C15" s="14"/>
      <c r="D15" s="14"/>
      <c r="E15" s="13"/>
      <c r="F15" s="15"/>
      <c r="G15" s="16"/>
      <c r="H15" s="16"/>
      <c r="I15" s="363"/>
      <c r="J15" s="16"/>
      <c r="K15" s="16" t="str">
        <f t="shared" si="3"/>
        <v/>
      </c>
      <c r="L15" s="14"/>
      <c r="M15" s="2" t="s">
        <v>781</v>
      </c>
    </row>
    <row r="16" ht="12.75" customHeight="1" spans="1:13">
      <c r="A16" s="13" t="str">
        <f t="shared" si="2"/>
        <v/>
      </c>
      <c r="B16" s="14"/>
      <c r="C16" s="14"/>
      <c r="D16" s="14"/>
      <c r="E16" s="13"/>
      <c r="F16" s="15"/>
      <c r="G16" s="16"/>
      <c r="H16" s="16"/>
      <c r="I16" s="363"/>
      <c r="J16" s="16"/>
      <c r="K16" s="16" t="str">
        <f t="shared" si="3"/>
        <v/>
      </c>
      <c r="L16" s="14"/>
      <c r="M16" s="2" t="s">
        <v>782</v>
      </c>
    </row>
    <row r="17" ht="12.75" customHeight="1" spans="1:13">
      <c r="A17" s="13" t="str">
        <f t="shared" si="2"/>
        <v/>
      </c>
      <c r="B17" s="14"/>
      <c r="C17" s="14"/>
      <c r="D17" s="14"/>
      <c r="E17" s="13"/>
      <c r="F17" s="15"/>
      <c r="G17" s="16"/>
      <c r="H17" s="16"/>
      <c r="I17" s="363"/>
      <c r="J17" s="16"/>
      <c r="K17" s="16" t="str">
        <f t="shared" si="3"/>
        <v/>
      </c>
      <c r="L17" s="14"/>
      <c r="M17" s="2" t="s">
        <v>783</v>
      </c>
    </row>
    <row r="18" ht="12.75" customHeight="1" spans="1:13">
      <c r="A18" s="13" t="str">
        <f t="shared" si="2"/>
        <v/>
      </c>
      <c r="B18" s="14"/>
      <c r="C18" s="14"/>
      <c r="D18" s="14"/>
      <c r="E18" s="13"/>
      <c r="F18" s="15"/>
      <c r="G18" s="16"/>
      <c r="H18" s="16"/>
      <c r="I18" s="363"/>
      <c r="J18" s="16"/>
      <c r="K18" s="16" t="str">
        <f t="shared" si="3"/>
        <v/>
      </c>
      <c r="L18" s="14"/>
      <c r="M18" s="2" t="s">
        <v>784</v>
      </c>
    </row>
    <row r="19" ht="12.75" customHeight="1" spans="1:13">
      <c r="A19" s="13" t="str">
        <f t="shared" si="2"/>
        <v/>
      </c>
      <c r="B19" s="14"/>
      <c r="C19" s="14"/>
      <c r="D19" s="14"/>
      <c r="E19" s="13"/>
      <c r="F19" s="15"/>
      <c r="G19" s="16"/>
      <c r="H19" s="16"/>
      <c r="I19" s="363"/>
      <c r="J19" s="16"/>
      <c r="K19" s="16" t="str">
        <f t="shared" si="3"/>
        <v/>
      </c>
      <c r="L19" s="14"/>
      <c r="M19" s="2" t="s">
        <v>785</v>
      </c>
    </row>
    <row r="20" ht="12.75" customHeight="1" spans="1:13">
      <c r="A20" s="13" t="str">
        <f t="shared" si="2"/>
        <v/>
      </c>
      <c r="B20" s="14"/>
      <c r="C20" s="14"/>
      <c r="D20" s="14"/>
      <c r="E20" s="13"/>
      <c r="F20" s="15"/>
      <c r="G20" s="16"/>
      <c r="H20" s="16"/>
      <c r="I20" s="363"/>
      <c r="J20" s="16"/>
      <c r="K20" s="16" t="str">
        <f t="shared" si="3"/>
        <v/>
      </c>
      <c r="L20" s="14"/>
      <c r="M20" s="2" t="s">
        <v>786</v>
      </c>
    </row>
    <row r="21" ht="12.75" customHeight="1" spans="1:13">
      <c r="A21" s="13" t="str">
        <f t="shared" si="2"/>
        <v/>
      </c>
      <c r="B21" s="14"/>
      <c r="C21" s="14"/>
      <c r="D21" s="14"/>
      <c r="E21" s="13"/>
      <c r="F21" s="15"/>
      <c r="G21" s="16"/>
      <c r="H21" s="16"/>
      <c r="I21" s="363"/>
      <c r="J21" s="16"/>
      <c r="K21" s="16" t="str">
        <f t="shared" si="3"/>
        <v/>
      </c>
      <c r="L21" s="14"/>
      <c r="M21" s="2" t="s">
        <v>787</v>
      </c>
    </row>
    <row r="22" ht="12.75" customHeight="1" spans="1:13">
      <c r="A22" s="13" t="str">
        <f t="shared" si="2"/>
        <v/>
      </c>
      <c r="B22" s="14"/>
      <c r="C22" s="14"/>
      <c r="D22" s="14"/>
      <c r="E22" s="13"/>
      <c r="F22" s="15"/>
      <c r="G22" s="16"/>
      <c r="H22" s="16"/>
      <c r="I22" s="363"/>
      <c r="J22" s="16"/>
      <c r="K22" s="16" t="str">
        <f t="shared" si="3"/>
        <v/>
      </c>
      <c r="L22" s="14"/>
      <c r="M22" s="2" t="s">
        <v>788</v>
      </c>
    </row>
    <row r="23" ht="12.75" customHeight="1" spans="1:13">
      <c r="A23" s="13" t="str">
        <f t="shared" si="2"/>
        <v/>
      </c>
      <c r="B23" s="14"/>
      <c r="C23" s="14"/>
      <c r="D23" s="14"/>
      <c r="E23" s="13"/>
      <c r="F23" s="15"/>
      <c r="G23" s="16"/>
      <c r="H23" s="16"/>
      <c r="I23" s="363"/>
      <c r="J23" s="16"/>
      <c r="K23" s="16" t="str">
        <f t="shared" si="3"/>
        <v/>
      </c>
      <c r="L23" s="14"/>
      <c r="M23" s="2" t="s">
        <v>789</v>
      </c>
    </row>
    <row r="24" ht="12.75" customHeight="1" spans="1:13">
      <c r="A24" s="13" t="str">
        <f t="shared" si="2"/>
        <v/>
      </c>
      <c r="B24" s="14"/>
      <c r="C24" s="14"/>
      <c r="D24" s="14"/>
      <c r="E24" s="13"/>
      <c r="F24" s="15"/>
      <c r="G24" s="16"/>
      <c r="H24" s="16"/>
      <c r="I24" s="363"/>
      <c r="J24" s="16"/>
      <c r="K24" s="16" t="str">
        <f t="shared" si="3"/>
        <v/>
      </c>
      <c r="L24" s="14"/>
      <c r="M24" s="2" t="s">
        <v>790</v>
      </c>
    </row>
    <row r="25" ht="12.75" customHeight="1" spans="1:13">
      <c r="A25" s="13" t="str">
        <f t="shared" si="2"/>
        <v/>
      </c>
      <c r="B25" s="14"/>
      <c r="C25" s="14"/>
      <c r="D25" s="14"/>
      <c r="E25" s="13"/>
      <c r="F25" s="15"/>
      <c r="G25" s="16"/>
      <c r="H25" s="16"/>
      <c r="I25" s="363"/>
      <c r="J25" s="16"/>
      <c r="K25" s="16" t="str">
        <f t="shared" si="3"/>
        <v/>
      </c>
      <c r="L25" s="14"/>
      <c r="M25" s="2" t="s">
        <v>791</v>
      </c>
    </row>
    <row r="26" ht="12.75" customHeight="1" spans="1:13">
      <c r="A26" s="13" t="str">
        <f t="shared" si="2"/>
        <v/>
      </c>
      <c r="B26" s="14"/>
      <c r="C26" s="14"/>
      <c r="D26" s="14"/>
      <c r="E26" s="13"/>
      <c r="F26" s="15"/>
      <c r="G26" s="16"/>
      <c r="H26" s="16"/>
      <c r="I26" s="363"/>
      <c r="J26" s="16"/>
      <c r="K26" s="16" t="str">
        <f t="shared" si="3"/>
        <v/>
      </c>
      <c r="L26" s="14"/>
      <c r="M26" s="2" t="s">
        <v>792</v>
      </c>
    </row>
    <row r="27" customHeight="1" spans="1:12">
      <c r="A27" s="17" t="s">
        <v>738</v>
      </c>
      <c r="B27" s="416"/>
      <c r="C27" s="20"/>
      <c r="D27" s="17"/>
      <c r="E27" s="17"/>
      <c r="F27" s="471"/>
      <c r="G27" s="20"/>
      <c r="H27" s="23"/>
      <c r="I27" s="23">
        <f>SUM(I7:I26)</f>
        <v>0</v>
      </c>
      <c r="J27" s="23">
        <f>SUM(J7:J26)</f>
        <v>0</v>
      </c>
      <c r="K27" s="16" t="str">
        <f t="shared" si="3"/>
        <v/>
      </c>
      <c r="L27" s="20"/>
    </row>
    <row r="28" customHeight="1" spans="1:13">
      <c r="A28" s="3" t="e">
        <f>#REF!&amp;"填表人："&amp;#REF!</f>
        <v>#REF!</v>
      </c>
      <c r="J28" s="3" t="e">
        <f>"评估人员："&amp;#REF!</f>
        <v>#REF!</v>
      </c>
      <c r="M28" s="199" t="s">
        <v>599</v>
      </c>
    </row>
    <row r="29" customHeight="1" spans="1:1">
      <c r="A29" s="3" t="e">
        <f>"填表日期："&amp;YEAR(#REF!)&amp;"年"&amp;MONTH(#REF!)&amp;"月"&amp;DAY(#REF!)&amp;"日"</f>
        <v>#REF!</v>
      </c>
    </row>
  </sheetData>
  <mergeCells count="5">
    <mergeCell ref="A2:L2"/>
    <mergeCell ref="A3:L3"/>
    <mergeCell ref="K4:L4"/>
    <mergeCell ref="K5:L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M29"/>
  <sheetViews>
    <sheetView workbookViewId="0">
      <selection activeCell="B16" sqref="B16"/>
    </sheetView>
  </sheetViews>
  <sheetFormatPr defaultColWidth="9" defaultRowHeight="15.75" customHeight="1"/>
  <cols>
    <col min="1" max="1" width="4.20833333333333" style="3" customWidth="1"/>
    <col min="2" max="2" width="16.7083333333333" style="3" customWidth="1"/>
    <col min="3" max="3" width="10.7083333333333" style="3" customWidth="1"/>
    <col min="4" max="4" width="7.20833333333333" style="3" customWidth="1"/>
    <col min="5" max="6" width="7.20833333333333" style="297" customWidth="1"/>
    <col min="7" max="7" width="9.20833333333333" style="3" customWidth="1"/>
    <col min="8" max="8" width="11.7083333333333" style="3" customWidth="1"/>
    <col min="9" max="10" width="14.7083333333333" style="3" customWidth="1"/>
    <col min="11" max="11" width="8.20833333333333" style="3" customWidth="1"/>
    <col min="12" max="12" width="9" style="3"/>
    <col min="13" max="13" width="9" style="2"/>
    <col min="14" max="16384" width="9" style="3"/>
  </cols>
  <sheetData>
    <row r="1" customHeight="1" spans="1:1">
      <c r="A1" s="4" t="s">
        <v>0</v>
      </c>
    </row>
    <row r="2" s="1" customFormat="1" ht="30" customHeight="1" spans="1:13">
      <c r="A2" s="5" t="s">
        <v>793</v>
      </c>
      <c r="M2" s="6"/>
    </row>
    <row r="3" customHeight="1" spans="1:1">
      <c r="A3" s="2" t="e">
        <f>"评估基准日："&amp;TEXT(#REF!,"yyyy年mm月dd日")</f>
        <v>#REF!</v>
      </c>
    </row>
    <row r="4" ht="14.25" customHeight="1" spans="1:11">
      <c r="A4" s="2"/>
      <c r="B4" s="2"/>
      <c r="C4" s="2"/>
      <c r="D4" s="2"/>
      <c r="E4" s="357"/>
      <c r="F4" s="357"/>
      <c r="G4" s="2"/>
      <c r="H4" s="2"/>
      <c r="I4" s="2"/>
      <c r="J4" s="2"/>
      <c r="K4" s="7" t="s">
        <v>794</v>
      </c>
    </row>
    <row r="5" customHeight="1" spans="1:12">
      <c r="A5" s="3" t="e">
        <f>#REF!&amp;"："&amp;#REF!</f>
        <v>#REF!</v>
      </c>
      <c r="K5" s="78" t="s">
        <v>627</v>
      </c>
      <c r="L5" s="458"/>
    </row>
    <row r="6" s="2" customFormat="1" customHeight="1" spans="1:13">
      <c r="A6" s="11" t="s">
        <v>4</v>
      </c>
      <c r="B6" s="356" t="s">
        <v>795</v>
      </c>
      <c r="C6" s="356" t="s">
        <v>796</v>
      </c>
      <c r="D6" s="356" t="s">
        <v>797</v>
      </c>
      <c r="E6" s="348" t="s">
        <v>714</v>
      </c>
      <c r="F6" s="488" t="s">
        <v>798</v>
      </c>
      <c r="G6" s="11" t="s">
        <v>745</v>
      </c>
      <c r="H6" s="356" t="s">
        <v>799</v>
      </c>
      <c r="I6" s="11" t="s">
        <v>6</v>
      </c>
      <c r="J6" s="11" t="s">
        <v>7</v>
      </c>
      <c r="K6" s="11" t="s">
        <v>576</v>
      </c>
      <c r="L6" s="11" t="s">
        <v>176</v>
      </c>
      <c r="M6" s="199" t="s">
        <v>632</v>
      </c>
    </row>
    <row r="7" ht="12.75" customHeight="1" spans="1:13">
      <c r="A7" s="13" t="str">
        <f t="shared" ref="A7" si="0">IF(C7="","",ROW()-6)</f>
        <v/>
      </c>
      <c r="B7" s="14"/>
      <c r="C7" s="14"/>
      <c r="D7" s="14"/>
      <c r="E7" s="15"/>
      <c r="F7" s="46"/>
      <c r="G7" s="16"/>
      <c r="H7" s="16"/>
      <c r="I7" s="363"/>
      <c r="J7" s="16"/>
      <c r="K7" s="16" t="str">
        <f t="shared" ref="K7" si="1">IF(I7=0,"",(J7-I7)/I7*100)</f>
        <v/>
      </c>
      <c r="L7" s="14"/>
      <c r="M7" s="2" t="s">
        <v>800</v>
      </c>
    </row>
    <row r="8" ht="12.75" customHeight="1" spans="1:13">
      <c r="A8" s="13" t="str">
        <f t="shared" ref="A8:A26" si="2">IF(C8="","",ROW()-6)</f>
        <v/>
      </c>
      <c r="B8" s="14"/>
      <c r="C8" s="14"/>
      <c r="D8" s="14"/>
      <c r="E8" s="15"/>
      <c r="F8" s="46"/>
      <c r="G8" s="16"/>
      <c r="H8" s="16"/>
      <c r="I8" s="363"/>
      <c r="J8" s="16"/>
      <c r="K8" s="16" t="str">
        <f t="shared" ref="K8:K27" si="3">IF(I8=0,"",(J8-I8)/I8*100)</f>
        <v/>
      </c>
      <c r="L8" s="14"/>
      <c r="M8" s="2" t="s">
        <v>801</v>
      </c>
    </row>
    <row r="9" ht="12.75" customHeight="1" spans="1:13">
      <c r="A9" s="13" t="str">
        <f t="shared" si="2"/>
        <v/>
      </c>
      <c r="B9" s="14"/>
      <c r="C9" s="14"/>
      <c r="D9" s="14"/>
      <c r="E9" s="15"/>
      <c r="F9" s="46"/>
      <c r="G9" s="16"/>
      <c r="H9" s="16"/>
      <c r="I9" s="363"/>
      <c r="J9" s="16"/>
      <c r="K9" s="16" t="str">
        <f t="shared" si="3"/>
        <v/>
      </c>
      <c r="L9" s="14"/>
      <c r="M9" s="2" t="s">
        <v>802</v>
      </c>
    </row>
    <row r="10" ht="12.75" customHeight="1" spans="1:13">
      <c r="A10" s="13" t="str">
        <f t="shared" si="2"/>
        <v/>
      </c>
      <c r="B10" s="14"/>
      <c r="C10" s="14"/>
      <c r="D10" s="14"/>
      <c r="E10" s="15"/>
      <c r="F10" s="46"/>
      <c r="G10" s="16"/>
      <c r="H10" s="16"/>
      <c r="I10" s="363"/>
      <c r="J10" s="16"/>
      <c r="K10" s="16" t="str">
        <f t="shared" si="3"/>
        <v/>
      </c>
      <c r="L10" s="14"/>
      <c r="M10" s="2" t="s">
        <v>803</v>
      </c>
    </row>
    <row r="11" ht="12.75" customHeight="1" spans="1:13">
      <c r="A11" s="13" t="str">
        <f t="shared" si="2"/>
        <v/>
      </c>
      <c r="B11" s="14"/>
      <c r="C11" s="14"/>
      <c r="D11" s="14"/>
      <c r="E11" s="15"/>
      <c r="F11" s="46"/>
      <c r="G11" s="16"/>
      <c r="H11" s="16"/>
      <c r="I11" s="363"/>
      <c r="J11" s="16"/>
      <c r="K11" s="16" t="str">
        <f t="shared" si="3"/>
        <v/>
      </c>
      <c r="L11" s="14"/>
      <c r="M11" s="2" t="s">
        <v>804</v>
      </c>
    </row>
    <row r="12" ht="12.75" customHeight="1" spans="1:13">
      <c r="A12" s="13" t="str">
        <f t="shared" si="2"/>
        <v/>
      </c>
      <c r="B12" s="14"/>
      <c r="C12" s="14"/>
      <c r="D12" s="14"/>
      <c r="E12" s="15"/>
      <c r="F12" s="46"/>
      <c r="G12" s="16"/>
      <c r="H12" s="16"/>
      <c r="I12" s="363"/>
      <c r="J12" s="16"/>
      <c r="K12" s="16" t="str">
        <f t="shared" si="3"/>
        <v/>
      </c>
      <c r="L12" s="14"/>
      <c r="M12" s="2" t="s">
        <v>805</v>
      </c>
    </row>
    <row r="13" ht="12.75" customHeight="1" spans="1:13">
      <c r="A13" s="13" t="str">
        <f t="shared" si="2"/>
        <v/>
      </c>
      <c r="B13" s="14"/>
      <c r="C13" s="14"/>
      <c r="D13" s="14"/>
      <c r="E13" s="15"/>
      <c r="F13" s="46"/>
      <c r="G13" s="16"/>
      <c r="H13" s="16"/>
      <c r="I13" s="363"/>
      <c r="J13" s="16"/>
      <c r="K13" s="16" t="str">
        <f t="shared" si="3"/>
        <v/>
      </c>
      <c r="L13" s="14"/>
      <c r="M13" s="2" t="s">
        <v>806</v>
      </c>
    </row>
    <row r="14" ht="12.75" customHeight="1" spans="1:13">
      <c r="A14" s="13" t="str">
        <f t="shared" si="2"/>
        <v/>
      </c>
      <c r="B14" s="14"/>
      <c r="C14" s="14"/>
      <c r="D14" s="14"/>
      <c r="E14" s="15"/>
      <c r="F14" s="46"/>
      <c r="G14" s="16"/>
      <c r="H14" s="16"/>
      <c r="I14" s="363"/>
      <c r="J14" s="16"/>
      <c r="K14" s="16" t="str">
        <f t="shared" si="3"/>
        <v/>
      </c>
      <c r="L14" s="14"/>
      <c r="M14" s="2" t="s">
        <v>807</v>
      </c>
    </row>
    <row r="15" ht="12.75" customHeight="1" spans="1:13">
      <c r="A15" s="13" t="str">
        <f t="shared" si="2"/>
        <v/>
      </c>
      <c r="B15" s="14"/>
      <c r="C15" s="14"/>
      <c r="D15" s="14"/>
      <c r="E15" s="15"/>
      <c r="F15" s="46"/>
      <c r="G15" s="16"/>
      <c r="H15" s="16"/>
      <c r="I15" s="363"/>
      <c r="J15" s="16"/>
      <c r="K15" s="16" t="str">
        <f t="shared" si="3"/>
        <v/>
      </c>
      <c r="L15" s="14"/>
      <c r="M15" s="2" t="s">
        <v>808</v>
      </c>
    </row>
    <row r="16" ht="12.75" customHeight="1" spans="1:13">
      <c r="A16" s="13" t="str">
        <f t="shared" si="2"/>
        <v/>
      </c>
      <c r="B16" s="14"/>
      <c r="C16" s="14"/>
      <c r="D16" s="14"/>
      <c r="E16" s="15"/>
      <c r="F16" s="46"/>
      <c r="G16" s="16"/>
      <c r="H16" s="16"/>
      <c r="I16" s="363"/>
      <c r="J16" s="16"/>
      <c r="K16" s="16" t="str">
        <f t="shared" si="3"/>
        <v/>
      </c>
      <c r="L16" s="14"/>
      <c r="M16" s="2" t="s">
        <v>809</v>
      </c>
    </row>
    <row r="17" ht="12.75" customHeight="1" spans="1:13">
      <c r="A17" s="13" t="str">
        <f t="shared" si="2"/>
        <v/>
      </c>
      <c r="B17" s="14"/>
      <c r="C17" s="14"/>
      <c r="D17" s="14"/>
      <c r="E17" s="15"/>
      <c r="F17" s="46"/>
      <c r="G17" s="16"/>
      <c r="H17" s="16"/>
      <c r="I17" s="363"/>
      <c r="J17" s="16"/>
      <c r="K17" s="16" t="str">
        <f t="shared" si="3"/>
        <v/>
      </c>
      <c r="L17" s="14"/>
      <c r="M17" s="2" t="s">
        <v>810</v>
      </c>
    </row>
    <row r="18" ht="12.75" customHeight="1" spans="1:13">
      <c r="A18" s="13" t="str">
        <f t="shared" si="2"/>
        <v/>
      </c>
      <c r="B18" s="14"/>
      <c r="C18" s="14"/>
      <c r="D18" s="14"/>
      <c r="E18" s="15"/>
      <c r="F18" s="46"/>
      <c r="G18" s="16"/>
      <c r="H18" s="16"/>
      <c r="I18" s="363"/>
      <c r="J18" s="16"/>
      <c r="K18" s="16" t="str">
        <f t="shared" si="3"/>
        <v/>
      </c>
      <c r="L18" s="14"/>
      <c r="M18" s="2" t="s">
        <v>811</v>
      </c>
    </row>
    <row r="19" ht="12.75" customHeight="1" spans="1:13">
      <c r="A19" s="13" t="str">
        <f t="shared" si="2"/>
        <v/>
      </c>
      <c r="B19" s="14"/>
      <c r="C19" s="14"/>
      <c r="D19" s="14"/>
      <c r="E19" s="15"/>
      <c r="F19" s="46"/>
      <c r="G19" s="16"/>
      <c r="H19" s="16"/>
      <c r="I19" s="363"/>
      <c r="J19" s="16"/>
      <c r="K19" s="16" t="str">
        <f t="shared" si="3"/>
        <v/>
      </c>
      <c r="L19" s="14"/>
      <c r="M19" s="2" t="s">
        <v>812</v>
      </c>
    </row>
    <row r="20" ht="12.75" customHeight="1" spans="1:13">
      <c r="A20" s="13" t="str">
        <f t="shared" si="2"/>
        <v/>
      </c>
      <c r="B20" s="14"/>
      <c r="C20" s="14"/>
      <c r="D20" s="14"/>
      <c r="E20" s="15"/>
      <c r="F20" s="46"/>
      <c r="G20" s="16"/>
      <c r="H20" s="16"/>
      <c r="I20" s="363"/>
      <c r="J20" s="16"/>
      <c r="K20" s="16" t="str">
        <f t="shared" si="3"/>
        <v/>
      </c>
      <c r="L20" s="14"/>
      <c r="M20" s="2" t="s">
        <v>813</v>
      </c>
    </row>
    <row r="21" ht="12.75" customHeight="1" spans="1:13">
      <c r="A21" s="13" t="str">
        <f t="shared" si="2"/>
        <v/>
      </c>
      <c r="B21" s="14"/>
      <c r="C21" s="14"/>
      <c r="D21" s="14"/>
      <c r="E21" s="15"/>
      <c r="F21" s="46"/>
      <c r="G21" s="16"/>
      <c r="H21" s="16"/>
      <c r="I21" s="363"/>
      <c r="J21" s="16"/>
      <c r="K21" s="16" t="str">
        <f t="shared" si="3"/>
        <v/>
      </c>
      <c r="L21" s="14"/>
      <c r="M21" s="2" t="s">
        <v>814</v>
      </c>
    </row>
    <row r="22" ht="12.75" customHeight="1" spans="1:13">
      <c r="A22" s="13" t="str">
        <f t="shared" si="2"/>
        <v/>
      </c>
      <c r="B22" s="14"/>
      <c r="C22" s="14"/>
      <c r="D22" s="14"/>
      <c r="E22" s="15"/>
      <c r="F22" s="46"/>
      <c r="G22" s="16"/>
      <c r="H22" s="16"/>
      <c r="I22" s="363"/>
      <c r="J22" s="16"/>
      <c r="K22" s="16" t="str">
        <f t="shared" si="3"/>
        <v/>
      </c>
      <c r="L22" s="14"/>
      <c r="M22" s="2" t="s">
        <v>815</v>
      </c>
    </row>
    <row r="23" ht="12.75" customHeight="1" spans="1:13">
      <c r="A23" s="13" t="str">
        <f t="shared" si="2"/>
        <v/>
      </c>
      <c r="B23" s="14"/>
      <c r="C23" s="14"/>
      <c r="D23" s="14"/>
      <c r="E23" s="15"/>
      <c r="F23" s="46"/>
      <c r="G23" s="16"/>
      <c r="H23" s="16"/>
      <c r="I23" s="363"/>
      <c r="J23" s="16"/>
      <c r="K23" s="16" t="str">
        <f t="shared" si="3"/>
        <v/>
      </c>
      <c r="L23" s="14"/>
      <c r="M23" s="2" t="s">
        <v>816</v>
      </c>
    </row>
    <row r="24" ht="12.75" customHeight="1" spans="1:13">
      <c r="A24" s="13" t="str">
        <f t="shared" si="2"/>
        <v/>
      </c>
      <c r="B24" s="14"/>
      <c r="C24" s="14"/>
      <c r="D24" s="14"/>
      <c r="E24" s="15"/>
      <c r="F24" s="46"/>
      <c r="G24" s="16"/>
      <c r="H24" s="16"/>
      <c r="I24" s="363"/>
      <c r="J24" s="16"/>
      <c r="K24" s="16" t="str">
        <f t="shared" si="3"/>
        <v/>
      </c>
      <c r="L24" s="14"/>
      <c r="M24" s="2" t="s">
        <v>817</v>
      </c>
    </row>
    <row r="25" ht="12.75" customHeight="1" spans="1:13">
      <c r="A25" s="13" t="str">
        <f t="shared" si="2"/>
        <v/>
      </c>
      <c r="B25" s="14"/>
      <c r="C25" s="14"/>
      <c r="D25" s="14"/>
      <c r="E25" s="15"/>
      <c r="F25" s="46"/>
      <c r="G25" s="16"/>
      <c r="H25" s="16"/>
      <c r="I25" s="363"/>
      <c r="J25" s="16"/>
      <c r="K25" s="16" t="str">
        <f t="shared" si="3"/>
        <v/>
      </c>
      <c r="L25" s="14"/>
      <c r="M25" s="2" t="s">
        <v>818</v>
      </c>
    </row>
    <row r="26" ht="12.75" customHeight="1" spans="1:13">
      <c r="A26" s="13" t="str">
        <f t="shared" si="2"/>
        <v/>
      </c>
      <c r="B26" s="14"/>
      <c r="C26" s="14"/>
      <c r="D26" s="14"/>
      <c r="E26" s="15"/>
      <c r="F26" s="46"/>
      <c r="G26" s="16"/>
      <c r="H26" s="16"/>
      <c r="I26" s="363"/>
      <c r="J26" s="16"/>
      <c r="K26" s="16" t="str">
        <f t="shared" si="3"/>
        <v/>
      </c>
      <c r="L26" s="14"/>
      <c r="M26" s="2" t="s">
        <v>819</v>
      </c>
    </row>
    <row r="27" customHeight="1" spans="1:12">
      <c r="A27" s="17" t="s">
        <v>738</v>
      </c>
      <c r="B27" s="416"/>
      <c r="C27" s="20"/>
      <c r="D27" s="17"/>
      <c r="E27" s="471"/>
      <c r="F27" s="20"/>
      <c r="G27" s="20"/>
      <c r="H27" s="23"/>
      <c r="I27" s="23">
        <f>SUM(I7:I26)</f>
        <v>0</v>
      </c>
      <c r="J27" s="23">
        <f>SUM(J7:J26)</f>
        <v>0</v>
      </c>
      <c r="K27" s="16" t="str">
        <f t="shared" si="3"/>
        <v/>
      </c>
      <c r="L27" s="20"/>
    </row>
    <row r="28" customHeight="1" spans="1:13">
      <c r="A28" s="3" t="e">
        <f>#REF!&amp;"填表人："&amp;#REF!</f>
        <v>#REF!</v>
      </c>
      <c r="J28" s="3" t="e">
        <f>"评估人员："&amp;#REF!</f>
        <v>#REF!</v>
      </c>
      <c r="M28" s="199" t="s">
        <v>599</v>
      </c>
    </row>
    <row r="29" customHeight="1" spans="1:1">
      <c r="A29" s="3" t="e">
        <f>"填表日期："&amp;YEAR(#REF!)&amp;"年"&amp;MONTH(#REF!)&amp;"月"&amp;DAY(#REF!)&amp;"日"</f>
        <v>#REF!</v>
      </c>
    </row>
  </sheetData>
  <mergeCells count="5">
    <mergeCell ref="A2:L2"/>
    <mergeCell ref="A3:L3"/>
    <mergeCell ref="K4:L4"/>
    <mergeCell ref="K5:L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M29"/>
  <sheetViews>
    <sheetView workbookViewId="0">
      <selection activeCell="B16" sqref="B16"/>
    </sheetView>
  </sheetViews>
  <sheetFormatPr defaultColWidth="9" defaultRowHeight="15.75" customHeight="1"/>
  <cols>
    <col min="1" max="1" width="5.20833333333333" style="3" customWidth="1"/>
    <col min="2" max="2" width="11.7083333333333" style="3" customWidth="1"/>
    <col min="3" max="4" width="8.20833333333333" style="3" customWidth="1"/>
    <col min="5" max="5" width="6.70833333333333" style="3" customWidth="1"/>
    <col min="6" max="6" width="15.5" style="3" customWidth="1"/>
    <col min="7" max="7" width="11.2083333333333" style="3" customWidth="1"/>
    <col min="8" max="8" width="16.7083333333333" style="297" customWidth="1"/>
    <col min="9" max="10" width="11.7083333333333" style="3" customWidth="1"/>
    <col min="11" max="11" width="7.70833333333333" style="3" customWidth="1"/>
    <col min="12" max="12" width="16.7083333333333" style="3" customWidth="1"/>
    <col min="13" max="13" width="8.70833333333333" style="3" customWidth="1"/>
    <col min="14" max="16384" width="9" style="3"/>
  </cols>
  <sheetData>
    <row r="1" customHeight="1" spans="1:1">
      <c r="A1" s="4" t="s">
        <v>0</v>
      </c>
    </row>
    <row r="2" s="1" customFormat="1" ht="30" customHeight="1" spans="1:1">
      <c r="A2" s="5" t="s">
        <v>820</v>
      </c>
    </row>
    <row r="3" customHeight="1" spans="1:1">
      <c r="A3" s="2" t="e">
        <f>"评估基准日："&amp;TEXT(#REF!,"yyyy年mm月dd日")</f>
        <v>#REF!</v>
      </c>
    </row>
    <row r="4" ht="14.25" customHeight="1" spans="1:12">
      <c r="A4" s="2"/>
      <c r="B4" s="2"/>
      <c r="C4" s="2"/>
      <c r="D4" s="2"/>
      <c r="E4" s="2"/>
      <c r="F4" s="2"/>
      <c r="G4" s="2"/>
      <c r="H4" s="357"/>
      <c r="I4" s="2"/>
      <c r="J4" s="2"/>
      <c r="K4" s="2"/>
      <c r="L4" s="7" t="s">
        <v>821</v>
      </c>
    </row>
    <row r="5" customHeight="1" spans="1:12">
      <c r="A5" s="3" t="e">
        <f>#REF!&amp;"："&amp;#REF!</f>
        <v>#REF!</v>
      </c>
      <c r="I5" s="68"/>
      <c r="L5" s="198" t="s">
        <v>627</v>
      </c>
    </row>
    <row r="6" s="2" customFormat="1" customHeight="1" spans="1:12">
      <c r="A6" s="25" t="s">
        <v>4</v>
      </c>
      <c r="B6" s="338" t="s">
        <v>822</v>
      </c>
      <c r="C6" s="472" t="s">
        <v>823</v>
      </c>
      <c r="D6" s="472" t="s">
        <v>714</v>
      </c>
      <c r="E6" s="472" t="s">
        <v>824</v>
      </c>
      <c r="F6" s="479" t="s">
        <v>825</v>
      </c>
      <c r="G6" s="480" t="s">
        <v>826</v>
      </c>
      <c r="H6" s="480" t="s">
        <v>827</v>
      </c>
      <c r="I6" s="338" t="s">
        <v>6</v>
      </c>
      <c r="J6" s="25" t="s">
        <v>7</v>
      </c>
      <c r="K6" s="25" t="s">
        <v>576</v>
      </c>
      <c r="L6" s="25" t="s">
        <v>176</v>
      </c>
    </row>
    <row r="7" customHeight="1" spans="1:13">
      <c r="A7" s="25"/>
      <c r="B7" s="25"/>
      <c r="C7" s="481"/>
      <c r="D7" s="481"/>
      <c r="E7" s="481"/>
      <c r="F7" s="482"/>
      <c r="G7" s="483"/>
      <c r="H7" s="483"/>
      <c r="I7" s="50"/>
      <c r="J7" s="50"/>
      <c r="K7" s="50"/>
      <c r="L7" s="50"/>
      <c r="M7" s="199" t="s">
        <v>632</v>
      </c>
    </row>
    <row r="8" ht="12.75" customHeight="1" spans="1:13">
      <c r="A8" s="13" t="str">
        <f t="shared" ref="A8" si="0">IF(B8="","",ROW()-7)</f>
        <v/>
      </c>
      <c r="B8" s="14"/>
      <c r="C8" s="14"/>
      <c r="D8" s="14"/>
      <c r="E8" s="49"/>
      <c r="F8" s="49"/>
      <c r="G8" s="484"/>
      <c r="H8" s="484"/>
      <c r="I8" s="363"/>
      <c r="J8" s="363"/>
      <c r="K8" s="16" t="str">
        <f>IF(I8=0,"",(J8-I8)/(I8)*100)</f>
        <v/>
      </c>
      <c r="L8" s="14"/>
      <c r="M8" s="2" t="s">
        <v>828</v>
      </c>
    </row>
    <row r="9" ht="12.75" customHeight="1" spans="1:13">
      <c r="A9" s="13" t="str">
        <f t="shared" ref="A9:A26" si="1">IF(B9="","",ROW()-7)</f>
        <v/>
      </c>
      <c r="B9" s="14"/>
      <c r="C9" s="14"/>
      <c r="D9" s="14"/>
      <c r="E9" s="49"/>
      <c r="F9" s="49"/>
      <c r="G9" s="484"/>
      <c r="H9" s="484"/>
      <c r="I9" s="363"/>
      <c r="J9" s="363"/>
      <c r="K9" s="16" t="str">
        <f t="shared" ref="K9:K27" si="2">IF(I9=0,"",(J9-I9)/(I9)*100)</f>
        <v/>
      </c>
      <c r="L9" s="14"/>
      <c r="M9" s="2" t="s">
        <v>829</v>
      </c>
    </row>
    <row r="10" ht="12.75" customHeight="1" spans="1:13">
      <c r="A10" s="13" t="str">
        <f t="shared" si="1"/>
        <v/>
      </c>
      <c r="B10" s="14"/>
      <c r="C10" s="14"/>
      <c r="D10" s="14"/>
      <c r="E10" s="49"/>
      <c r="F10" s="49"/>
      <c r="G10" s="484"/>
      <c r="H10" s="484"/>
      <c r="I10" s="363"/>
      <c r="J10" s="363"/>
      <c r="K10" s="16" t="str">
        <f t="shared" si="2"/>
        <v/>
      </c>
      <c r="L10" s="14"/>
      <c r="M10" s="2" t="s">
        <v>830</v>
      </c>
    </row>
    <row r="11" ht="12.75" customHeight="1" spans="1:13">
      <c r="A11" s="13" t="str">
        <f t="shared" si="1"/>
        <v/>
      </c>
      <c r="B11" s="14"/>
      <c r="C11" s="14"/>
      <c r="D11" s="14"/>
      <c r="E11" s="49"/>
      <c r="F11" s="49"/>
      <c r="G11" s="484"/>
      <c r="H11" s="484"/>
      <c r="I11" s="363"/>
      <c r="J11" s="363"/>
      <c r="K11" s="16" t="str">
        <f t="shared" si="2"/>
        <v/>
      </c>
      <c r="L11" s="14"/>
      <c r="M11" s="2" t="s">
        <v>831</v>
      </c>
    </row>
    <row r="12" ht="12.75" customHeight="1" spans="1:13">
      <c r="A12" s="13" t="str">
        <f t="shared" si="1"/>
        <v/>
      </c>
      <c r="B12" s="14"/>
      <c r="C12" s="14"/>
      <c r="D12" s="14"/>
      <c r="E12" s="49"/>
      <c r="F12" s="49"/>
      <c r="G12" s="484"/>
      <c r="H12" s="484"/>
      <c r="I12" s="363"/>
      <c r="J12" s="363"/>
      <c r="K12" s="16" t="str">
        <f t="shared" si="2"/>
        <v/>
      </c>
      <c r="L12" s="14"/>
      <c r="M12" s="2" t="s">
        <v>832</v>
      </c>
    </row>
    <row r="13" ht="12.75" customHeight="1" spans="1:13">
      <c r="A13" s="13" t="str">
        <f t="shared" si="1"/>
        <v/>
      </c>
      <c r="B13" s="14"/>
      <c r="C13" s="14"/>
      <c r="D13" s="14"/>
      <c r="E13" s="49"/>
      <c r="F13" s="49"/>
      <c r="G13" s="484"/>
      <c r="H13" s="484"/>
      <c r="I13" s="363"/>
      <c r="J13" s="363"/>
      <c r="K13" s="16" t="str">
        <f t="shared" si="2"/>
        <v/>
      </c>
      <c r="L13" s="14"/>
      <c r="M13" s="2" t="s">
        <v>833</v>
      </c>
    </row>
    <row r="14" ht="12.75" customHeight="1" spans="1:13">
      <c r="A14" s="13" t="str">
        <f t="shared" si="1"/>
        <v/>
      </c>
      <c r="B14" s="14"/>
      <c r="C14" s="14"/>
      <c r="D14" s="14"/>
      <c r="E14" s="49"/>
      <c r="F14" s="49"/>
      <c r="G14" s="484"/>
      <c r="H14" s="484"/>
      <c r="I14" s="363"/>
      <c r="J14" s="363"/>
      <c r="K14" s="16" t="str">
        <f t="shared" si="2"/>
        <v/>
      </c>
      <c r="L14" s="14"/>
      <c r="M14" s="2" t="s">
        <v>834</v>
      </c>
    </row>
    <row r="15" ht="12.75" customHeight="1" spans="1:13">
      <c r="A15" s="13" t="str">
        <f t="shared" si="1"/>
        <v/>
      </c>
      <c r="B15" s="14"/>
      <c r="C15" s="14"/>
      <c r="D15" s="14"/>
      <c r="E15" s="49"/>
      <c r="F15" s="49"/>
      <c r="G15" s="484"/>
      <c r="H15" s="484"/>
      <c r="I15" s="363"/>
      <c r="J15" s="363"/>
      <c r="K15" s="16" t="str">
        <f t="shared" si="2"/>
        <v/>
      </c>
      <c r="L15" s="14"/>
      <c r="M15" s="2" t="s">
        <v>835</v>
      </c>
    </row>
    <row r="16" ht="12.75" customHeight="1" spans="1:13">
      <c r="A16" s="13" t="str">
        <f t="shared" si="1"/>
        <v/>
      </c>
      <c r="B16" s="14"/>
      <c r="C16" s="14"/>
      <c r="D16" s="14"/>
      <c r="E16" s="49"/>
      <c r="F16" s="49"/>
      <c r="G16" s="484"/>
      <c r="H16" s="484"/>
      <c r="I16" s="363"/>
      <c r="J16" s="363"/>
      <c r="K16" s="16" t="str">
        <f t="shared" si="2"/>
        <v/>
      </c>
      <c r="L16" s="14"/>
      <c r="M16" s="2" t="s">
        <v>836</v>
      </c>
    </row>
    <row r="17" ht="12.75" customHeight="1" spans="1:13">
      <c r="A17" s="13" t="str">
        <f t="shared" si="1"/>
        <v/>
      </c>
      <c r="B17" s="14"/>
      <c r="C17" s="14"/>
      <c r="D17" s="14"/>
      <c r="E17" s="49"/>
      <c r="F17" s="49"/>
      <c r="G17" s="484"/>
      <c r="H17" s="484"/>
      <c r="I17" s="363"/>
      <c r="J17" s="363"/>
      <c r="K17" s="16" t="str">
        <f t="shared" si="2"/>
        <v/>
      </c>
      <c r="L17" s="14"/>
      <c r="M17" s="2" t="s">
        <v>837</v>
      </c>
    </row>
    <row r="18" ht="12.75" customHeight="1" spans="1:13">
      <c r="A18" s="13" t="str">
        <f t="shared" si="1"/>
        <v/>
      </c>
      <c r="B18" s="14"/>
      <c r="C18" s="14"/>
      <c r="D18" s="14"/>
      <c r="E18" s="49"/>
      <c r="F18" s="49"/>
      <c r="G18" s="484"/>
      <c r="H18" s="484"/>
      <c r="I18" s="363"/>
      <c r="J18" s="363"/>
      <c r="K18" s="16" t="str">
        <f t="shared" si="2"/>
        <v/>
      </c>
      <c r="L18" s="14"/>
      <c r="M18" s="2" t="s">
        <v>838</v>
      </c>
    </row>
    <row r="19" ht="12.75" customHeight="1" spans="1:13">
      <c r="A19" s="13" t="str">
        <f t="shared" si="1"/>
        <v/>
      </c>
      <c r="B19" s="14"/>
      <c r="C19" s="14"/>
      <c r="D19" s="14"/>
      <c r="E19" s="49"/>
      <c r="F19" s="49"/>
      <c r="G19" s="484"/>
      <c r="H19" s="484"/>
      <c r="I19" s="363"/>
      <c r="J19" s="363"/>
      <c r="K19" s="16" t="str">
        <f t="shared" si="2"/>
        <v/>
      </c>
      <c r="L19" s="14"/>
      <c r="M19" s="2" t="s">
        <v>839</v>
      </c>
    </row>
    <row r="20" ht="12.75" customHeight="1" spans="1:13">
      <c r="A20" s="13" t="str">
        <f t="shared" si="1"/>
        <v/>
      </c>
      <c r="B20" s="14"/>
      <c r="C20" s="14"/>
      <c r="D20" s="14"/>
      <c r="E20" s="49"/>
      <c r="F20" s="49"/>
      <c r="G20" s="484"/>
      <c r="H20" s="484"/>
      <c r="I20" s="363"/>
      <c r="J20" s="363"/>
      <c r="K20" s="16" t="str">
        <f t="shared" si="2"/>
        <v/>
      </c>
      <c r="L20" s="14"/>
      <c r="M20" s="2" t="s">
        <v>840</v>
      </c>
    </row>
    <row r="21" ht="12.75" customHeight="1" spans="1:13">
      <c r="A21" s="13" t="str">
        <f t="shared" si="1"/>
        <v/>
      </c>
      <c r="B21" s="14"/>
      <c r="C21" s="14"/>
      <c r="D21" s="14"/>
      <c r="E21" s="49"/>
      <c r="F21" s="49"/>
      <c r="G21" s="484"/>
      <c r="H21" s="484"/>
      <c r="I21" s="363"/>
      <c r="J21" s="363"/>
      <c r="K21" s="16" t="str">
        <f t="shared" si="2"/>
        <v/>
      </c>
      <c r="L21" s="14"/>
      <c r="M21" s="2" t="s">
        <v>841</v>
      </c>
    </row>
    <row r="22" ht="12.75" customHeight="1" spans="1:13">
      <c r="A22" s="13" t="str">
        <f t="shared" si="1"/>
        <v/>
      </c>
      <c r="B22" s="14"/>
      <c r="C22" s="14"/>
      <c r="D22" s="14"/>
      <c r="E22" s="49"/>
      <c r="F22" s="49"/>
      <c r="G22" s="484"/>
      <c r="H22" s="484"/>
      <c r="I22" s="363"/>
      <c r="J22" s="363"/>
      <c r="K22" s="16" t="str">
        <f t="shared" si="2"/>
        <v/>
      </c>
      <c r="L22" s="14"/>
      <c r="M22" s="2" t="s">
        <v>842</v>
      </c>
    </row>
    <row r="23" ht="12.75" customHeight="1" spans="1:13">
      <c r="A23" s="13" t="str">
        <f t="shared" si="1"/>
        <v/>
      </c>
      <c r="B23" s="14"/>
      <c r="C23" s="14"/>
      <c r="D23" s="14"/>
      <c r="E23" s="49"/>
      <c r="F23" s="49"/>
      <c r="G23" s="484"/>
      <c r="H23" s="484"/>
      <c r="I23" s="363"/>
      <c r="J23" s="363"/>
      <c r="K23" s="16" t="str">
        <f t="shared" si="2"/>
        <v/>
      </c>
      <c r="L23" s="14"/>
      <c r="M23" s="2" t="s">
        <v>843</v>
      </c>
    </row>
    <row r="24" ht="12.75" customHeight="1" spans="1:13">
      <c r="A24" s="13" t="str">
        <f t="shared" si="1"/>
        <v/>
      </c>
      <c r="B24" s="14"/>
      <c r="C24" s="14"/>
      <c r="D24" s="14"/>
      <c r="E24" s="49"/>
      <c r="F24" s="49"/>
      <c r="G24" s="484"/>
      <c r="H24" s="484"/>
      <c r="I24" s="363"/>
      <c r="J24" s="363"/>
      <c r="K24" s="16" t="str">
        <f t="shared" si="2"/>
        <v/>
      </c>
      <c r="L24" s="14"/>
      <c r="M24" s="2" t="s">
        <v>844</v>
      </c>
    </row>
    <row r="25" ht="12.75" customHeight="1" spans="1:13">
      <c r="A25" s="13" t="str">
        <f t="shared" si="1"/>
        <v/>
      </c>
      <c r="B25" s="14"/>
      <c r="C25" s="14"/>
      <c r="D25" s="14"/>
      <c r="E25" s="49"/>
      <c r="F25" s="49"/>
      <c r="G25" s="484"/>
      <c r="H25" s="484"/>
      <c r="I25" s="363"/>
      <c r="J25" s="363"/>
      <c r="K25" s="16" t="str">
        <f t="shared" si="2"/>
        <v/>
      </c>
      <c r="L25" s="14"/>
      <c r="M25" s="2" t="s">
        <v>845</v>
      </c>
    </row>
    <row r="26" ht="12.75" customHeight="1" spans="1:13">
      <c r="A26" s="13" t="str">
        <f t="shared" si="1"/>
        <v/>
      </c>
      <c r="B26" s="14"/>
      <c r="C26" s="14"/>
      <c r="D26" s="14"/>
      <c r="E26" s="49"/>
      <c r="F26" s="49"/>
      <c r="G26" s="484"/>
      <c r="H26" s="484"/>
      <c r="I26" s="363"/>
      <c r="J26" s="363"/>
      <c r="K26" s="16" t="str">
        <f t="shared" si="2"/>
        <v/>
      </c>
      <c r="L26" s="14"/>
      <c r="M26" s="2" t="s">
        <v>846</v>
      </c>
    </row>
    <row r="27" customHeight="1" spans="1:12">
      <c r="A27" s="485" t="s">
        <v>334</v>
      </c>
      <c r="B27" s="50"/>
      <c r="C27" s="50"/>
      <c r="D27" s="50"/>
      <c r="E27" s="486"/>
      <c r="F27" s="486"/>
      <c r="G27" s="475"/>
      <c r="H27" s="484"/>
      <c r="I27" s="487">
        <f>SUM(I8:I26)</f>
        <v>0</v>
      </c>
      <c r="J27" s="487">
        <f>SUM(J8:J26)</f>
        <v>0</v>
      </c>
      <c r="K27" s="16" t="str">
        <f t="shared" si="2"/>
        <v/>
      </c>
      <c r="L27" s="56"/>
    </row>
    <row r="28" customHeight="1" spans="1:13">
      <c r="A28" s="3" t="e">
        <f>#REF!&amp;"填表人："&amp;#REF!</f>
        <v>#REF!</v>
      </c>
      <c r="J28" s="3" t="e">
        <f>"评估人员："&amp;#REF!</f>
        <v>#REF!</v>
      </c>
      <c r="M28" s="45" t="s">
        <v>599</v>
      </c>
    </row>
    <row r="29" customHeight="1" spans="1:1">
      <c r="A29" s="3" t="e">
        <f>"填表日期："&amp;YEAR(#REF!)&amp;"年"&amp;MONTH(#REF!)&amp;"月"&amp;DAY(#REF!)&amp;"日"</f>
        <v>#REF!</v>
      </c>
    </row>
  </sheetData>
  <mergeCells count="15">
    <mergeCell ref="A2:L2"/>
    <mergeCell ref="A3:L3"/>
    <mergeCell ref="A27:B27"/>
    <mergeCell ref="A6:A7"/>
    <mergeCell ref="B6:B7"/>
    <mergeCell ref="C6:C7"/>
    <mergeCell ref="D6:D7"/>
    <mergeCell ref="E6:E7"/>
    <mergeCell ref="F6:F7"/>
    <mergeCell ref="G6:G7"/>
    <mergeCell ref="H6:H7"/>
    <mergeCell ref="I6:I7"/>
    <mergeCell ref="J6:J7"/>
    <mergeCell ref="K6:K7"/>
    <mergeCell ref="L6:L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R28"/>
  <sheetViews>
    <sheetView workbookViewId="0">
      <selection activeCell="H23" sqref="H23"/>
    </sheetView>
  </sheetViews>
  <sheetFormatPr defaultColWidth="8.70833333333333" defaultRowHeight="12"/>
  <cols>
    <col min="1" max="1" width="9.70833333333333" style="740" customWidth="1"/>
    <col min="2" max="11" width="8.70833333333333" style="740"/>
    <col min="12" max="12" width="13.2083333333333" style="740" customWidth="1"/>
    <col min="13" max="13" width="7.20833333333333" style="740" customWidth="1"/>
    <col min="14" max="14" width="13.2083333333333" style="740" customWidth="1"/>
    <col min="15" max="16" width="8.70833333333333" style="740"/>
    <col min="17" max="17" width="13.2083333333333" style="740" customWidth="1"/>
    <col min="18" max="16384" width="8.70833333333333" style="740"/>
  </cols>
  <sheetData>
    <row r="1" spans="1:7">
      <c r="A1" s="741" t="s">
        <v>0</v>
      </c>
      <c r="B1" s="742"/>
      <c r="C1" s="742"/>
      <c r="D1" s="742"/>
      <c r="E1" s="742"/>
      <c r="F1" s="742"/>
      <c r="G1" s="742"/>
    </row>
    <row r="2" spans="1:7">
      <c r="A2" s="743" t="s">
        <v>160</v>
      </c>
      <c r="B2" s="743"/>
      <c r="C2" s="743"/>
      <c r="D2" s="743"/>
      <c r="E2" s="743"/>
      <c r="F2" s="743"/>
      <c r="G2" s="743"/>
    </row>
    <row r="3" spans="1:7">
      <c r="A3" s="744" t="e">
        <f>#REF!</f>
        <v>#REF!</v>
      </c>
      <c r="B3" s="744"/>
      <c r="C3" s="744"/>
      <c r="D3" s="744"/>
      <c r="E3" s="744"/>
      <c r="F3" s="744"/>
      <c r="G3" s="744"/>
    </row>
    <row r="4" spans="1:7">
      <c r="A4" s="745"/>
      <c r="B4" s="745"/>
      <c r="C4" s="745"/>
      <c r="D4" s="745"/>
      <c r="E4" s="745"/>
      <c r="F4" s="745"/>
      <c r="G4" s="745"/>
    </row>
    <row r="5" spans="1:7">
      <c r="A5" s="745"/>
      <c r="B5" s="745"/>
      <c r="C5" s="745"/>
      <c r="D5" s="745"/>
      <c r="E5" s="745"/>
      <c r="F5" s="745"/>
      <c r="G5" s="746"/>
    </row>
    <row r="6" spans="1:7">
      <c r="A6" s="747" t="e">
        <f>#REF!</f>
        <v>#REF!</v>
      </c>
      <c r="B6" s="747"/>
      <c r="C6" s="747"/>
      <c r="D6" s="747"/>
      <c r="E6" s="742"/>
      <c r="F6" s="742"/>
      <c r="G6" s="746"/>
    </row>
    <row r="7" s="739" customFormat="1" ht="29.25" customHeight="1" spans="1:17">
      <c r="A7" s="748" t="s">
        <v>4</v>
      </c>
      <c r="B7" s="748" t="s">
        <v>161</v>
      </c>
      <c r="C7" s="748" t="s">
        <v>162</v>
      </c>
      <c r="D7" s="748" t="s">
        <v>163</v>
      </c>
      <c r="E7" s="748" t="s">
        <v>164</v>
      </c>
      <c r="F7" s="748" t="s">
        <v>165</v>
      </c>
      <c r="G7" s="749" t="s">
        <v>166</v>
      </c>
      <c r="H7" s="750" t="s">
        <v>167</v>
      </c>
      <c r="I7" s="750" t="s">
        <v>168</v>
      </c>
      <c r="J7" s="750" t="s">
        <v>169</v>
      </c>
      <c r="K7" s="750" t="s">
        <v>170</v>
      </c>
      <c r="L7" s="750" t="s">
        <v>171</v>
      </c>
      <c r="M7" s="750" t="s">
        <v>172</v>
      </c>
      <c r="N7" s="750" t="s">
        <v>173</v>
      </c>
      <c r="O7" s="750" t="s">
        <v>174</v>
      </c>
      <c r="P7" s="750" t="s">
        <v>175</v>
      </c>
      <c r="Q7" s="750" t="s">
        <v>176</v>
      </c>
    </row>
    <row r="8" spans="1:17">
      <c r="A8" s="751" t="str">
        <f>IF(B8="","",ROW()-6)</f>
        <v/>
      </c>
      <c r="B8" s="752"/>
      <c r="C8" s="753"/>
      <c r="D8" s="752"/>
      <c r="E8" s="754"/>
      <c r="F8" s="754"/>
      <c r="G8" s="752"/>
      <c r="H8" s="755"/>
      <c r="I8" s="755"/>
      <c r="J8" s="756"/>
      <c r="K8" s="756"/>
      <c r="L8" s="757"/>
      <c r="M8" s="757"/>
      <c r="N8" s="757"/>
      <c r="O8" s="756"/>
      <c r="P8" s="756"/>
      <c r="Q8" s="750" t="s">
        <v>177</v>
      </c>
    </row>
    <row r="9" spans="1:17">
      <c r="A9" s="751" t="str">
        <f t="shared" ref="A9:A27" si="0">IF(B9="","",ROW()-6)</f>
        <v/>
      </c>
      <c r="B9" s="752"/>
      <c r="C9" s="753"/>
      <c r="D9" s="752"/>
      <c r="E9" s="754"/>
      <c r="F9" s="754"/>
      <c r="G9" s="752"/>
      <c r="H9" s="755"/>
      <c r="I9" s="755"/>
      <c r="J9" s="756"/>
      <c r="K9" s="756"/>
      <c r="L9" s="757"/>
      <c r="M9" s="757"/>
      <c r="N9" s="757"/>
      <c r="O9" s="756"/>
      <c r="P9" s="756"/>
      <c r="Q9" s="750" t="s">
        <v>178</v>
      </c>
    </row>
    <row r="10" spans="1:17">
      <c r="A10" s="751" t="str">
        <f t="shared" si="0"/>
        <v/>
      </c>
      <c r="B10" s="752"/>
      <c r="C10" s="753"/>
      <c r="D10" s="752"/>
      <c r="E10" s="754"/>
      <c r="F10" s="754"/>
      <c r="G10" s="752"/>
      <c r="H10" s="755"/>
      <c r="I10" s="755"/>
      <c r="J10" s="756"/>
      <c r="K10" s="756"/>
      <c r="L10" s="757"/>
      <c r="M10" s="757"/>
      <c r="N10" s="757"/>
      <c r="O10" s="756"/>
      <c r="P10" s="756"/>
      <c r="Q10" s="750" t="s">
        <v>179</v>
      </c>
    </row>
    <row r="11" spans="1:17">
      <c r="A11" s="751" t="str">
        <f t="shared" si="0"/>
        <v/>
      </c>
      <c r="B11" s="752"/>
      <c r="C11" s="753"/>
      <c r="D11" s="752"/>
      <c r="E11" s="754"/>
      <c r="F11" s="754"/>
      <c r="G11" s="752"/>
      <c r="H11" s="755"/>
      <c r="I11" s="755"/>
      <c r="J11" s="756"/>
      <c r="K11" s="756"/>
      <c r="L11" s="757"/>
      <c r="M11" s="757"/>
      <c r="N11" s="757"/>
      <c r="O11" s="756"/>
      <c r="P11" s="756"/>
      <c r="Q11" s="750" t="s">
        <v>180</v>
      </c>
    </row>
    <row r="12" spans="1:17">
      <c r="A12" s="751" t="str">
        <f t="shared" si="0"/>
        <v/>
      </c>
      <c r="B12" s="752"/>
      <c r="C12" s="753"/>
      <c r="D12" s="752"/>
      <c r="E12" s="754"/>
      <c r="F12" s="754"/>
      <c r="G12" s="752"/>
      <c r="H12" s="755"/>
      <c r="I12" s="755"/>
      <c r="J12" s="756"/>
      <c r="K12" s="756"/>
      <c r="L12" s="756"/>
      <c r="M12" s="756"/>
      <c r="N12" s="756"/>
      <c r="O12" s="756"/>
      <c r="P12" s="756"/>
      <c r="Q12" s="755"/>
    </row>
    <row r="13" spans="1:17">
      <c r="A13" s="751" t="str">
        <f t="shared" si="0"/>
        <v/>
      </c>
      <c r="B13" s="752"/>
      <c r="C13" s="753"/>
      <c r="D13" s="752"/>
      <c r="E13" s="754"/>
      <c r="F13" s="754"/>
      <c r="G13" s="752"/>
      <c r="H13" s="755"/>
      <c r="I13" s="755"/>
      <c r="J13" s="756"/>
      <c r="K13" s="756"/>
      <c r="L13" s="756"/>
      <c r="M13" s="756"/>
      <c r="N13" s="756"/>
      <c r="O13" s="756"/>
      <c r="P13" s="756"/>
      <c r="Q13" s="755"/>
    </row>
    <row r="14" spans="1:17">
      <c r="A14" s="751" t="str">
        <f t="shared" si="0"/>
        <v/>
      </c>
      <c r="B14" s="752"/>
      <c r="C14" s="753"/>
      <c r="D14" s="752"/>
      <c r="E14" s="754"/>
      <c r="F14" s="754"/>
      <c r="G14" s="752"/>
      <c r="H14" s="755"/>
      <c r="I14" s="755"/>
      <c r="J14" s="756"/>
      <c r="K14" s="756"/>
      <c r="L14" s="756"/>
      <c r="M14" s="756"/>
      <c r="N14" s="756"/>
      <c r="O14" s="756"/>
      <c r="P14" s="756"/>
      <c r="Q14" s="755"/>
    </row>
    <row r="15" spans="1:17">
      <c r="A15" s="751" t="str">
        <f t="shared" si="0"/>
        <v/>
      </c>
      <c r="B15" s="752"/>
      <c r="C15" s="753"/>
      <c r="D15" s="752"/>
      <c r="E15" s="754"/>
      <c r="F15" s="754"/>
      <c r="G15" s="752"/>
      <c r="H15" s="755"/>
      <c r="I15" s="755"/>
      <c r="J15" s="756"/>
      <c r="K15" s="756"/>
      <c r="L15" s="756"/>
      <c r="M15" s="756"/>
      <c r="N15" s="756"/>
      <c r="O15" s="756"/>
      <c r="P15" s="756"/>
      <c r="Q15" s="755"/>
    </row>
    <row r="16" spans="1:17">
      <c r="A16" s="751" t="str">
        <f t="shared" si="0"/>
        <v/>
      </c>
      <c r="B16" s="752"/>
      <c r="C16" s="753"/>
      <c r="D16" s="752"/>
      <c r="E16" s="754"/>
      <c r="F16" s="754"/>
      <c r="G16" s="752"/>
      <c r="H16" s="755"/>
      <c r="I16" s="755"/>
      <c r="J16" s="756"/>
      <c r="K16" s="756"/>
      <c r="L16" s="756"/>
      <c r="M16" s="756"/>
      <c r="N16" s="756"/>
      <c r="O16" s="756"/>
      <c r="P16" s="756"/>
      <c r="Q16" s="755"/>
    </row>
    <row r="17" spans="1:17">
      <c r="A17" s="751" t="str">
        <f t="shared" si="0"/>
        <v/>
      </c>
      <c r="B17" s="752"/>
      <c r="C17" s="753"/>
      <c r="D17" s="752"/>
      <c r="E17" s="754"/>
      <c r="F17" s="754"/>
      <c r="G17" s="752"/>
      <c r="H17" s="755"/>
      <c r="I17" s="755"/>
      <c r="J17" s="756"/>
      <c r="K17" s="756"/>
      <c r="L17" s="756"/>
      <c r="M17" s="756"/>
      <c r="N17" s="756"/>
      <c r="O17" s="756"/>
      <c r="P17" s="756"/>
      <c r="Q17" s="755"/>
    </row>
    <row r="18" spans="1:17">
      <c r="A18" s="751" t="str">
        <f t="shared" si="0"/>
        <v/>
      </c>
      <c r="B18" s="752"/>
      <c r="C18" s="753"/>
      <c r="D18" s="752"/>
      <c r="E18" s="754"/>
      <c r="F18" s="754"/>
      <c r="G18" s="752"/>
      <c r="H18" s="755"/>
      <c r="I18" s="755"/>
      <c r="J18" s="756"/>
      <c r="K18" s="756"/>
      <c r="L18" s="756"/>
      <c r="M18" s="756"/>
      <c r="N18" s="756"/>
      <c r="O18" s="756"/>
      <c r="P18" s="756"/>
      <c r="Q18" s="755"/>
    </row>
    <row r="19" spans="1:17">
      <c r="A19" s="751" t="str">
        <f t="shared" si="0"/>
        <v/>
      </c>
      <c r="B19" s="752"/>
      <c r="C19" s="753"/>
      <c r="D19" s="752"/>
      <c r="E19" s="754"/>
      <c r="F19" s="754"/>
      <c r="G19" s="752"/>
      <c r="H19" s="755"/>
      <c r="I19" s="755"/>
      <c r="J19" s="756"/>
      <c r="K19" s="756"/>
      <c r="L19" s="756"/>
      <c r="M19" s="756"/>
      <c r="N19" s="756"/>
      <c r="O19" s="756"/>
      <c r="P19" s="756"/>
      <c r="Q19" s="755"/>
    </row>
    <row r="20" spans="1:17">
      <c r="A20" s="751" t="str">
        <f t="shared" si="0"/>
        <v/>
      </c>
      <c r="B20" s="752"/>
      <c r="C20" s="753"/>
      <c r="D20" s="752"/>
      <c r="E20" s="754"/>
      <c r="F20" s="754"/>
      <c r="G20" s="752"/>
      <c r="H20" s="755"/>
      <c r="I20" s="755"/>
      <c r="J20" s="756"/>
      <c r="K20" s="756"/>
      <c r="L20" s="756"/>
      <c r="M20" s="756"/>
      <c r="N20" s="756"/>
      <c r="O20" s="756"/>
      <c r="P20" s="756"/>
      <c r="Q20" s="755"/>
    </row>
    <row r="21" spans="1:17">
      <c r="A21" s="751" t="str">
        <f t="shared" si="0"/>
        <v/>
      </c>
      <c r="B21" s="752"/>
      <c r="C21" s="753"/>
      <c r="D21" s="752"/>
      <c r="E21" s="754"/>
      <c r="F21" s="754"/>
      <c r="G21" s="752"/>
      <c r="H21" s="755"/>
      <c r="I21" s="755"/>
      <c r="J21" s="756"/>
      <c r="K21" s="756"/>
      <c r="L21" s="756"/>
      <c r="M21" s="756"/>
      <c r="N21" s="756"/>
      <c r="O21" s="756"/>
      <c r="P21" s="756"/>
      <c r="Q21" s="755"/>
    </row>
    <row r="22" spans="1:17">
      <c r="A22" s="751" t="str">
        <f t="shared" si="0"/>
        <v/>
      </c>
      <c r="B22" s="752"/>
      <c r="C22" s="753"/>
      <c r="D22" s="752"/>
      <c r="E22" s="754"/>
      <c r="F22" s="754"/>
      <c r="G22" s="752"/>
      <c r="H22" s="755"/>
      <c r="I22" s="755"/>
      <c r="J22" s="756"/>
      <c r="K22" s="756"/>
      <c r="L22" s="756"/>
      <c r="M22" s="756"/>
      <c r="N22" s="756"/>
      <c r="O22" s="756"/>
      <c r="P22" s="756"/>
      <c r="Q22" s="755"/>
    </row>
    <row r="23" spans="1:17">
      <c r="A23" s="751" t="str">
        <f t="shared" si="0"/>
        <v/>
      </c>
      <c r="B23" s="752"/>
      <c r="C23" s="753"/>
      <c r="D23" s="752"/>
      <c r="E23" s="754"/>
      <c r="F23" s="754"/>
      <c r="G23" s="752"/>
      <c r="H23" s="755"/>
      <c r="I23" s="755"/>
      <c r="J23" s="756"/>
      <c r="K23" s="756"/>
      <c r="L23" s="756"/>
      <c r="M23" s="756"/>
      <c r="N23" s="756"/>
      <c r="O23" s="756"/>
      <c r="P23" s="756"/>
      <c r="Q23" s="755"/>
    </row>
    <row r="24" spans="1:17">
      <c r="A24" s="751" t="str">
        <f t="shared" si="0"/>
        <v/>
      </c>
      <c r="B24" s="752"/>
      <c r="C24" s="753"/>
      <c r="D24" s="752"/>
      <c r="E24" s="754"/>
      <c r="F24" s="754"/>
      <c r="G24" s="752"/>
      <c r="H24" s="755"/>
      <c r="I24" s="755"/>
      <c r="J24" s="756"/>
      <c r="K24" s="756"/>
      <c r="L24" s="756"/>
      <c r="M24" s="756"/>
      <c r="N24" s="756"/>
      <c r="O24" s="756"/>
      <c r="P24" s="756"/>
      <c r="Q24" s="755"/>
    </row>
    <row r="25" spans="1:17">
      <c r="A25" s="751" t="str">
        <f t="shared" si="0"/>
        <v/>
      </c>
      <c r="B25" s="752"/>
      <c r="C25" s="753"/>
      <c r="D25" s="752"/>
      <c r="E25" s="754"/>
      <c r="F25" s="754"/>
      <c r="G25" s="752"/>
      <c r="H25" s="755"/>
      <c r="I25" s="755"/>
      <c r="J25" s="756"/>
      <c r="K25" s="756"/>
      <c r="L25" s="756"/>
      <c r="M25" s="756"/>
      <c r="N25" s="756"/>
      <c r="O25" s="756"/>
      <c r="P25" s="756"/>
      <c r="Q25" s="755"/>
    </row>
    <row r="26" spans="1:17">
      <c r="A26" s="751" t="str">
        <f t="shared" si="0"/>
        <v/>
      </c>
      <c r="B26" s="752"/>
      <c r="C26" s="753"/>
      <c r="D26" s="752"/>
      <c r="E26" s="754"/>
      <c r="F26" s="754"/>
      <c r="G26" s="752"/>
      <c r="H26" s="755"/>
      <c r="I26" s="755"/>
      <c r="J26" s="756"/>
      <c r="K26" s="756"/>
      <c r="L26" s="756"/>
      <c r="M26" s="756"/>
      <c r="N26" s="756"/>
      <c r="O26" s="756"/>
      <c r="P26" s="756"/>
      <c r="Q26" s="755"/>
    </row>
    <row r="27" spans="1:17">
      <c r="A27" s="751" t="str">
        <f t="shared" si="0"/>
        <v/>
      </c>
      <c r="B27" s="752"/>
      <c r="C27" s="753"/>
      <c r="D27" s="752"/>
      <c r="E27" s="754"/>
      <c r="F27" s="754"/>
      <c r="G27" s="752"/>
      <c r="H27" s="755"/>
      <c r="I27" s="755"/>
      <c r="J27" s="756"/>
      <c r="K27" s="756"/>
      <c r="L27" s="756"/>
      <c r="M27" s="756"/>
      <c r="N27" s="756"/>
      <c r="O27" s="756"/>
      <c r="P27" s="756"/>
      <c r="Q27" s="755"/>
    </row>
    <row r="28" spans="18:18">
      <c r="R28" s="758" t="s">
        <v>159</v>
      </c>
    </row>
  </sheetData>
  <mergeCells count="3">
    <mergeCell ref="A2:G2"/>
    <mergeCell ref="A3:G3"/>
    <mergeCell ref="A6:D6"/>
  </mergeCells>
  <hyperlinks>
    <hyperlink ref="A1" location="索引目录!A1" display="返回索引目录"/>
  </hyperlinks>
  <pageMargins left="0.7" right="0.7" top="0.75" bottom="0.75" header="0.3" footer="0.3"/>
  <pageSetup paperSize="9" scale="76"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1">
    <pageSetUpPr fitToPage="1"/>
  </sheetPr>
  <dimension ref="A1:K30"/>
  <sheetViews>
    <sheetView showGridLines="0" zoomScale="96" zoomScaleNormal="96" workbookViewId="0">
      <selection activeCell="B26" sqref="A26:B26"/>
    </sheetView>
  </sheetViews>
  <sheetFormatPr defaultColWidth="9" defaultRowHeight="15.75" customHeight="1"/>
  <cols>
    <col min="1" max="1" width="5.20833333333333" style="3" customWidth="1"/>
    <col min="2" max="2" width="30.5" style="3" customWidth="1"/>
    <col min="3" max="4" width="8" style="297" customWidth="1"/>
    <col min="5" max="5" width="9.20833333333333" style="3" customWidth="1"/>
    <col min="6" max="6" width="10.7083333333333" style="3" customWidth="1"/>
    <col min="7" max="7" width="12.2083333333333" style="3" customWidth="1"/>
    <col min="8" max="8" width="9.70833333333333" style="3" customWidth="1"/>
    <col min="9" max="9" width="15.5" style="3" customWidth="1"/>
    <col min="10" max="10" width="16.7083333333333" style="3" customWidth="1"/>
    <col min="11" max="11" width="8.70833333333333" style="2" customWidth="1"/>
    <col min="12" max="13" width="9" style="3" customWidth="1"/>
    <col min="14" max="16384" width="9" style="3"/>
  </cols>
  <sheetData>
    <row r="1" customHeight="1" spans="1:1">
      <c r="A1" s="4" t="s">
        <v>0</v>
      </c>
    </row>
    <row r="2" s="1" customFormat="1" ht="30" customHeight="1" spans="1:11">
      <c r="A2" s="5" t="s">
        <v>12</v>
      </c>
      <c r="K2" s="6"/>
    </row>
    <row r="3" customHeight="1" spans="1:1">
      <c r="A3" s="2" t="e">
        <f>"评估基准日："&amp;TEXT(#REF!,"yyyy年mm月dd日")</f>
        <v>#REF!</v>
      </c>
    </row>
    <row r="4" ht="14.25" customHeight="1" spans="1:10">
      <c r="A4" s="2"/>
      <c r="B4" s="2"/>
      <c r="C4" s="357"/>
      <c r="D4" s="357"/>
      <c r="E4" s="2"/>
      <c r="F4" s="2"/>
      <c r="G4" s="2"/>
      <c r="H4" s="2"/>
      <c r="I4" s="2"/>
      <c r="J4" s="7" t="s">
        <v>847</v>
      </c>
    </row>
    <row r="5" customHeight="1" spans="1:10">
      <c r="A5" s="3" t="e">
        <f>#REF!&amp;"："&amp;#REF!</f>
        <v>#REF!</v>
      </c>
      <c r="J5" s="198" t="s">
        <v>627</v>
      </c>
    </row>
    <row r="6" s="2" customFormat="1" customHeight="1" spans="1:10">
      <c r="A6" s="11" t="s">
        <v>4</v>
      </c>
      <c r="B6" s="11" t="s">
        <v>848</v>
      </c>
      <c r="C6" s="348" t="s">
        <v>849</v>
      </c>
      <c r="D6" s="348" t="s">
        <v>850</v>
      </c>
      <c r="E6" s="11" t="s">
        <v>744</v>
      </c>
      <c r="F6" s="338" t="s">
        <v>851</v>
      </c>
      <c r="G6" s="413"/>
      <c r="H6" s="11" t="s">
        <v>7</v>
      </c>
      <c r="I6" s="11" t="s">
        <v>576</v>
      </c>
      <c r="J6" s="11" t="s">
        <v>176</v>
      </c>
    </row>
    <row r="7" customHeight="1" spans="1:11">
      <c r="A7" s="407"/>
      <c r="B7" s="407"/>
      <c r="C7" s="407"/>
      <c r="D7" s="407"/>
      <c r="E7" s="407"/>
      <c r="F7" s="386" t="s">
        <v>6</v>
      </c>
      <c r="G7" s="386" t="s">
        <v>852</v>
      </c>
      <c r="H7" s="407"/>
      <c r="I7" s="407"/>
      <c r="J7" s="407"/>
      <c r="K7" s="199" t="s">
        <v>632</v>
      </c>
    </row>
    <row r="8" ht="12.75" customHeight="1" spans="1:11">
      <c r="A8" s="13" t="str">
        <f t="shared" ref="A8" si="0">IF(B8="","",ROW()-7)</f>
        <v/>
      </c>
      <c r="B8" s="14"/>
      <c r="C8" s="15"/>
      <c r="D8" s="15"/>
      <c r="E8" s="343"/>
      <c r="F8" s="363"/>
      <c r="G8" s="363"/>
      <c r="H8" s="16"/>
      <c r="I8" s="16" t="str">
        <f t="shared" ref="I8" si="1">IF(F8=0,"",(H8-F8)/F8*100)</f>
        <v/>
      </c>
      <c r="J8" s="14"/>
      <c r="K8" s="2" t="s">
        <v>853</v>
      </c>
    </row>
    <row r="9" ht="12.75" customHeight="1" spans="1:11">
      <c r="A9" s="13" t="str">
        <f t="shared" ref="A9:A25" si="2">IF(B9="","",ROW()-7)</f>
        <v/>
      </c>
      <c r="B9" s="14"/>
      <c r="C9" s="15"/>
      <c r="D9" s="15"/>
      <c r="E9" s="343"/>
      <c r="F9" s="363"/>
      <c r="G9" s="363"/>
      <c r="H9" s="16"/>
      <c r="I9" s="16" t="str">
        <f t="shared" ref="I9:I28" si="3">IF(F9=0,"",(H9-F9)/F9*100)</f>
        <v/>
      </c>
      <c r="J9" s="14"/>
      <c r="K9" s="2" t="s">
        <v>854</v>
      </c>
    </row>
    <row r="10" ht="12.75" customHeight="1" spans="1:11">
      <c r="A10" s="13" t="str">
        <f t="shared" si="2"/>
        <v/>
      </c>
      <c r="B10" s="14"/>
      <c r="C10" s="15"/>
      <c r="D10" s="15"/>
      <c r="E10" s="343"/>
      <c r="F10" s="363"/>
      <c r="G10" s="363"/>
      <c r="H10" s="16"/>
      <c r="I10" s="16" t="str">
        <f t="shared" si="3"/>
        <v/>
      </c>
      <c r="J10" s="14"/>
      <c r="K10" s="2" t="s">
        <v>855</v>
      </c>
    </row>
    <row r="11" ht="12.75" customHeight="1" spans="1:11">
      <c r="A11" s="13" t="str">
        <f t="shared" si="2"/>
        <v/>
      </c>
      <c r="B11" s="14"/>
      <c r="C11" s="15"/>
      <c r="D11" s="15"/>
      <c r="E11" s="343"/>
      <c r="F11" s="363"/>
      <c r="G11" s="363"/>
      <c r="H11" s="16"/>
      <c r="I11" s="16" t="str">
        <f t="shared" si="3"/>
        <v/>
      </c>
      <c r="J11" s="14"/>
      <c r="K11" s="2" t="s">
        <v>856</v>
      </c>
    </row>
    <row r="12" ht="12.75" customHeight="1" spans="1:11">
      <c r="A12" s="13" t="str">
        <f t="shared" si="2"/>
        <v/>
      </c>
      <c r="B12" s="14"/>
      <c r="C12" s="15"/>
      <c r="D12" s="15"/>
      <c r="E12" s="343"/>
      <c r="F12" s="363"/>
      <c r="G12" s="363"/>
      <c r="H12" s="16"/>
      <c r="I12" s="16" t="str">
        <f t="shared" si="3"/>
        <v/>
      </c>
      <c r="J12" s="14"/>
      <c r="K12" s="2" t="s">
        <v>857</v>
      </c>
    </row>
    <row r="13" ht="12.75" customHeight="1" spans="1:11">
      <c r="A13" s="13" t="str">
        <f t="shared" si="2"/>
        <v/>
      </c>
      <c r="B13" s="14"/>
      <c r="C13" s="15"/>
      <c r="D13" s="15"/>
      <c r="E13" s="343"/>
      <c r="F13" s="363"/>
      <c r="G13" s="363"/>
      <c r="H13" s="16"/>
      <c r="I13" s="16" t="str">
        <f t="shared" si="3"/>
        <v/>
      </c>
      <c r="J13" s="14"/>
      <c r="K13" s="2" t="s">
        <v>858</v>
      </c>
    </row>
    <row r="14" ht="12.75" customHeight="1" spans="1:11">
      <c r="A14" s="13" t="str">
        <f t="shared" si="2"/>
        <v/>
      </c>
      <c r="B14" s="14"/>
      <c r="C14" s="15"/>
      <c r="D14" s="15"/>
      <c r="E14" s="343"/>
      <c r="F14" s="363"/>
      <c r="G14" s="363"/>
      <c r="H14" s="16"/>
      <c r="I14" s="16" t="str">
        <f t="shared" si="3"/>
        <v/>
      </c>
      <c r="J14" s="14"/>
      <c r="K14" s="2" t="s">
        <v>859</v>
      </c>
    </row>
    <row r="15" ht="12.75" customHeight="1" spans="1:11">
      <c r="A15" s="13" t="str">
        <f t="shared" si="2"/>
        <v/>
      </c>
      <c r="B15" s="14"/>
      <c r="C15" s="15"/>
      <c r="D15" s="15"/>
      <c r="E15" s="343"/>
      <c r="F15" s="363"/>
      <c r="G15" s="363"/>
      <c r="H15" s="16"/>
      <c r="I15" s="16" t="str">
        <f t="shared" si="3"/>
        <v/>
      </c>
      <c r="J15" s="14"/>
      <c r="K15" s="2" t="s">
        <v>860</v>
      </c>
    </row>
    <row r="16" ht="12.75" customHeight="1" spans="1:11">
      <c r="A16" s="13" t="str">
        <f t="shared" si="2"/>
        <v/>
      </c>
      <c r="B16" s="14"/>
      <c r="C16" s="15"/>
      <c r="D16" s="15"/>
      <c r="E16" s="343"/>
      <c r="F16" s="363"/>
      <c r="G16" s="363"/>
      <c r="H16" s="16"/>
      <c r="I16" s="16" t="str">
        <f t="shared" si="3"/>
        <v/>
      </c>
      <c r="J16" s="14"/>
      <c r="K16" s="2" t="s">
        <v>861</v>
      </c>
    </row>
    <row r="17" ht="12.75" customHeight="1" spans="1:11">
      <c r="A17" s="13" t="str">
        <f t="shared" si="2"/>
        <v/>
      </c>
      <c r="B17" s="14"/>
      <c r="C17" s="15"/>
      <c r="D17" s="15"/>
      <c r="E17" s="343"/>
      <c r="F17" s="363"/>
      <c r="G17" s="363"/>
      <c r="H17" s="16"/>
      <c r="I17" s="16" t="str">
        <f t="shared" si="3"/>
        <v/>
      </c>
      <c r="J17" s="14"/>
      <c r="K17" s="2" t="s">
        <v>862</v>
      </c>
    </row>
    <row r="18" ht="12.75" customHeight="1" spans="1:11">
      <c r="A18" s="13" t="str">
        <f t="shared" si="2"/>
        <v/>
      </c>
      <c r="B18" s="14"/>
      <c r="C18" s="15"/>
      <c r="D18" s="15"/>
      <c r="E18" s="343"/>
      <c r="F18" s="363"/>
      <c r="G18" s="363"/>
      <c r="H18" s="16"/>
      <c r="I18" s="16" t="str">
        <f t="shared" si="3"/>
        <v/>
      </c>
      <c r="J18" s="14"/>
      <c r="K18" s="2" t="s">
        <v>863</v>
      </c>
    </row>
    <row r="19" ht="12.75" customHeight="1" spans="1:11">
      <c r="A19" s="13" t="str">
        <f t="shared" si="2"/>
        <v/>
      </c>
      <c r="B19" s="14"/>
      <c r="C19" s="15"/>
      <c r="D19" s="15"/>
      <c r="E19" s="343"/>
      <c r="F19" s="363"/>
      <c r="G19" s="363"/>
      <c r="H19" s="16"/>
      <c r="I19" s="16" t="str">
        <f t="shared" si="3"/>
        <v/>
      </c>
      <c r="J19" s="14"/>
      <c r="K19" s="2" t="s">
        <v>864</v>
      </c>
    </row>
    <row r="20" ht="12.75" customHeight="1" spans="1:11">
      <c r="A20" s="13" t="str">
        <f t="shared" si="2"/>
        <v/>
      </c>
      <c r="B20" s="14"/>
      <c r="C20" s="15"/>
      <c r="D20" s="15"/>
      <c r="E20" s="343"/>
      <c r="F20" s="363"/>
      <c r="G20" s="363"/>
      <c r="H20" s="16"/>
      <c r="I20" s="16" t="str">
        <f t="shared" si="3"/>
        <v/>
      </c>
      <c r="J20" s="14"/>
      <c r="K20" s="2" t="s">
        <v>865</v>
      </c>
    </row>
    <row r="21" ht="12.75" customHeight="1" spans="1:11">
      <c r="A21" s="13" t="str">
        <f t="shared" si="2"/>
        <v/>
      </c>
      <c r="B21" s="14"/>
      <c r="C21" s="15"/>
      <c r="D21" s="15"/>
      <c r="E21" s="343"/>
      <c r="F21" s="363"/>
      <c r="G21" s="363"/>
      <c r="H21" s="16"/>
      <c r="I21" s="16" t="str">
        <f t="shared" si="3"/>
        <v/>
      </c>
      <c r="J21" s="14"/>
      <c r="K21" s="2" t="s">
        <v>866</v>
      </c>
    </row>
    <row r="22" ht="12.75" customHeight="1" spans="1:11">
      <c r="A22" s="13" t="str">
        <f t="shared" si="2"/>
        <v/>
      </c>
      <c r="B22" s="14"/>
      <c r="C22" s="15"/>
      <c r="D22" s="15"/>
      <c r="E22" s="343"/>
      <c r="F22" s="363"/>
      <c r="G22" s="363"/>
      <c r="H22" s="16"/>
      <c r="I22" s="16" t="str">
        <f t="shared" si="3"/>
        <v/>
      </c>
      <c r="J22" s="14"/>
      <c r="K22" s="2" t="s">
        <v>867</v>
      </c>
    </row>
    <row r="23" ht="12.75" customHeight="1" spans="1:11">
      <c r="A23" s="13" t="str">
        <f t="shared" si="2"/>
        <v/>
      </c>
      <c r="B23" s="14"/>
      <c r="C23" s="15"/>
      <c r="D23" s="15"/>
      <c r="E23" s="343"/>
      <c r="F23" s="363"/>
      <c r="G23" s="363"/>
      <c r="H23" s="16"/>
      <c r="I23" s="16" t="str">
        <f t="shared" si="3"/>
        <v/>
      </c>
      <c r="J23" s="14"/>
      <c r="K23" s="2" t="s">
        <v>868</v>
      </c>
    </row>
    <row r="24" ht="12.75" customHeight="1" spans="1:11">
      <c r="A24" s="13" t="str">
        <f t="shared" si="2"/>
        <v/>
      </c>
      <c r="B24" s="14"/>
      <c r="C24" s="15"/>
      <c r="D24" s="15"/>
      <c r="E24" s="343"/>
      <c r="F24" s="363"/>
      <c r="G24" s="363"/>
      <c r="H24" s="16"/>
      <c r="I24" s="16" t="str">
        <f t="shared" si="3"/>
        <v/>
      </c>
      <c r="J24" s="14"/>
      <c r="K24" s="2" t="s">
        <v>869</v>
      </c>
    </row>
    <row r="25" ht="12.75" customHeight="1" spans="1:11">
      <c r="A25" s="13" t="str">
        <f t="shared" si="2"/>
        <v/>
      </c>
      <c r="B25" s="14"/>
      <c r="C25" s="15"/>
      <c r="D25" s="15"/>
      <c r="E25" s="343"/>
      <c r="F25" s="363"/>
      <c r="G25" s="363"/>
      <c r="H25" s="16"/>
      <c r="I25" s="16" t="str">
        <f t="shared" si="3"/>
        <v/>
      </c>
      <c r="J25" s="14"/>
      <c r="K25" s="2" t="s">
        <v>870</v>
      </c>
    </row>
    <row r="26" ht="12.75" customHeight="1" spans="1:10">
      <c r="A26" s="13" t="s">
        <v>871</v>
      </c>
      <c r="B26" s="413"/>
      <c r="C26" s="15"/>
      <c r="D26" s="15"/>
      <c r="E26" s="343"/>
      <c r="F26" s="16">
        <f>SUM(F8:F25)</f>
        <v>0</v>
      </c>
      <c r="G26" s="16">
        <f>SUM(G8:G25)</f>
        <v>0</v>
      </c>
      <c r="H26" s="16">
        <f>SUM(H8:H25)</f>
        <v>0</v>
      </c>
      <c r="I26" s="16" t="str">
        <f t="shared" si="3"/>
        <v/>
      </c>
      <c r="J26" s="14"/>
    </row>
    <row r="27" ht="12.75" customHeight="1" spans="1:10">
      <c r="A27" s="13" t="s">
        <v>872</v>
      </c>
      <c r="B27" s="413"/>
      <c r="C27" s="15"/>
      <c r="D27" s="15"/>
      <c r="E27" s="343"/>
      <c r="F27" s="16">
        <f>G26</f>
        <v>0</v>
      </c>
      <c r="G27" s="16"/>
      <c r="H27" s="16"/>
      <c r="I27" s="16"/>
      <c r="J27" s="14"/>
    </row>
    <row r="28" customHeight="1" spans="1:10">
      <c r="A28" s="17" t="s">
        <v>873</v>
      </c>
      <c r="B28" s="416"/>
      <c r="C28" s="471"/>
      <c r="D28" s="471"/>
      <c r="E28" s="43"/>
      <c r="F28" s="23">
        <f>F26-F27</f>
        <v>0</v>
      </c>
      <c r="G28" s="23"/>
      <c r="H28" s="23">
        <f>H26</f>
        <v>0</v>
      </c>
      <c r="I28" s="16" t="str">
        <f t="shared" si="3"/>
        <v/>
      </c>
      <c r="J28" s="20"/>
    </row>
    <row r="29" customHeight="1" spans="1:11">
      <c r="A29" s="3" t="e">
        <f>#REF!&amp;"填表人："&amp;#REF!</f>
        <v>#REF!</v>
      </c>
      <c r="H29" s="3" t="e">
        <f>"评估人员："&amp;#REF!</f>
        <v>#REF!</v>
      </c>
      <c r="K29" s="199" t="s">
        <v>599</v>
      </c>
    </row>
    <row r="30" customHeight="1" spans="1:1">
      <c r="A30" s="3" t="e">
        <f>"填表日期："&amp;YEAR(#REF!)&amp;"年"&amp;MONTH(#REF!)&amp;"月"&amp;DAY(#REF!)&amp;"日"</f>
        <v>#REF!</v>
      </c>
    </row>
  </sheetData>
  <mergeCells count="14">
    <mergeCell ref="A2:J2"/>
    <mergeCell ref="A3:J3"/>
    <mergeCell ref="F6:G6"/>
    <mergeCell ref="A26:B26"/>
    <mergeCell ref="A27:B27"/>
    <mergeCell ref="A28:B28"/>
    <mergeCell ref="A6:A7"/>
    <mergeCell ref="B6:B7"/>
    <mergeCell ref="C6:C7"/>
    <mergeCell ref="D6:D7"/>
    <mergeCell ref="E6:E7"/>
    <mergeCell ref="H6:H7"/>
    <mergeCell ref="I6:I7"/>
    <mergeCell ref="J6:J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2">
    <pageSetUpPr fitToPage="1"/>
  </sheetPr>
  <dimension ref="A1:N30"/>
  <sheetViews>
    <sheetView showGridLines="0" zoomScale="96" zoomScaleNormal="96" workbookViewId="0">
      <selection activeCell="B26" sqref="A26:B26"/>
    </sheetView>
  </sheetViews>
  <sheetFormatPr defaultColWidth="9" defaultRowHeight="15.75" customHeight="1"/>
  <cols>
    <col min="1" max="1" width="5.20833333333333" style="3" customWidth="1"/>
    <col min="2" max="2" width="21.7083333333333" style="3" customWidth="1"/>
    <col min="3" max="3" width="8" style="3" customWidth="1"/>
    <col min="4" max="4" width="7.70833333333333" style="297" customWidth="1"/>
    <col min="5" max="5" width="9.70833333333333" style="3" customWidth="1"/>
    <col min="6" max="6" width="4.70833333333333" style="3" customWidth="1"/>
    <col min="7" max="7" width="11.2083333333333" style="3" customWidth="1"/>
    <col min="8" max="8" width="13.7083333333333" style="3" customWidth="1"/>
    <col min="9" max="10" width="14.7083333333333" style="3" customWidth="1"/>
    <col min="11" max="11" width="7.70833333333333" style="3" customWidth="1"/>
    <col min="12" max="12" width="16.7083333333333" style="3" customWidth="1"/>
    <col min="13" max="13" width="8.70833333333333" style="3" customWidth="1"/>
    <col min="14" max="14" width="11.5666666666667" style="3" customWidth="1"/>
    <col min="15" max="15" width="9" style="3" customWidth="1"/>
    <col min="16" max="16384" width="9" style="3"/>
  </cols>
  <sheetData>
    <row r="1" customHeight="1" spans="1:1">
      <c r="A1" s="4" t="s">
        <v>0</v>
      </c>
    </row>
    <row r="2" s="1" customFormat="1" ht="30" customHeight="1" spans="1:1">
      <c r="A2" s="5" t="s">
        <v>16</v>
      </c>
    </row>
    <row r="3" customHeight="1" spans="1:1">
      <c r="A3" s="2" t="e">
        <f>"评估基准日："&amp;TEXT(#REF!,"yyyy年mm月dd日")</f>
        <v>#REF!</v>
      </c>
    </row>
    <row r="4" ht="14.25" customHeight="1" spans="1:12">
      <c r="A4" s="2"/>
      <c r="B4" s="2"/>
      <c r="C4" s="2"/>
      <c r="D4" s="357"/>
      <c r="E4" s="2"/>
      <c r="F4" s="2"/>
      <c r="G4" s="2"/>
      <c r="H4" s="2"/>
      <c r="I4" s="2"/>
      <c r="J4" s="2"/>
      <c r="K4" s="2"/>
      <c r="L4" s="7" t="s">
        <v>874</v>
      </c>
    </row>
    <row r="5" customHeight="1" spans="1:12">
      <c r="A5" s="3" t="e">
        <f>#REF!&amp;"："&amp;#REF!</f>
        <v>#REF!</v>
      </c>
      <c r="H5" s="68"/>
      <c r="I5" s="68"/>
      <c r="L5" s="198" t="s">
        <v>627</v>
      </c>
    </row>
    <row r="6" s="2" customFormat="1" ht="24.75" spans="1:12">
      <c r="A6" s="11" t="s">
        <v>4</v>
      </c>
      <c r="B6" s="11" t="s">
        <v>875</v>
      </c>
      <c r="C6" s="11" t="s">
        <v>876</v>
      </c>
      <c r="D6" s="358" t="s">
        <v>877</v>
      </c>
      <c r="E6" s="11" t="s">
        <v>878</v>
      </c>
      <c r="F6" s="11" t="s">
        <v>629</v>
      </c>
      <c r="G6" s="88" t="s">
        <v>630</v>
      </c>
      <c r="H6" s="338" t="s">
        <v>851</v>
      </c>
      <c r="I6" s="25" t="s">
        <v>879</v>
      </c>
      <c r="J6" s="25" t="s">
        <v>7</v>
      </c>
      <c r="K6" s="11" t="s">
        <v>576</v>
      </c>
      <c r="L6" s="11" t="s">
        <v>176</v>
      </c>
    </row>
    <row r="7" ht="12.75" customHeight="1" spans="1:14">
      <c r="A7" s="13">
        <v>1</v>
      </c>
      <c r="B7" s="14"/>
      <c r="C7" s="14"/>
      <c r="D7" s="15"/>
      <c r="E7" s="77"/>
      <c r="F7" s="14"/>
      <c r="G7" s="16"/>
      <c r="H7" s="469"/>
      <c r="I7" s="363"/>
      <c r="J7" s="363"/>
      <c r="K7" s="16" t="str">
        <f t="shared" ref="K7" si="0">IF(H7=0,"",(J7-H7)/(H7)*100)</f>
        <v/>
      </c>
      <c r="L7" s="14"/>
      <c r="M7" s="2" t="s">
        <v>880</v>
      </c>
      <c r="N7" s="3">
        <f t="shared" ref="N7:N9" si="1">H7-J7</f>
        <v>0</v>
      </c>
    </row>
    <row r="8" ht="12.75" customHeight="1" spans="1:14">
      <c r="A8" s="13">
        <v>2</v>
      </c>
      <c r="B8" s="14"/>
      <c r="C8" s="14"/>
      <c r="D8" s="15"/>
      <c r="E8" s="77"/>
      <c r="F8" s="14"/>
      <c r="G8" s="16"/>
      <c r="H8" s="469"/>
      <c r="I8" s="363"/>
      <c r="J8" s="363"/>
      <c r="K8" s="16" t="str">
        <f t="shared" ref="K8:K28" si="2">IF(H8=0,"",(J8-H8)/(H8)*100)</f>
        <v/>
      </c>
      <c r="L8" s="14"/>
      <c r="M8" s="2" t="s">
        <v>881</v>
      </c>
      <c r="N8" s="3">
        <f t="shared" si="1"/>
        <v>0</v>
      </c>
    </row>
    <row r="9" ht="12.75" customHeight="1" spans="1:14">
      <c r="A9" s="13">
        <v>3</v>
      </c>
      <c r="B9" s="14"/>
      <c r="C9" s="14"/>
      <c r="D9" s="15"/>
      <c r="E9" s="77"/>
      <c r="F9" s="14"/>
      <c r="G9" s="16"/>
      <c r="H9" s="469"/>
      <c r="I9" s="478"/>
      <c r="J9" s="363"/>
      <c r="K9" s="16" t="str">
        <f t="shared" si="2"/>
        <v/>
      </c>
      <c r="L9" s="14"/>
      <c r="M9" s="2" t="s">
        <v>882</v>
      </c>
      <c r="N9" s="3">
        <f t="shared" si="1"/>
        <v>0</v>
      </c>
    </row>
    <row r="10" ht="12.75" customHeight="1" spans="1:14">
      <c r="A10" s="13">
        <v>4</v>
      </c>
      <c r="B10" s="14"/>
      <c r="C10" s="14"/>
      <c r="D10" s="15"/>
      <c r="E10" s="77"/>
      <c r="F10" s="14"/>
      <c r="G10" s="16"/>
      <c r="H10" s="469"/>
      <c r="I10" s="363"/>
      <c r="J10" s="363"/>
      <c r="K10" s="16" t="str">
        <f t="shared" si="2"/>
        <v/>
      </c>
      <c r="L10" s="14"/>
      <c r="M10" s="2" t="s">
        <v>883</v>
      </c>
      <c r="N10" s="3">
        <f t="shared" ref="N10:N12" si="3">H10-J10</f>
        <v>0</v>
      </c>
    </row>
    <row r="11" ht="12.75" customHeight="1" spans="1:14">
      <c r="A11" s="13">
        <v>5</v>
      </c>
      <c r="B11" s="14"/>
      <c r="C11" s="14"/>
      <c r="D11" s="15"/>
      <c r="E11" s="77"/>
      <c r="F11" s="14"/>
      <c r="G11" s="16"/>
      <c r="H11" s="469"/>
      <c r="I11" s="363"/>
      <c r="J11" s="363"/>
      <c r="K11" s="16" t="str">
        <f t="shared" si="2"/>
        <v/>
      </c>
      <c r="L11" s="14"/>
      <c r="M11" s="2" t="s">
        <v>884</v>
      </c>
      <c r="N11" s="3">
        <f t="shared" si="3"/>
        <v>0</v>
      </c>
    </row>
    <row r="12" ht="12.75" customHeight="1" spans="1:14">
      <c r="A12" s="13">
        <v>6</v>
      </c>
      <c r="B12" s="14"/>
      <c r="C12" s="14"/>
      <c r="D12" s="15"/>
      <c r="E12" s="77"/>
      <c r="F12" s="14"/>
      <c r="G12" s="16"/>
      <c r="H12" s="469"/>
      <c r="I12" s="363"/>
      <c r="J12" s="363"/>
      <c r="K12" s="16" t="str">
        <f t="shared" si="2"/>
        <v/>
      </c>
      <c r="L12" s="14"/>
      <c r="M12" s="2" t="s">
        <v>885</v>
      </c>
      <c r="N12" s="3">
        <f t="shared" si="3"/>
        <v>0</v>
      </c>
    </row>
    <row r="13" ht="12.75" customHeight="1" spans="1:13">
      <c r="A13" s="13">
        <v>7</v>
      </c>
      <c r="B13" s="14"/>
      <c r="C13" s="14"/>
      <c r="D13" s="15"/>
      <c r="E13" s="77"/>
      <c r="F13" s="14"/>
      <c r="G13" s="16"/>
      <c r="H13" s="469"/>
      <c r="I13" s="363"/>
      <c r="J13" s="363"/>
      <c r="K13" s="16" t="str">
        <f t="shared" si="2"/>
        <v/>
      </c>
      <c r="L13" s="14"/>
      <c r="M13" s="2" t="s">
        <v>886</v>
      </c>
    </row>
    <row r="14" ht="12.75" customHeight="1" spans="1:13">
      <c r="A14" s="13" t="str">
        <f t="shared" ref="A14:A24" si="4">IF(B14="","",ROW()-7)</f>
        <v/>
      </c>
      <c r="B14" s="14"/>
      <c r="C14" s="14"/>
      <c r="D14" s="15"/>
      <c r="E14" s="77"/>
      <c r="F14" s="14"/>
      <c r="G14" s="16"/>
      <c r="H14" s="469"/>
      <c r="I14" s="363"/>
      <c r="J14" s="363"/>
      <c r="K14" s="16" t="str">
        <f t="shared" si="2"/>
        <v/>
      </c>
      <c r="L14" s="14"/>
      <c r="M14" s="2" t="s">
        <v>887</v>
      </c>
    </row>
    <row r="15" ht="12.75" customHeight="1" spans="1:13">
      <c r="A15" s="13" t="str">
        <f t="shared" si="4"/>
        <v/>
      </c>
      <c r="B15" s="14"/>
      <c r="C15" s="14"/>
      <c r="D15" s="15"/>
      <c r="E15" s="77"/>
      <c r="F15" s="14"/>
      <c r="G15" s="16"/>
      <c r="H15" s="469"/>
      <c r="I15" s="363"/>
      <c r="J15" s="363"/>
      <c r="K15" s="16" t="str">
        <f t="shared" si="2"/>
        <v/>
      </c>
      <c r="L15" s="14"/>
      <c r="M15" s="2" t="s">
        <v>888</v>
      </c>
    </row>
    <row r="16" ht="12.75" customHeight="1" spans="1:13">
      <c r="A16" s="13" t="str">
        <f t="shared" si="4"/>
        <v/>
      </c>
      <c r="B16" s="14"/>
      <c r="C16" s="14"/>
      <c r="D16" s="15"/>
      <c r="E16" s="77"/>
      <c r="F16" s="14"/>
      <c r="G16" s="16"/>
      <c r="H16" s="469"/>
      <c r="I16" s="363"/>
      <c r="J16" s="363"/>
      <c r="K16" s="16" t="str">
        <f t="shared" si="2"/>
        <v/>
      </c>
      <c r="L16" s="14"/>
      <c r="M16" s="2" t="s">
        <v>889</v>
      </c>
    </row>
    <row r="17" ht="12.75" customHeight="1" spans="1:13">
      <c r="A17" s="13" t="str">
        <f t="shared" si="4"/>
        <v/>
      </c>
      <c r="B17" s="14"/>
      <c r="C17" s="14"/>
      <c r="D17" s="15"/>
      <c r="E17" s="77"/>
      <c r="F17" s="14"/>
      <c r="G17" s="16"/>
      <c r="H17" s="469"/>
      <c r="I17" s="363"/>
      <c r="J17" s="363"/>
      <c r="K17" s="16" t="str">
        <f t="shared" si="2"/>
        <v/>
      </c>
      <c r="L17" s="14"/>
      <c r="M17" s="2" t="s">
        <v>890</v>
      </c>
    </row>
    <row r="18" ht="12.75" customHeight="1" spans="1:13">
      <c r="A18" s="13" t="str">
        <f t="shared" si="4"/>
        <v/>
      </c>
      <c r="B18" s="14"/>
      <c r="C18" s="14"/>
      <c r="D18" s="15"/>
      <c r="E18" s="77"/>
      <c r="F18" s="14"/>
      <c r="G18" s="16"/>
      <c r="H18" s="469"/>
      <c r="I18" s="363"/>
      <c r="J18" s="363"/>
      <c r="K18" s="16" t="str">
        <f t="shared" si="2"/>
        <v/>
      </c>
      <c r="L18" s="14"/>
      <c r="M18" s="2" t="s">
        <v>891</v>
      </c>
    </row>
    <row r="19" ht="12.75" customHeight="1" spans="1:13">
      <c r="A19" s="13" t="str">
        <f t="shared" si="4"/>
        <v/>
      </c>
      <c r="B19" s="14"/>
      <c r="C19" s="14"/>
      <c r="D19" s="15"/>
      <c r="E19" s="77"/>
      <c r="F19" s="14"/>
      <c r="G19" s="16"/>
      <c r="H19" s="469"/>
      <c r="I19" s="363"/>
      <c r="J19" s="363"/>
      <c r="K19" s="16" t="str">
        <f t="shared" si="2"/>
        <v/>
      </c>
      <c r="L19" s="14"/>
      <c r="M19" s="2" t="s">
        <v>892</v>
      </c>
    </row>
    <row r="20" ht="12.75" customHeight="1" spans="1:13">
      <c r="A20" s="13" t="str">
        <f t="shared" si="4"/>
        <v/>
      </c>
      <c r="B20" s="14"/>
      <c r="C20" s="14"/>
      <c r="D20" s="15"/>
      <c r="E20" s="77"/>
      <c r="F20" s="14"/>
      <c r="G20" s="16"/>
      <c r="H20" s="469"/>
      <c r="I20" s="363"/>
      <c r="J20" s="363"/>
      <c r="K20" s="16" t="str">
        <f t="shared" si="2"/>
        <v/>
      </c>
      <c r="L20" s="14"/>
      <c r="M20" s="2" t="s">
        <v>893</v>
      </c>
    </row>
    <row r="21" ht="12.75" customHeight="1" spans="1:13">
      <c r="A21" s="13" t="str">
        <f t="shared" si="4"/>
        <v/>
      </c>
      <c r="B21" s="14"/>
      <c r="C21" s="14"/>
      <c r="D21" s="15"/>
      <c r="E21" s="77"/>
      <c r="F21" s="14"/>
      <c r="G21" s="16"/>
      <c r="H21" s="469"/>
      <c r="I21" s="363"/>
      <c r="J21" s="363"/>
      <c r="K21" s="16" t="str">
        <f t="shared" si="2"/>
        <v/>
      </c>
      <c r="L21" s="14"/>
      <c r="M21" s="2" t="s">
        <v>894</v>
      </c>
    </row>
    <row r="22" ht="12.75" customHeight="1" spans="1:13">
      <c r="A22" s="13" t="str">
        <f t="shared" si="4"/>
        <v/>
      </c>
      <c r="B22" s="14"/>
      <c r="C22" s="14"/>
      <c r="D22" s="15"/>
      <c r="E22" s="77"/>
      <c r="F22" s="14"/>
      <c r="G22" s="16"/>
      <c r="H22" s="469"/>
      <c r="I22" s="363"/>
      <c r="J22" s="363"/>
      <c r="K22" s="16" t="str">
        <f t="shared" si="2"/>
        <v/>
      </c>
      <c r="L22" s="14"/>
      <c r="M22" s="2" t="s">
        <v>895</v>
      </c>
    </row>
    <row r="23" ht="12.75" customHeight="1" spans="1:13">
      <c r="A23" s="13" t="str">
        <f t="shared" si="4"/>
        <v/>
      </c>
      <c r="B23" s="14"/>
      <c r="C23" s="14"/>
      <c r="D23" s="15"/>
      <c r="E23" s="77"/>
      <c r="F23" s="14"/>
      <c r="G23" s="16"/>
      <c r="H23" s="469"/>
      <c r="I23" s="363"/>
      <c r="J23" s="363"/>
      <c r="K23" s="16" t="str">
        <f t="shared" si="2"/>
        <v/>
      </c>
      <c r="L23" s="14"/>
      <c r="M23" s="2" t="s">
        <v>896</v>
      </c>
    </row>
    <row r="24" ht="12" customHeight="1" spans="1:13">
      <c r="A24" s="13" t="str">
        <f t="shared" si="4"/>
        <v/>
      </c>
      <c r="B24" s="14"/>
      <c r="C24" s="14"/>
      <c r="D24" s="15"/>
      <c r="E24" s="77"/>
      <c r="F24" s="14"/>
      <c r="G24" s="16"/>
      <c r="H24" s="469"/>
      <c r="I24" s="363"/>
      <c r="J24" s="363"/>
      <c r="K24" s="16" t="str">
        <f t="shared" si="2"/>
        <v/>
      </c>
      <c r="L24" s="14"/>
      <c r="M24" s="2" t="s">
        <v>897</v>
      </c>
    </row>
    <row r="25" ht="12.75" customHeight="1" spans="1:13">
      <c r="A25" s="102" t="s">
        <v>898</v>
      </c>
      <c r="B25" s="104"/>
      <c r="C25" s="14"/>
      <c r="D25" s="15"/>
      <c r="E25" s="77"/>
      <c r="F25" s="14"/>
      <c r="G25" s="16"/>
      <c r="H25" s="469">
        <f>SUM(H7:H24)</f>
        <v>0</v>
      </c>
      <c r="I25" s="469">
        <f>SUM(I7:I24)</f>
        <v>0</v>
      </c>
      <c r="J25" s="364">
        <f>SUM(J7:J24)</f>
        <v>0</v>
      </c>
      <c r="K25" s="16" t="str">
        <f t="shared" si="2"/>
        <v/>
      </c>
      <c r="L25" s="14"/>
      <c r="M25" s="2"/>
    </row>
    <row r="26" ht="12.75" customHeight="1" spans="1:13">
      <c r="A26" s="102" t="s">
        <v>899</v>
      </c>
      <c r="B26" s="104"/>
      <c r="C26" s="14"/>
      <c r="D26" s="15"/>
      <c r="E26" s="77"/>
      <c r="F26" s="14"/>
      <c r="G26" s="16"/>
      <c r="H26" s="469">
        <f>I25</f>
        <v>0</v>
      </c>
      <c r="I26" s="364"/>
      <c r="J26" s="364">
        <v>0</v>
      </c>
      <c r="K26" s="16"/>
      <c r="L26" s="14"/>
      <c r="M26" s="2"/>
    </row>
    <row r="27" ht="12.75" customHeight="1" spans="1:13">
      <c r="A27" s="102" t="s">
        <v>900</v>
      </c>
      <c r="B27" s="104"/>
      <c r="C27" s="14"/>
      <c r="D27" s="15"/>
      <c r="E27" s="77"/>
      <c r="F27" s="14"/>
      <c r="G27" s="16"/>
      <c r="H27" s="469"/>
      <c r="I27" s="364"/>
      <c r="J27" s="469">
        <f>H26</f>
        <v>0</v>
      </c>
      <c r="K27" s="16"/>
      <c r="L27" s="14"/>
      <c r="M27" s="2"/>
    </row>
    <row r="28" customHeight="1" spans="1:12">
      <c r="A28" s="476" t="s">
        <v>901</v>
      </c>
      <c r="B28" s="477"/>
      <c r="C28" s="20"/>
      <c r="D28" s="362"/>
      <c r="E28" s="20"/>
      <c r="F28" s="20"/>
      <c r="G28" s="20"/>
      <c r="H28" s="469">
        <f>H25-H26</f>
        <v>0</v>
      </c>
      <c r="I28" s="365"/>
      <c r="J28" s="469">
        <f>J25-J27</f>
        <v>0</v>
      </c>
      <c r="K28" s="16" t="str">
        <f t="shared" si="2"/>
        <v/>
      </c>
      <c r="L28" s="20"/>
    </row>
    <row r="29" customHeight="1" spans="1:13">
      <c r="A29" s="3" t="e">
        <f>#REF!&amp;"填表人："&amp;#REF!</f>
        <v>#REF!</v>
      </c>
      <c r="J29" s="3" t="e">
        <f>"评估人员："&amp;#REF!</f>
        <v>#REF!</v>
      </c>
      <c r="M29" s="45" t="s">
        <v>599</v>
      </c>
    </row>
    <row r="30" customHeight="1" spans="1:1">
      <c r="A30" s="3" t="e">
        <f>"填表日期："&amp;YEAR(#REF!)&amp;"年"&amp;MONTH(#REF!)&amp;"月"&amp;DAY(#REF!)&amp;"日"</f>
        <v>#REF!</v>
      </c>
    </row>
  </sheetData>
  <mergeCells count="6">
    <mergeCell ref="A2:L2"/>
    <mergeCell ref="A3:L3"/>
    <mergeCell ref="A25:B25"/>
    <mergeCell ref="A26:B26"/>
    <mergeCell ref="A27:B27"/>
    <mergeCell ref="A28:B28"/>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4">
    <pageSetUpPr fitToPage="1"/>
  </sheetPr>
  <dimension ref="A1:N31"/>
  <sheetViews>
    <sheetView showGridLines="0" workbookViewId="0">
      <selection activeCell="J8" sqref="J8"/>
    </sheetView>
  </sheetViews>
  <sheetFormatPr defaultColWidth="9" defaultRowHeight="15.75" customHeight="1"/>
  <cols>
    <col min="1" max="1" width="5" style="3" customWidth="1"/>
    <col min="2" max="2" width="20.2083333333333" style="3" customWidth="1"/>
    <col min="3" max="3" width="8.20833333333333" style="3" customWidth="1"/>
    <col min="4" max="4" width="15.2083333333333" style="3" customWidth="1"/>
    <col min="5" max="5" width="20.2083333333333" style="3" customWidth="1"/>
    <col min="6" max="7" width="12.7083333333333" style="3" customWidth="1"/>
    <col min="8" max="8" width="9.70833333333333" style="3" customWidth="1"/>
    <col min="9" max="11" width="12.7083333333333" style="3" customWidth="1"/>
    <col min="12" max="12" width="10.2083333333333" style="3" customWidth="1"/>
    <col min="13" max="13" width="9" style="3" customWidth="1"/>
    <col min="14" max="14" width="9" style="2" customWidth="1"/>
    <col min="15" max="16" width="9" style="3" customWidth="1"/>
    <col min="17" max="16384" width="9" style="3"/>
  </cols>
  <sheetData>
    <row r="1" customHeight="1" spans="1:1">
      <c r="A1" s="4" t="s">
        <v>0</v>
      </c>
    </row>
    <row r="2" s="1" customFormat="1" ht="30" customHeight="1" spans="1:14">
      <c r="A2" s="5" t="s">
        <v>21</v>
      </c>
      <c r="N2" s="6"/>
    </row>
    <row r="3" customHeight="1" spans="1:1">
      <c r="A3" s="2" t="e">
        <f>"评估基准日："&amp;TEXT(#REF!,"yyyy年mm月dd日")</f>
        <v>#REF!</v>
      </c>
    </row>
    <row r="4" ht="14.25" customHeight="1" spans="1:13">
      <c r="A4" s="2"/>
      <c r="B4" s="2"/>
      <c r="C4" s="2"/>
      <c r="D4" s="2"/>
      <c r="E4" s="2"/>
      <c r="F4" s="2"/>
      <c r="G4" s="2"/>
      <c r="H4" s="2"/>
      <c r="I4" s="2"/>
      <c r="J4" s="2"/>
      <c r="K4" s="2"/>
      <c r="L4" s="2"/>
      <c r="M4" s="7" t="s">
        <v>902</v>
      </c>
    </row>
    <row r="5" customHeight="1" spans="1:13">
      <c r="A5" s="3" t="e">
        <f>#REF!&amp;"："&amp;#REF!</f>
        <v>#REF!</v>
      </c>
      <c r="M5" s="198" t="s">
        <v>627</v>
      </c>
    </row>
    <row r="6" s="2" customFormat="1" customHeight="1" spans="1:14">
      <c r="A6" s="25" t="s">
        <v>4</v>
      </c>
      <c r="B6" s="472" t="s">
        <v>903</v>
      </c>
      <c r="C6" s="472" t="s">
        <v>876</v>
      </c>
      <c r="D6" s="472" t="s">
        <v>904</v>
      </c>
      <c r="E6" s="472" t="s">
        <v>905</v>
      </c>
      <c r="F6" s="338" t="s">
        <v>906</v>
      </c>
      <c r="G6" s="338" t="s">
        <v>745</v>
      </c>
      <c r="H6" s="25" t="s">
        <v>907</v>
      </c>
      <c r="I6" s="25" t="s">
        <v>6</v>
      </c>
      <c r="J6" s="56" t="s">
        <v>852</v>
      </c>
      <c r="K6" s="25" t="s">
        <v>7</v>
      </c>
      <c r="L6" s="25" t="s">
        <v>576</v>
      </c>
      <c r="M6" s="25" t="s">
        <v>176</v>
      </c>
      <c r="N6" s="199" t="s">
        <v>632</v>
      </c>
    </row>
    <row r="7" ht="12.75" customHeight="1" spans="1:14">
      <c r="A7" s="13" t="str">
        <f t="shared" ref="A7" si="0">IF(B7="","",ROW()-6)</f>
        <v/>
      </c>
      <c r="B7" s="14"/>
      <c r="C7" s="14"/>
      <c r="D7" s="14"/>
      <c r="E7" s="14"/>
      <c r="F7" s="15"/>
      <c r="G7" s="473"/>
      <c r="H7" s="343"/>
      <c r="I7" s="473"/>
      <c r="J7" s="473"/>
      <c r="K7" s="16"/>
      <c r="L7" s="16" t="str">
        <f t="shared" ref="L7" si="1">IF(I7=0,"",(K7-I7)/I7*100)</f>
        <v/>
      </c>
      <c r="M7" s="14"/>
      <c r="N7" s="2" t="s">
        <v>908</v>
      </c>
    </row>
    <row r="8" ht="12.75" customHeight="1" spans="1:14">
      <c r="A8" s="13" t="str">
        <f t="shared" ref="A8:A26" si="2">IF(B8="","",ROW()-6)</f>
        <v/>
      </c>
      <c r="B8" s="14"/>
      <c r="C8" s="14"/>
      <c r="D8" s="14"/>
      <c r="E8" s="14"/>
      <c r="F8" s="15"/>
      <c r="G8" s="473"/>
      <c r="H8" s="343"/>
      <c r="I8" s="473"/>
      <c r="J8" s="473"/>
      <c r="K8" s="16"/>
      <c r="L8" s="16" t="str">
        <f t="shared" ref="L8:L29" si="3">IF(I8=0,"",(K8-I8)/I8*100)</f>
        <v/>
      </c>
      <c r="M8" s="14"/>
      <c r="N8" s="2" t="s">
        <v>909</v>
      </c>
    </row>
    <row r="9" ht="12.75" customHeight="1" spans="1:14">
      <c r="A9" s="13" t="str">
        <f t="shared" si="2"/>
        <v/>
      </c>
      <c r="B9" s="14"/>
      <c r="C9" s="14"/>
      <c r="D9" s="14"/>
      <c r="E9" s="14"/>
      <c r="F9" s="15"/>
      <c r="G9" s="473"/>
      <c r="H9" s="343"/>
      <c r="I9" s="473"/>
      <c r="J9" s="473"/>
      <c r="K9" s="16"/>
      <c r="L9" s="16" t="str">
        <f t="shared" si="3"/>
        <v/>
      </c>
      <c r="M9" s="14"/>
      <c r="N9" s="2" t="s">
        <v>910</v>
      </c>
    </row>
    <row r="10" ht="12.75" customHeight="1" spans="1:14">
      <c r="A10" s="13" t="str">
        <f t="shared" si="2"/>
        <v/>
      </c>
      <c r="B10" s="14"/>
      <c r="C10" s="14"/>
      <c r="D10" s="14"/>
      <c r="E10" s="14"/>
      <c r="F10" s="15"/>
      <c r="G10" s="473"/>
      <c r="H10" s="343"/>
      <c r="I10" s="473"/>
      <c r="J10" s="473"/>
      <c r="K10" s="16"/>
      <c r="L10" s="16" t="str">
        <f t="shared" si="3"/>
        <v/>
      </c>
      <c r="M10" s="14"/>
      <c r="N10" s="2" t="s">
        <v>911</v>
      </c>
    </row>
    <row r="11" ht="12.75" customHeight="1" spans="1:14">
      <c r="A11" s="13" t="str">
        <f t="shared" si="2"/>
        <v/>
      </c>
      <c r="B11" s="14"/>
      <c r="C11" s="14"/>
      <c r="D11" s="14"/>
      <c r="E11" s="14"/>
      <c r="F11" s="15"/>
      <c r="G11" s="473"/>
      <c r="H11" s="343"/>
      <c r="I11" s="473"/>
      <c r="J11" s="473"/>
      <c r="K11" s="16"/>
      <c r="L11" s="16" t="str">
        <f t="shared" si="3"/>
        <v/>
      </c>
      <c r="M11" s="14"/>
      <c r="N11" s="2" t="s">
        <v>912</v>
      </c>
    </row>
    <row r="12" ht="12.75" customHeight="1" spans="1:14">
      <c r="A12" s="13" t="str">
        <f t="shared" si="2"/>
        <v/>
      </c>
      <c r="B12" s="14"/>
      <c r="C12" s="14"/>
      <c r="D12" s="14"/>
      <c r="E12" s="14"/>
      <c r="F12" s="15"/>
      <c r="G12" s="473"/>
      <c r="H12" s="343"/>
      <c r="I12" s="473"/>
      <c r="J12" s="473"/>
      <c r="K12" s="16"/>
      <c r="L12" s="16" t="str">
        <f t="shared" si="3"/>
        <v/>
      </c>
      <c r="M12" s="14"/>
      <c r="N12" s="2" t="s">
        <v>913</v>
      </c>
    </row>
    <row r="13" ht="12.75" customHeight="1" spans="1:14">
      <c r="A13" s="13" t="str">
        <f t="shared" si="2"/>
        <v/>
      </c>
      <c r="B13" s="14"/>
      <c r="C13" s="14"/>
      <c r="D13" s="14"/>
      <c r="E13" s="14"/>
      <c r="F13" s="15"/>
      <c r="G13" s="473"/>
      <c r="H13" s="343"/>
      <c r="I13" s="473"/>
      <c r="J13" s="473"/>
      <c r="K13" s="16"/>
      <c r="L13" s="16" t="str">
        <f t="shared" si="3"/>
        <v/>
      </c>
      <c r="M13" s="14"/>
      <c r="N13" s="2" t="s">
        <v>914</v>
      </c>
    </row>
    <row r="14" ht="12.75" customHeight="1" spans="1:14">
      <c r="A14" s="13" t="str">
        <f t="shared" si="2"/>
        <v/>
      </c>
      <c r="B14" s="14"/>
      <c r="C14" s="14"/>
      <c r="D14" s="14"/>
      <c r="E14" s="14"/>
      <c r="F14" s="15"/>
      <c r="G14" s="473"/>
      <c r="H14" s="343"/>
      <c r="I14" s="473"/>
      <c r="J14" s="473"/>
      <c r="K14" s="16"/>
      <c r="L14" s="16" t="str">
        <f t="shared" si="3"/>
        <v/>
      </c>
      <c r="M14" s="14"/>
      <c r="N14" s="2" t="s">
        <v>915</v>
      </c>
    </row>
    <row r="15" ht="12.75" customHeight="1" spans="1:14">
      <c r="A15" s="13" t="str">
        <f t="shared" si="2"/>
        <v/>
      </c>
      <c r="B15" s="14"/>
      <c r="C15" s="14"/>
      <c r="D15" s="14"/>
      <c r="E15" s="14"/>
      <c r="F15" s="15"/>
      <c r="G15" s="473"/>
      <c r="H15" s="343"/>
      <c r="I15" s="473"/>
      <c r="J15" s="473"/>
      <c r="K15" s="16"/>
      <c r="L15" s="16" t="str">
        <f t="shared" si="3"/>
        <v/>
      </c>
      <c r="M15" s="14"/>
      <c r="N15" s="2" t="s">
        <v>916</v>
      </c>
    </row>
    <row r="16" ht="12.75" customHeight="1" spans="1:14">
      <c r="A16" s="13" t="str">
        <f t="shared" si="2"/>
        <v/>
      </c>
      <c r="B16" s="14"/>
      <c r="C16" s="14"/>
      <c r="D16" s="14"/>
      <c r="E16" s="14"/>
      <c r="F16" s="15"/>
      <c r="G16" s="473"/>
      <c r="H16" s="343"/>
      <c r="I16" s="473"/>
      <c r="J16" s="473"/>
      <c r="K16" s="16"/>
      <c r="L16" s="16" t="str">
        <f t="shared" si="3"/>
        <v/>
      </c>
      <c r="M16" s="14"/>
      <c r="N16" s="2" t="s">
        <v>917</v>
      </c>
    </row>
    <row r="17" ht="12.75" customHeight="1" spans="1:14">
      <c r="A17" s="13" t="str">
        <f t="shared" si="2"/>
        <v/>
      </c>
      <c r="B17" s="14"/>
      <c r="C17" s="14"/>
      <c r="D17" s="14"/>
      <c r="E17" s="14"/>
      <c r="F17" s="15"/>
      <c r="G17" s="473"/>
      <c r="H17" s="343"/>
      <c r="I17" s="473"/>
      <c r="J17" s="473"/>
      <c r="K17" s="16"/>
      <c r="L17" s="16" t="str">
        <f t="shared" si="3"/>
        <v/>
      </c>
      <c r="M17" s="14"/>
      <c r="N17" s="2" t="s">
        <v>918</v>
      </c>
    </row>
    <row r="18" ht="12.75" customHeight="1" spans="1:14">
      <c r="A18" s="13" t="str">
        <f t="shared" si="2"/>
        <v/>
      </c>
      <c r="B18" s="14"/>
      <c r="C18" s="14"/>
      <c r="D18" s="14"/>
      <c r="E18" s="14"/>
      <c r="F18" s="15"/>
      <c r="G18" s="473"/>
      <c r="H18" s="343"/>
      <c r="I18" s="473"/>
      <c r="J18" s="473"/>
      <c r="K18" s="16"/>
      <c r="L18" s="16" t="str">
        <f t="shared" si="3"/>
        <v/>
      </c>
      <c r="M18" s="14"/>
      <c r="N18" s="2" t="s">
        <v>919</v>
      </c>
    </row>
    <row r="19" ht="12.75" customHeight="1" spans="1:14">
      <c r="A19" s="13" t="str">
        <f t="shared" si="2"/>
        <v/>
      </c>
      <c r="B19" s="14"/>
      <c r="C19" s="14"/>
      <c r="D19" s="14"/>
      <c r="E19" s="14"/>
      <c r="F19" s="15"/>
      <c r="G19" s="473"/>
      <c r="H19" s="343"/>
      <c r="I19" s="473"/>
      <c r="J19" s="473"/>
      <c r="K19" s="16"/>
      <c r="L19" s="16" t="str">
        <f t="shared" si="3"/>
        <v/>
      </c>
      <c r="M19" s="14"/>
      <c r="N19" s="2" t="s">
        <v>920</v>
      </c>
    </row>
    <row r="20" ht="12.75" customHeight="1" spans="1:14">
      <c r="A20" s="13" t="str">
        <f t="shared" si="2"/>
        <v/>
      </c>
      <c r="B20" s="14"/>
      <c r="C20" s="14"/>
      <c r="D20" s="14"/>
      <c r="E20" s="14"/>
      <c r="F20" s="15"/>
      <c r="G20" s="473"/>
      <c r="H20" s="343"/>
      <c r="I20" s="473"/>
      <c r="J20" s="473"/>
      <c r="K20" s="16"/>
      <c r="L20" s="16" t="str">
        <f t="shared" si="3"/>
        <v/>
      </c>
      <c r="M20" s="14"/>
      <c r="N20" s="2" t="s">
        <v>921</v>
      </c>
    </row>
    <row r="21" ht="12.75" customHeight="1" spans="1:14">
      <c r="A21" s="13" t="str">
        <f t="shared" si="2"/>
        <v/>
      </c>
      <c r="B21" s="14"/>
      <c r="C21" s="14"/>
      <c r="D21" s="14"/>
      <c r="E21" s="14"/>
      <c r="F21" s="15"/>
      <c r="G21" s="473"/>
      <c r="H21" s="343"/>
      <c r="I21" s="473"/>
      <c r="J21" s="473"/>
      <c r="K21" s="16"/>
      <c r="L21" s="16" t="str">
        <f t="shared" si="3"/>
        <v/>
      </c>
      <c r="M21" s="14"/>
      <c r="N21" s="2" t="s">
        <v>922</v>
      </c>
    </row>
    <row r="22" ht="12.75" customHeight="1" spans="1:14">
      <c r="A22" s="13" t="str">
        <f t="shared" si="2"/>
        <v/>
      </c>
      <c r="B22" s="14"/>
      <c r="C22" s="14"/>
      <c r="D22" s="14"/>
      <c r="E22" s="14"/>
      <c r="F22" s="15"/>
      <c r="G22" s="473"/>
      <c r="H22" s="343"/>
      <c r="I22" s="473"/>
      <c r="J22" s="473"/>
      <c r="K22" s="16"/>
      <c r="L22" s="16" t="str">
        <f t="shared" si="3"/>
        <v/>
      </c>
      <c r="M22" s="14"/>
      <c r="N22" s="2" t="s">
        <v>923</v>
      </c>
    </row>
    <row r="23" ht="12.75" customHeight="1" spans="1:14">
      <c r="A23" s="13" t="str">
        <f t="shared" si="2"/>
        <v/>
      </c>
      <c r="B23" s="14"/>
      <c r="C23" s="14"/>
      <c r="D23" s="14"/>
      <c r="E23" s="14"/>
      <c r="F23" s="15"/>
      <c r="G23" s="473"/>
      <c r="H23" s="343"/>
      <c r="I23" s="473"/>
      <c r="J23" s="473"/>
      <c r="K23" s="16"/>
      <c r="L23" s="16" t="str">
        <f t="shared" si="3"/>
        <v/>
      </c>
      <c r="M23" s="14"/>
      <c r="N23" s="2" t="s">
        <v>924</v>
      </c>
    </row>
    <row r="24" ht="12.75" customHeight="1" spans="1:14">
      <c r="A24" s="13" t="str">
        <f t="shared" si="2"/>
        <v/>
      </c>
      <c r="B24" s="14"/>
      <c r="C24" s="14"/>
      <c r="D24" s="14"/>
      <c r="E24" s="14"/>
      <c r="F24" s="15"/>
      <c r="G24" s="473"/>
      <c r="H24" s="343"/>
      <c r="I24" s="473"/>
      <c r="J24" s="473"/>
      <c r="K24" s="16"/>
      <c r="L24" s="16" t="str">
        <f t="shared" si="3"/>
        <v/>
      </c>
      <c r="M24" s="14"/>
      <c r="N24" s="2" t="s">
        <v>925</v>
      </c>
    </row>
    <row r="25" ht="12.75" customHeight="1" spans="1:14">
      <c r="A25" s="13" t="str">
        <f t="shared" si="2"/>
        <v/>
      </c>
      <c r="B25" s="14"/>
      <c r="C25" s="14"/>
      <c r="D25" s="14"/>
      <c r="E25" s="14"/>
      <c r="F25" s="15"/>
      <c r="G25" s="473"/>
      <c r="H25" s="343"/>
      <c r="I25" s="473"/>
      <c r="J25" s="473"/>
      <c r="K25" s="16"/>
      <c r="L25" s="16" t="str">
        <f t="shared" si="3"/>
        <v/>
      </c>
      <c r="M25" s="14"/>
      <c r="N25" s="2" t="s">
        <v>926</v>
      </c>
    </row>
    <row r="26" ht="12.75" customHeight="1" spans="1:14">
      <c r="A26" s="13" t="str">
        <f t="shared" si="2"/>
        <v/>
      </c>
      <c r="B26" s="14"/>
      <c r="C26" s="14"/>
      <c r="D26" s="14"/>
      <c r="E26" s="14"/>
      <c r="F26" s="15"/>
      <c r="G26" s="473"/>
      <c r="H26" s="343"/>
      <c r="I26" s="473"/>
      <c r="J26" s="473"/>
      <c r="K26" s="16"/>
      <c r="L26" s="16" t="str">
        <f t="shared" si="3"/>
        <v/>
      </c>
      <c r="M26" s="14"/>
      <c r="N26" s="2" t="s">
        <v>927</v>
      </c>
    </row>
    <row r="27" customHeight="1" spans="1:13">
      <c r="A27" s="25" t="s">
        <v>928</v>
      </c>
      <c r="B27" s="474"/>
      <c r="C27" s="474"/>
      <c r="D27" s="474"/>
      <c r="E27" s="474"/>
      <c r="F27" s="56"/>
      <c r="G27" s="56"/>
      <c r="H27" s="475"/>
      <c r="I27" s="57">
        <f>SUM(I7:I26)</f>
        <v>0</v>
      </c>
      <c r="J27" s="57">
        <f>SUM(J7:J26)</f>
        <v>0</v>
      </c>
      <c r="K27" s="57">
        <f>SUM(K7:K26)</f>
        <v>0</v>
      </c>
      <c r="L27" s="16" t="str">
        <f t="shared" si="3"/>
        <v/>
      </c>
      <c r="M27" s="56"/>
    </row>
    <row r="28" customHeight="1" spans="1:13">
      <c r="A28" s="360" t="s">
        <v>929</v>
      </c>
      <c r="B28" s="474"/>
      <c r="C28" s="474"/>
      <c r="D28" s="474"/>
      <c r="E28" s="474"/>
      <c r="F28" s="56"/>
      <c r="G28" s="56"/>
      <c r="H28" s="475"/>
      <c r="I28" s="57">
        <f>J27</f>
        <v>0</v>
      </c>
      <c r="J28" s="57"/>
      <c r="K28" s="57"/>
      <c r="L28" s="16"/>
      <c r="M28" s="56"/>
    </row>
    <row r="29" customHeight="1" spans="1:13">
      <c r="A29" s="338" t="s">
        <v>930</v>
      </c>
      <c r="B29" s="474"/>
      <c r="C29" s="474"/>
      <c r="D29" s="474"/>
      <c r="E29" s="474"/>
      <c r="F29" s="56"/>
      <c r="G29" s="56"/>
      <c r="H29" s="475"/>
      <c r="I29" s="57">
        <f>I27-I28</f>
        <v>0</v>
      </c>
      <c r="J29" s="57">
        <f t="shared" ref="J29:K29" si="4">J27-J28</f>
        <v>0</v>
      </c>
      <c r="K29" s="57">
        <f t="shared" si="4"/>
        <v>0</v>
      </c>
      <c r="L29" s="16" t="str">
        <f t="shared" si="3"/>
        <v/>
      </c>
      <c r="M29" s="56"/>
    </row>
    <row r="30" customHeight="1" spans="1:14">
      <c r="A30" s="3" t="e">
        <f>#REF!&amp;"填表人："&amp;#REF!</f>
        <v>#REF!</v>
      </c>
      <c r="K30" s="3" t="e">
        <f>"评估人员："&amp;#REF!</f>
        <v>#REF!</v>
      </c>
      <c r="N30" s="199" t="s">
        <v>599</v>
      </c>
    </row>
    <row r="31" customHeight="1" spans="1:1">
      <c r="A31" s="3" t="e">
        <f>"填表日期："&amp;YEAR(#REF!)&amp;"年"&amp;MONTH(#REF!)&amp;"月"&amp;DAY(#REF!)&amp;"日"</f>
        <v>#REF!</v>
      </c>
    </row>
  </sheetData>
  <mergeCells count="5">
    <mergeCell ref="A2:M2"/>
    <mergeCell ref="A3:M3"/>
    <mergeCell ref="A27:B27"/>
    <mergeCell ref="A28:B28"/>
    <mergeCell ref="A29:B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3">
    <pageSetUpPr fitToPage="1"/>
  </sheetPr>
  <dimension ref="A1:N31"/>
  <sheetViews>
    <sheetView showGridLines="0" zoomScale="96" zoomScaleNormal="96" workbookViewId="0">
      <selection activeCell="B26" sqref="B26"/>
    </sheetView>
  </sheetViews>
  <sheetFormatPr defaultColWidth="9" defaultRowHeight="15.75" customHeight="1"/>
  <cols>
    <col min="1" max="1" width="6.20833333333333" style="3" customWidth="1"/>
    <col min="2" max="2" width="22.7083333333333" style="3" customWidth="1"/>
    <col min="3" max="3" width="8" style="3" customWidth="1"/>
    <col min="4" max="4" width="8" style="297" customWidth="1"/>
    <col min="5" max="5" width="9.70833333333333" style="3" customWidth="1"/>
    <col min="6" max="6" width="4.70833333333333" style="3" customWidth="1"/>
    <col min="7" max="7" width="11.2083333333333" style="3" customWidth="1"/>
    <col min="8" max="8" width="9.70833333333333" style="3" customWidth="1"/>
    <col min="9" max="9" width="11.2083333333333" style="3" customWidth="1"/>
    <col min="10" max="10" width="11.425" style="3" customWidth="1"/>
    <col min="11" max="11" width="12.2083333333333" style="3" customWidth="1"/>
    <col min="12" max="12" width="7.925" style="3" customWidth="1"/>
    <col min="13" max="13" width="16.7083333333333" style="3" customWidth="1"/>
    <col min="14" max="14" width="8.20833333333333" style="2" customWidth="1"/>
    <col min="15" max="16" width="9" style="3" customWidth="1"/>
    <col min="17" max="16384" width="9" style="3"/>
  </cols>
  <sheetData>
    <row r="1" customHeight="1" spans="1:1">
      <c r="A1" s="4" t="s">
        <v>0</v>
      </c>
    </row>
    <row r="2" s="1" customFormat="1" ht="30" customHeight="1" spans="1:14">
      <c r="A2" s="5" t="s">
        <v>22</v>
      </c>
      <c r="N2" s="6"/>
    </row>
    <row r="3" customHeight="1" spans="1:1">
      <c r="A3" s="2" t="e">
        <f>"评估基准日："&amp;TEXT(#REF!,"yyyy年mm月dd日")</f>
        <v>#REF!</v>
      </c>
    </row>
    <row r="4" ht="14.25" customHeight="1" spans="1:13">
      <c r="A4" s="2"/>
      <c r="B4" s="2"/>
      <c r="C4" s="2"/>
      <c r="D4" s="357"/>
      <c r="E4" s="2"/>
      <c r="F4" s="2"/>
      <c r="G4" s="2"/>
      <c r="H4" s="2"/>
      <c r="I4" s="2"/>
      <c r="J4" s="2"/>
      <c r="K4" s="2"/>
      <c r="L4" s="2"/>
      <c r="M4" s="7" t="s">
        <v>931</v>
      </c>
    </row>
    <row r="5" customHeight="1" spans="1:13">
      <c r="A5" s="3" t="e">
        <f>#REF!&amp;"："&amp;#REF!</f>
        <v>#REF!</v>
      </c>
      <c r="M5" s="198" t="s">
        <v>627</v>
      </c>
    </row>
    <row r="6" s="2" customFormat="1" customHeight="1" spans="1:13">
      <c r="A6" s="11" t="s">
        <v>4</v>
      </c>
      <c r="B6" s="11" t="s">
        <v>932</v>
      </c>
      <c r="C6" s="11" t="s">
        <v>876</v>
      </c>
      <c r="D6" s="348" t="s">
        <v>933</v>
      </c>
      <c r="E6" s="11" t="s">
        <v>878</v>
      </c>
      <c r="F6" s="11" t="s">
        <v>629</v>
      </c>
      <c r="G6" s="11" t="s">
        <v>630</v>
      </c>
      <c r="H6" s="11" t="s">
        <v>934</v>
      </c>
      <c r="I6" s="338" t="s">
        <v>851</v>
      </c>
      <c r="J6" s="25" t="s">
        <v>852</v>
      </c>
      <c r="K6" s="11" t="s">
        <v>7</v>
      </c>
      <c r="L6" s="11" t="s">
        <v>576</v>
      </c>
      <c r="M6" s="11" t="s">
        <v>176</v>
      </c>
    </row>
    <row r="7" customHeight="1" spans="1:14">
      <c r="A7" s="196"/>
      <c r="B7" s="196"/>
      <c r="C7" s="196"/>
      <c r="D7" s="196"/>
      <c r="E7" s="196"/>
      <c r="F7" s="196"/>
      <c r="G7" s="196"/>
      <c r="H7" s="196"/>
      <c r="I7" s="160"/>
      <c r="J7" s="160"/>
      <c r="K7" s="196"/>
      <c r="L7" s="196"/>
      <c r="M7" s="196"/>
      <c r="N7" s="199" t="s">
        <v>632</v>
      </c>
    </row>
    <row r="8" ht="12.75" customHeight="1" spans="1:14">
      <c r="A8" s="360">
        <v>1</v>
      </c>
      <c r="B8" s="14"/>
      <c r="C8" s="14"/>
      <c r="D8" s="15"/>
      <c r="E8" s="77"/>
      <c r="F8" s="14"/>
      <c r="G8" s="16"/>
      <c r="H8" s="46"/>
      <c r="I8" s="363"/>
      <c r="J8" s="363"/>
      <c r="K8" s="16"/>
      <c r="L8" s="16" t="str">
        <f t="shared" ref="L8:L17" si="0">IF(I8=0,"",(K8-I8)/I8*100)</f>
        <v/>
      </c>
      <c r="M8" s="14"/>
      <c r="N8" s="2" t="s">
        <v>935</v>
      </c>
    </row>
    <row r="9" ht="12.75" customHeight="1" spans="1:14">
      <c r="A9" s="360">
        <v>2</v>
      </c>
      <c r="B9" s="14"/>
      <c r="C9" s="14"/>
      <c r="D9" s="15"/>
      <c r="E9" s="77"/>
      <c r="F9" s="14"/>
      <c r="G9" s="16"/>
      <c r="H9" s="46"/>
      <c r="I9" s="363"/>
      <c r="J9" s="363"/>
      <c r="K9" s="16"/>
      <c r="L9" s="16" t="str">
        <f t="shared" si="0"/>
        <v/>
      </c>
      <c r="M9" s="14"/>
      <c r="N9" s="2" t="s">
        <v>936</v>
      </c>
    </row>
    <row r="10" ht="12.75" customHeight="1" spans="1:14">
      <c r="A10" s="360">
        <v>3</v>
      </c>
      <c r="B10" s="14"/>
      <c r="C10" s="14"/>
      <c r="D10" s="15"/>
      <c r="E10" s="77"/>
      <c r="F10" s="14"/>
      <c r="G10" s="16"/>
      <c r="H10" s="46"/>
      <c r="I10" s="363"/>
      <c r="J10" s="363"/>
      <c r="K10" s="16"/>
      <c r="L10" s="16" t="str">
        <f t="shared" si="0"/>
        <v/>
      </c>
      <c r="M10" s="14"/>
      <c r="N10" s="2" t="s">
        <v>937</v>
      </c>
    </row>
    <row r="11" ht="12.75" customHeight="1" spans="1:14">
      <c r="A11" s="360">
        <v>4</v>
      </c>
      <c r="B11" s="14"/>
      <c r="C11" s="14"/>
      <c r="D11" s="15"/>
      <c r="E11" s="77"/>
      <c r="F11" s="14"/>
      <c r="G11" s="16"/>
      <c r="H11" s="46"/>
      <c r="I11" s="363"/>
      <c r="J11" s="363"/>
      <c r="K11" s="16"/>
      <c r="L11" s="16" t="str">
        <f t="shared" si="0"/>
        <v/>
      </c>
      <c r="M11" s="14"/>
      <c r="N11" s="2" t="s">
        <v>938</v>
      </c>
    </row>
    <row r="12" ht="12.75" customHeight="1" spans="1:14">
      <c r="A12" s="360">
        <v>5</v>
      </c>
      <c r="B12" s="14"/>
      <c r="C12" s="14"/>
      <c r="D12" s="15"/>
      <c r="E12" s="77"/>
      <c r="F12" s="14"/>
      <c r="G12" s="16"/>
      <c r="H12" s="46"/>
      <c r="I12" s="363"/>
      <c r="J12" s="363"/>
      <c r="K12" s="16"/>
      <c r="L12" s="16" t="str">
        <f t="shared" si="0"/>
        <v/>
      </c>
      <c r="M12" s="14"/>
      <c r="N12" s="2" t="s">
        <v>939</v>
      </c>
    </row>
    <row r="13" ht="12.75" customHeight="1" spans="1:14">
      <c r="A13" s="360">
        <v>6</v>
      </c>
      <c r="B13" s="14"/>
      <c r="C13" s="14"/>
      <c r="D13" s="15"/>
      <c r="E13" s="77"/>
      <c r="F13" s="14"/>
      <c r="G13" s="16"/>
      <c r="H13" s="46"/>
      <c r="I13" s="363"/>
      <c r="J13" s="363"/>
      <c r="K13" s="16"/>
      <c r="L13" s="16" t="str">
        <f t="shared" si="0"/>
        <v/>
      </c>
      <c r="M13" s="14"/>
      <c r="N13" s="2" t="s">
        <v>940</v>
      </c>
    </row>
    <row r="14" ht="12.75" customHeight="1" spans="1:14">
      <c r="A14" s="360">
        <v>7</v>
      </c>
      <c r="B14" s="14"/>
      <c r="C14" s="14"/>
      <c r="D14" s="15"/>
      <c r="E14" s="77"/>
      <c r="F14" s="14"/>
      <c r="G14" s="16"/>
      <c r="H14" s="46"/>
      <c r="I14" s="363"/>
      <c r="J14" s="363"/>
      <c r="K14" s="16"/>
      <c r="L14" s="16" t="str">
        <f t="shared" si="0"/>
        <v/>
      </c>
      <c r="M14" s="14"/>
      <c r="N14" s="2" t="s">
        <v>941</v>
      </c>
    </row>
    <row r="15" ht="12.75" customHeight="1" spans="1:14">
      <c r="A15" s="360">
        <v>8</v>
      </c>
      <c r="B15" s="14"/>
      <c r="C15" s="14"/>
      <c r="D15" s="15"/>
      <c r="E15" s="77"/>
      <c r="F15" s="14"/>
      <c r="G15" s="16"/>
      <c r="H15" s="46"/>
      <c r="I15" s="363"/>
      <c r="J15" s="363"/>
      <c r="K15" s="16"/>
      <c r="L15" s="16" t="str">
        <f t="shared" si="0"/>
        <v/>
      </c>
      <c r="M15" s="14"/>
      <c r="N15" s="2" t="s">
        <v>942</v>
      </c>
    </row>
    <row r="16" ht="12.75" customHeight="1" spans="1:14">
      <c r="A16" s="360">
        <v>9</v>
      </c>
      <c r="B16" s="14"/>
      <c r="C16" s="14"/>
      <c r="D16" s="15"/>
      <c r="E16" s="77"/>
      <c r="F16" s="14"/>
      <c r="G16" s="16"/>
      <c r="H16" s="46"/>
      <c r="I16" s="363"/>
      <c r="J16" s="363"/>
      <c r="K16" s="16"/>
      <c r="L16" s="16" t="str">
        <f t="shared" si="0"/>
        <v/>
      </c>
      <c r="M16" s="14"/>
      <c r="N16" s="2" t="s">
        <v>943</v>
      </c>
    </row>
    <row r="17" ht="12.75" customHeight="1" spans="1:14">
      <c r="A17" s="360">
        <v>10</v>
      </c>
      <c r="B17" s="14"/>
      <c r="C17" s="14"/>
      <c r="D17" s="15"/>
      <c r="E17" s="77"/>
      <c r="F17" s="14"/>
      <c r="G17" s="16"/>
      <c r="H17" s="46"/>
      <c r="I17" s="363"/>
      <c r="J17" s="363"/>
      <c r="K17" s="16"/>
      <c r="L17" s="16" t="str">
        <f t="shared" si="0"/>
        <v/>
      </c>
      <c r="M17" s="14"/>
      <c r="N17" s="2" t="s">
        <v>944</v>
      </c>
    </row>
    <row r="18" ht="12.75" customHeight="1" spans="1:14">
      <c r="A18" s="360">
        <v>11</v>
      </c>
      <c r="B18" s="14"/>
      <c r="C18" s="14"/>
      <c r="D18" s="15"/>
      <c r="E18" s="77"/>
      <c r="F18" s="14"/>
      <c r="G18" s="16"/>
      <c r="H18" s="46"/>
      <c r="I18" s="363"/>
      <c r="J18" s="363"/>
      <c r="K18" s="16"/>
      <c r="L18" s="16" t="str">
        <f t="shared" ref="L18:L25" si="1">IF(I18=0,"",(K18-I18)/I18*100)</f>
        <v/>
      </c>
      <c r="M18" s="14"/>
      <c r="N18" s="2" t="s">
        <v>945</v>
      </c>
    </row>
    <row r="19" ht="12.75" customHeight="1" spans="1:14">
      <c r="A19" s="360">
        <v>12</v>
      </c>
      <c r="B19" s="14"/>
      <c r="C19" s="14"/>
      <c r="D19" s="15"/>
      <c r="E19" s="77"/>
      <c r="F19" s="14"/>
      <c r="G19" s="16"/>
      <c r="H19" s="46"/>
      <c r="I19" s="363"/>
      <c r="J19" s="363"/>
      <c r="K19" s="16"/>
      <c r="L19" s="16" t="str">
        <f t="shared" si="1"/>
        <v/>
      </c>
      <c r="M19" s="14"/>
      <c r="N19" s="2" t="s">
        <v>946</v>
      </c>
    </row>
    <row r="20" ht="12.75" customHeight="1" spans="1:14">
      <c r="A20" s="360">
        <v>13</v>
      </c>
      <c r="B20" s="14"/>
      <c r="C20" s="14"/>
      <c r="D20" s="15"/>
      <c r="E20" s="77"/>
      <c r="F20" s="14"/>
      <c r="G20" s="16"/>
      <c r="H20" s="46"/>
      <c r="I20" s="363"/>
      <c r="J20" s="363"/>
      <c r="K20" s="16"/>
      <c r="L20" s="16" t="str">
        <f t="shared" si="1"/>
        <v/>
      </c>
      <c r="M20" s="14"/>
      <c r="N20" s="2" t="s">
        <v>947</v>
      </c>
    </row>
    <row r="21" ht="12.75" customHeight="1" spans="1:14">
      <c r="A21" s="360">
        <v>14</v>
      </c>
      <c r="B21" s="14"/>
      <c r="C21" s="14"/>
      <c r="D21" s="15"/>
      <c r="E21" s="77"/>
      <c r="F21" s="14"/>
      <c r="G21" s="16"/>
      <c r="H21" s="46"/>
      <c r="I21" s="363"/>
      <c r="J21" s="363"/>
      <c r="K21" s="16"/>
      <c r="L21" s="16" t="str">
        <f t="shared" si="1"/>
        <v/>
      </c>
      <c r="M21" s="14"/>
      <c r="N21" s="2" t="s">
        <v>948</v>
      </c>
    </row>
    <row r="22" ht="12.75" customHeight="1" spans="1:14">
      <c r="A22" s="360">
        <v>15</v>
      </c>
      <c r="B22" s="14"/>
      <c r="C22" s="14"/>
      <c r="D22" s="15"/>
      <c r="E22" s="77"/>
      <c r="F22" s="14"/>
      <c r="G22" s="16"/>
      <c r="H22" s="46"/>
      <c r="I22" s="363"/>
      <c r="J22" s="363"/>
      <c r="K22" s="16"/>
      <c r="L22" s="16" t="str">
        <f t="shared" si="1"/>
        <v/>
      </c>
      <c r="M22" s="14"/>
      <c r="N22" s="2" t="s">
        <v>949</v>
      </c>
    </row>
    <row r="23" ht="12.75" customHeight="1" spans="1:14">
      <c r="A23" s="360">
        <v>16</v>
      </c>
      <c r="B23" s="14"/>
      <c r="C23" s="14"/>
      <c r="D23" s="15"/>
      <c r="E23" s="77"/>
      <c r="F23" s="14"/>
      <c r="G23" s="16"/>
      <c r="H23" s="46"/>
      <c r="I23" s="363"/>
      <c r="J23" s="363"/>
      <c r="K23" s="16"/>
      <c r="L23" s="16" t="str">
        <f t="shared" si="1"/>
        <v/>
      </c>
      <c r="M23" s="14"/>
      <c r="N23" s="2" t="s">
        <v>950</v>
      </c>
    </row>
    <row r="24" ht="12.75" customHeight="1" spans="1:14">
      <c r="A24" s="360">
        <v>17</v>
      </c>
      <c r="B24" s="14"/>
      <c r="C24" s="14"/>
      <c r="D24" s="15"/>
      <c r="E24" s="77"/>
      <c r="F24" s="14"/>
      <c r="G24" s="16"/>
      <c r="H24" s="46"/>
      <c r="I24" s="363"/>
      <c r="J24" s="363"/>
      <c r="K24" s="16"/>
      <c r="L24" s="16" t="str">
        <f t="shared" si="1"/>
        <v/>
      </c>
      <c r="M24" s="14"/>
      <c r="N24" s="2" t="s">
        <v>951</v>
      </c>
    </row>
    <row r="25" ht="12.75" customHeight="1" spans="1:14">
      <c r="A25" s="360">
        <v>20</v>
      </c>
      <c r="B25" s="14"/>
      <c r="C25" s="14"/>
      <c r="D25" s="15"/>
      <c r="E25" s="77"/>
      <c r="F25" s="14"/>
      <c r="G25" s="16"/>
      <c r="H25" s="46"/>
      <c r="I25" s="363"/>
      <c r="J25" s="363"/>
      <c r="K25" s="16"/>
      <c r="L25" s="16" t="str">
        <f t="shared" si="1"/>
        <v/>
      </c>
      <c r="M25" s="14"/>
      <c r="N25" s="2" t="s">
        <v>952</v>
      </c>
    </row>
    <row r="26" ht="12.75" customHeight="1" spans="1:14">
      <c r="A26" s="360" t="str">
        <f t="shared" ref="A26" si="2">IF(B26="","",ROW()-7)</f>
        <v/>
      </c>
      <c r="B26" s="14"/>
      <c r="C26" s="14"/>
      <c r="D26" s="15"/>
      <c r="E26" s="77"/>
      <c r="F26" s="14"/>
      <c r="G26" s="16"/>
      <c r="H26" s="46"/>
      <c r="I26" s="363"/>
      <c r="J26" s="363"/>
      <c r="K26" s="16"/>
      <c r="L26" s="16" t="str">
        <f t="shared" ref="L26:L29" si="3">IF(I26=0,"",(K26-I26)/I26*100)</f>
        <v/>
      </c>
      <c r="M26" s="14"/>
      <c r="N26" s="2" t="s">
        <v>953</v>
      </c>
    </row>
    <row r="27" ht="12.75" customHeight="1" spans="1:13">
      <c r="A27" s="13" t="s">
        <v>954</v>
      </c>
      <c r="B27" s="165"/>
      <c r="C27" s="14"/>
      <c r="D27" s="15"/>
      <c r="E27" s="77"/>
      <c r="F27" s="14"/>
      <c r="G27" s="16"/>
      <c r="H27" s="46"/>
      <c r="I27" s="16">
        <f>SUM(I8:I26)</f>
        <v>0</v>
      </c>
      <c r="J27" s="16">
        <f>SUM(J8:J26)</f>
        <v>0</v>
      </c>
      <c r="K27" s="16">
        <f>SUM(K8:K26)</f>
        <v>0</v>
      </c>
      <c r="L27" s="16" t="str">
        <f t="shared" si="3"/>
        <v/>
      </c>
      <c r="M27" s="14"/>
    </row>
    <row r="28" ht="12.75" customHeight="1" spans="1:13">
      <c r="A28" s="13" t="s">
        <v>955</v>
      </c>
      <c r="B28" s="165"/>
      <c r="C28" s="14"/>
      <c r="D28" s="15"/>
      <c r="E28" s="77"/>
      <c r="F28" s="14"/>
      <c r="G28" s="16"/>
      <c r="H28" s="46"/>
      <c r="I28" s="16">
        <f>J27</f>
        <v>0</v>
      </c>
      <c r="J28" s="16"/>
      <c r="K28" s="16"/>
      <c r="L28" s="16"/>
      <c r="M28" s="14"/>
    </row>
    <row r="29" customHeight="1" spans="1:13">
      <c r="A29" s="17" t="s">
        <v>956</v>
      </c>
      <c r="B29" s="169"/>
      <c r="C29" s="20"/>
      <c r="D29" s="471"/>
      <c r="E29" s="20"/>
      <c r="F29" s="20"/>
      <c r="G29" s="20"/>
      <c r="H29" s="20"/>
      <c r="I29" s="23">
        <f>I27-I28</f>
        <v>0</v>
      </c>
      <c r="J29" s="23"/>
      <c r="K29" s="23">
        <f>K27</f>
        <v>0</v>
      </c>
      <c r="L29" s="16" t="str">
        <f t="shared" si="3"/>
        <v/>
      </c>
      <c r="M29" s="20"/>
    </row>
    <row r="30" customHeight="1" spans="1:14">
      <c r="A30" s="3" t="e">
        <f>#REF!&amp;"填表人："&amp;#REF!</f>
        <v>#REF!</v>
      </c>
      <c r="K30" s="3" t="e">
        <f>"评估人员："&amp;#REF!</f>
        <v>#REF!</v>
      </c>
      <c r="N30" s="199" t="s">
        <v>599</v>
      </c>
    </row>
    <row r="31" customHeight="1" spans="1:1">
      <c r="A31" s="3" t="e">
        <f>"填表日期："&amp;YEAR(#REF!)&amp;"年"&amp;MONTH(#REF!)&amp;"月"&amp;DAY(#REF!)&amp;"日"</f>
        <v>#REF!</v>
      </c>
    </row>
  </sheetData>
  <mergeCells count="18">
    <mergeCell ref="A2:M2"/>
    <mergeCell ref="A3:M3"/>
    <mergeCell ref="A27:B27"/>
    <mergeCell ref="A28:B28"/>
    <mergeCell ref="A29:B29"/>
    <mergeCell ref="A6:A7"/>
    <mergeCell ref="B6:B7"/>
    <mergeCell ref="C6:C7"/>
    <mergeCell ref="D6:D7"/>
    <mergeCell ref="E6:E7"/>
    <mergeCell ref="F6:F7"/>
    <mergeCell ref="G6:G7"/>
    <mergeCell ref="H6:H7"/>
    <mergeCell ref="I6:I7"/>
    <mergeCell ref="J6:J7"/>
    <mergeCell ref="K6:K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3"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6">
    <pageSetUpPr fitToPage="1"/>
  </sheetPr>
  <dimension ref="A1:M30"/>
  <sheetViews>
    <sheetView showGridLines="0" zoomScale="96" zoomScaleNormal="96" workbookViewId="0">
      <selection activeCell="B26" sqref="A26:B26"/>
    </sheetView>
  </sheetViews>
  <sheetFormatPr defaultColWidth="9" defaultRowHeight="15.75" customHeight="1"/>
  <cols>
    <col min="1" max="1" width="8.70833333333333" style="3" customWidth="1"/>
    <col min="2" max="2" width="21" style="3" customWidth="1"/>
    <col min="3" max="3" width="8" style="3" customWidth="1"/>
    <col min="4" max="4" width="8" style="297" customWidth="1"/>
    <col min="5" max="5" width="9.70833333333333" style="3" customWidth="1"/>
    <col min="6" max="6" width="4.70833333333333" style="3" customWidth="1"/>
    <col min="7" max="7" width="11.2083333333333" style="3" customWidth="1"/>
    <col min="8" max="9" width="12.2083333333333" style="3" customWidth="1"/>
    <col min="10" max="10" width="11.2083333333333" style="3" customWidth="1"/>
    <col min="11" max="11" width="7.70833333333333" style="3" customWidth="1"/>
    <col min="12" max="12" width="16.7083333333333" style="3" customWidth="1"/>
    <col min="13" max="13" width="8.70833333333333" style="3" customWidth="1"/>
    <col min="14" max="15" width="9" style="3" customWidth="1"/>
    <col min="16" max="16384" width="9" style="3"/>
  </cols>
  <sheetData>
    <row r="1" customHeight="1" spans="1:1">
      <c r="A1" s="4" t="s">
        <v>0</v>
      </c>
    </row>
    <row r="2" s="1" customFormat="1" ht="30" customHeight="1" spans="1:1">
      <c r="A2" s="5" t="s">
        <v>26</v>
      </c>
    </row>
    <row r="3" customHeight="1" spans="1:1">
      <c r="A3" s="2" t="e">
        <f>"评估基准日："&amp;TEXT(#REF!,"yyyy年mm月dd日")</f>
        <v>#REF!</v>
      </c>
    </row>
    <row r="4" ht="14.25" customHeight="1" spans="1:12">
      <c r="A4" s="2"/>
      <c r="B4" s="2"/>
      <c r="C4" s="2"/>
      <c r="D4" s="357"/>
      <c r="E4" s="2"/>
      <c r="F4" s="2"/>
      <c r="G4" s="2"/>
      <c r="H4" s="2"/>
      <c r="I4" s="2"/>
      <c r="J4" s="2"/>
      <c r="K4" s="2"/>
      <c r="L4" s="7" t="s">
        <v>957</v>
      </c>
    </row>
    <row r="5" customHeight="1" spans="1:12">
      <c r="A5" s="3" t="e">
        <f>#REF!&amp;"："&amp;#REF!</f>
        <v>#REF!</v>
      </c>
      <c r="F5" s="68"/>
      <c r="L5" s="198" t="s">
        <v>627</v>
      </c>
    </row>
    <row r="6" s="2" customFormat="1" ht="16.5" customHeight="1" spans="1:12">
      <c r="A6" s="11" t="s">
        <v>4</v>
      </c>
      <c r="B6" s="11" t="s">
        <v>875</v>
      </c>
      <c r="C6" s="11" t="s">
        <v>876</v>
      </c>
      <c r="D6" s="358" t="s">
        <v>877</v>
      </c>
      <c r="E6" s="67" t="s">
        <v>878</v>
      </c>
      <c r="F6" s="67" t="s">
        <v>629</v>
      </c>
      <c r="G6" s="67" t="s">
        <v>630</v>
      </c>
      <c r="H6" s="338" t="s">
        <v>851</v>
      </c>
      <c r="I6" s="25" t="s">
        <v>879</v>
      </c>
      <c r="J6" s="11" t="s">
        <v>7</v>
      </c>
      <c r="K6" s="11" t="s">
        <v>576</v>
      </c>
      <c r="L6" s="11" t="s">
        <v>176</v>
      </c>
    </row>
    <row r="7" customHeight="1" spans="1:13">
      <c r="A7" s="196"/>
      <c r="B7" s="196"/>
      <c r="C7" s="196"/>
      <c r="D7" s="196"/>
      <c r="E7" s="196"/>
      <c r="F7" s="196"/>
      <c r="G7" s="196"/>
      <c r="H7" s="160"/>
      <c r="I7" s="160"/>
      <c r="J7" s="196"/>
      <c r="K7" s="196"/>
      <c r="L7" s="196"/>
      <c r="M7" s="199" t="s">
        <v>632</v>
      </c>
    </row>
    <row r="8" ht="12.75" customHeight="1" spans="1:13">
      <c r="A8" s="13">
        <v>1</v>
      </c>
      <c r="B8" s="14"/>
      <c r="C8" s="14"/>
      <c r="D8" s="15"/>
      <c r="E8" s="77"/>
      <c r="F8" s="14"/>
      <c r="G8" s="16"/>
      <c r="H8" s="469"/>
      <c r="I8" s="469"/>
      <c r="J8" s="363"/>
      <c r="K8" s="16" t="str">
        <f t="shared" ref="K8" si="0">IF(H8=0,"",(J8-H8)/H8*100)</f>
        <v/>
      </c>
      <c r="L8" s="14"/>
      <c r="M8" s="2" t="s">
        <v>958</v>
      </c>
    </row>
    <row r="9" ht="12.75" customHeight="1" spans="1:13">
      <c r="A9" s="13">
        <v>2</v>
      </c>
      <c r="B9" s="14"/>
      <c r="C9" s="14"/>
      <c r="D9" s="15"/>
      <c r="E9" s="77"/>
      <c r="F9" s="14"/>
      <c r="G9" s="16"/>
      <c r="H9" s="363"/>
      <c r="I9" s="363"/>
      <c r="J9" s="363"/>
      <c r="K9" s="16" t="str">
        <f t="shared" ref="K9:K28" si="1">IF(H9=0,"",(J9-H9)/H9*100)</f>
        <v/>
      </c>
      <c r="L9" s="14"/>
      <c r="M9" s="2" t="s">
        <v>959</v>
      </c>
    </row>
    <row r="10" ht="12.75" customHeight="1" spans="1:13">
      <c r="A10" s="13">
        <v>3</v>
      </c>
      <c r="B10" s="14"/>
      <c r="C10" s="14"/>
      <c r="D10" s="15"/>
      <c r="E10" s="77"/>
      <c r="F10" s="14"/>
      <c r="G10" s="16"/>
      <c r="H10" s="363"/>
      <c r="I10" s="363"/>
      <c r="J10" s="363"/>
      <c r="K10" s="16" t="str">
        <f t="shared" si="1"/>
        <v/>
      </c>
      <c r="L10" s="14"/>
      <c r="M10" s="2" t="s">
        <v>960</v>
      </c>
    </row>
    <row r="11" ht="12.75" customHeight="1" spans="1:13">
      <c r="A11" s="13" t="str">
        <f t="shared" ref="A11:A24" si="2">IF(B11="","",ROW()-7)</f>
        <v/>
      </c>
      <c r="B11" s="14"/>
      <c r="C11" s="14"/>
      <c r="D11" s="15"/>
      <c r="E11" s="77"/>
      <c r="F11" s="14"/>
      <c r="G11" s="16"/>
      <c r="H11" s="363"/>
      <c r="I11" s="363"/>
      <c r="J11" s="363"/>
      <c r="K11" s="16" t="str">
        <f t="shared" si="1"/>
        <v/>
      </c>
      <c r="L11" s="14"/>
      <c r="M11" s="2" t="s">
        <v>961</v>
      </c>
    </row>
    <row r="12" ht="12.75" customHeight="1" spans="1:13">
      <c r="A12" s="13" t="str">
        <f t="shared" si="2"/>
        <v/>
      </c>
      <c r="B12" s="14"/>
      <c r="C12" s="14"/>
      <c r="D12" s="15"/>
      <c r="E12" s="77"/>
      <c r="F12" s="14"/>
      <c r="G12" s="16"/>
      <c r="H12" s="363"/>
      <c r="I12" s="363"/>
      <c r="J12" s="363"/>
      <c r="K12" s="16" t="str">
        <f t="shared" si="1"/>
        <v/>
      </c>
      <c r="L12" s="14"/>
      <c r="M12" s="2" t="s">
        <v>962</v>
      </c>
    </row>
    <row r="13" ht="12.75" customHeight="1" spans="1:13">
      <c r="A13" s="13" t="str">
        <f t="shared" si="2"/>
        <v/>
      </c>
      <c r="B13" s="14"/>
      <c r="C13" s="14"/>
      <c r="D13" s="15"/>
      <c r="E13" s="77"/>
      <c r="F13" s="14"/>
      <c r="G13" s="16"/>
      <c r="H13" s="363"/>
      <c r="I13" s="363"/>
      <c r="J13" s="363"/>
      <c r="K13" s="16" t="str">
        <f t="shared" si="1"/>
        <v/>
      </c>
      <c r="L13" s="14"/>
      <c r="M13" s="2" t="s">
        <v>963</v>
      </c>
    </row>
    <row r="14" ht="12.75" customHeight="1" spans="1:13">
      <c r="A14" s="13" t="str">
        <f t="shared" si="2"/>
        <v/>
      </c>
      <c r="B14" s="14"/>
      <c r="C14" s="14"/>
      <c r="D14" s="15"/>
      <c r="E14" s="77"/>
      <c r="F14" s="14"/>
      <c r="G14" s="16"/>
      <c r="H14" s="363"/>
      <c r="I14" s="363"/>
      <c r="J14" s="363"/>
      <c r="K14" s="16" t="str">
        <f t="shared" si="1"/>
        <v/>
      </c>
      <c r="L14" s="14"/>
      <c r="M14" s="2" t="s">
        <v>964</v>
      </c>
    </row>
    <row r="15" ht="12.75" customHeight="1" spans="1:13">
      <c r="A15" s="13" t="str">
        <f t="shared" si="2"/>
        <v/>
      </c>
      <c r="B15" s="14"/>
      <c r="C15" s="14"/>
      <c r="D15" s="15"/>
      <c r="E15" s="77"/>
      <c r="F15" s="14"/>
      <c r="G15" s="16"/>
      <c r="H15" s="363"/>
      <c r="I15" s="363"/>
      <c r="J15" s="363"/>
      <c r="K15" s="16" t="str">
        <f t="shared" si="1"/>
        <v/>
      </c>
      <c r="L15" s="14"/>
      <c r="M15" s="2" t="s">
        <v>965</v>
      </c>
    </row>
    <row r="16" ht="12.75" customHeight="1" spans="1:13">
      <c r="A16" s="13" t="str">
        <f t="shared" si="2"/>
        <v/>
      </c>
      <c r="B16" s="14"/>
      <c r="C16" s="14"/>
      <c r="D16" s="15"/>
      <c r="E16" s="77"/>
      <c r="F16" s="14"/>
      <c r="G16" s="16"/>
      <c r="H16" s="363"/>
      <c r="I16" s="363"/>
      <c r="J16" s="363"/>
      <c r="K16" s="16" t="str">
        <f t="shared" si="1"/>
        <v/>
      </c>
      <c r="L16" s="14"/>
      <c r="M16" s="2" t="s">
        <v>966</v>
      </c>
    </row>
    <row r="17" ht="12.75" customHeight="1" spans="1:13">
      <c r="A17" s="13" t="str">
        <f t="shared" si="2"/>
        <v/>
      </c>
      <c r="B17" s="14"/>
      <c r="C17" s="14"/>
      <c r="D17" s="15"/>
      <c r="E17" s="77"/>
      <c r="F17" s="14"/>
      <c r="G17" s="16"/>
      <c r="H17" s="363"/>
      <c r="I17" s="363"/>
      <c r="J17" s="363"/>
      <c r="K17" s="16" t="str">
        <f t="shared" si="1"/>
        <v/>
      </c>
      <c r="L17" s="14"/>
      <c r="M17" s="2" t="s">
        <v>967</v>
      </c>
    </row>
    <row r="18" ht="12.75" customHeight="1" spans="1:13">
      <c r="A18" s="13" t="str">
        <f t="shared" si="2"/>
        <v/>
      </c>
      <c r="B18" s="14"/>
      <c r="C18" s="14"/>
      <c r="D18" s="15"/>
      <c r="E18" s="77"/>
      <c r="F18" s="14"/>
      <c r="G18" s="16"/>
      <c r="H18" s="363"/>
      <c r="I18" s="363"/>
      <c r="J18" s="363"/>
      <c r="K18" s="16" t="str">
        <f t="shared" si="1"/>
        <v/>
      </c>
      <c r="L18" s="14"/>
      <c r="M18" s="2" t="s">
        <v>968</v>
      </c>
    </row>
    <row r="19" ht="12.75" customHeight="1" spans="1:13">
      <c r="A19" s="13" t="str">
        <f t="shared" si="2"/>
        <v/>
      </c>
      <c r="B19" s="14"/>
      <c r="C19" s="14"/>
      <c r="D19" s="15"/>
      <c r="E19" s="77"/>
      <c r="F19" s="14"/>
      <c r="G19" s="16"/>
      <c r="H19" s="363"/>
      <c r="I19" s="363"/>
      <c r="J19" s="363"/>
      <c r="K19" s="16" t="str">
        <f t="shared" si="1"/>
        <v/>
      </c>
      <c r="L19" s="14"/>
      <c r="M19" s="2" t="s">
        <v>969</v>
      </c>
    </row>
    <row r="20" ht="12.75" customHeight="1" spans="1:13">
      <c r="A20" s="13" t="str">
        <f t="shared" si="2"/>
        <v/>
      </c>
      <c r="B20" s="14"/>
      <c r="C20" s="14"/>
      <c r="D20" s="15"/>
      <c r="E20" s="77"/>
      <c r="F20" s="14"/>
      <c r="G20" s="16"/>
      <c r="H20" s="363"/>
      <c r="I20" s="363"/>
      <c r="J20" s="363"/>
      <c r="K20" s="16" t="str">
        <f t="shared" si="1"/>
        <v/>
      </c>
      <c r="L20" s="14"/>
      <c r="M20" s="2" t="s">
        <v>970</v>
      </c>
    </row>
    <row r="21" ht="12.75" customHeight="1" spans="1:13">
      <c r="A21" s="13" t="str">
        <f t="shared" si="2"/>
        <v/>
      </c>
      <c r="B21" s="14"/>
      <c r="C21" s="14"/>
      <c r="D21" s="15"/>
      <c r="E21" s="77"/>
      <c r="F21" s="14"/>
      <c r="G21" s="16"/>
      <c r="H21" s="363"/>
      <c r="I21" s="363"/>
      <c r="J21" s="363"/>
      <c r="K21" s="16" t="str">
        <f t="shared" si="1"/>
        <v/>
      </c>
      <c r="L21" s="14"/>
      <c r="M21" s="2" t="s">
        <v>971</v>
      </c>
    </row>
    <row r="22" ht="12.75" customHeight="1" spans="1:13">
      <c r="A22" s="13" t="str">
        <f t="shared" si="2"/>
        <v/>
      </c>
      <c r="B22" s="14"/>
      <c r="C22" s="14"/>
      <c r="D22" s="15"/>
      <c r="E22" s="77"/>
      <c r="F22" s="14"/>
      <c r="G22" s="16"/>
      <c r="H22" s="363"/>
      <c r="I22" s="363"/>
      <c r="J22" s="363"/>
      <c r="K22" s="16" t="str">
        <f t="shared" si="1"/>
        <v/>
      </c>
      <c r="L22" s="14"/>
      <c r="M22" s="2" t="s">
        <v>972</v>
      </c>
    </row>
    <row r="23" ht="12.75" customHeight="1" spans="1:13">
      <c r="A23" s="13" t="str">
        <f t="shared" si="2"/>
        <v/>
      </c>
      <c r="B23" s="14"/>
      <c r="C23" s="14"/>
      <c r="D23" s="15"/>
      <c r="E23" s="77"/>
      <c r="F23" s="14"/>
      <c r="G23" s="16"/>
      <c r="H23" s="363"/>
      <c r="I23" s="363"/>
      <c r="J23" s="363"/>
      <c r="K23" s="16" t="str">
        <f t="shared" si="1"/>
        <v/>
      </c>
      <c r="L23" s="14"/>
      <c r="M23" s="2" t="s">
        <v>973</v>
      </c>
    </row>
    <row r="24" ht="12.75" customHeight="1" spans="1:13">
      <c r="A24" s="13" t="str">
        <f t="shared" si="2"/>
        <v/>
      </c>
      <c r="B24" s="14"/>
      <c r="C24" s="14"/>
      <c r="D24" s="15"/>
      <c r="E24" s="77"/>
      <c r="F24" s="14"/>
      <c r="G24" s="16"/>
      <c r="H24" s="363"/>
      <c r="I24" s="363"/>
      <c r="J24" s="363"/>
      <c r="K24" s="16" t="str">
        <f t="shared" si="1"/>
        <v/>
      </c>
      <c r="L24" s="14"/>
      <c r="M24" s="2" t="s">
        <v>974</v>
      </c>
    </row>
    <row r="25" ht="12.75" customHeight="1" spans="1:12">
      <c r="A25" s="13" t="s">
        <v>975</v>
      </c>
      <c r="B25" s="165"/>
      <c r="C25" s="14"/>
      <c r="D25" s="15"/>
      <c r="E25" s="77"/>
      <c r="F25" s="14"/>
      <c r="G25" s="16"/>
      <c r="H25" s="364">
        <f>SUM(H8:H24)</f>
        <v>0</v>
      </c>
      <c r="I25" s="364">
        <f>SUM(I8:I24)</f>
        <v>0</v>
      </c>
      <c r="J25" s="364">
        <f>SUM(J8:J24)</f>
        <v>0</v>
      </c>
      <c r="K25" s="16" t="str">
        <f t="shared" si="1"/>
        <v/>
      </c>
      <c r="L25" s="14"/>
    </row>
    <row r="26" ht="12.75" customHeight="1" spans="1:12">
      <c r="A26" s="13" t="s">
        <v>899</v>
      </c>
      <c r="B26" s="165"/>
      <c r="C26" s="14"/>
      <c r="D26" s="15"/>
      <c r="E26" s="77"/>
      <c r="F26" s="14"/>
      <c r="G26" s="16"/>
      <c r="H26" s="364">
        <f>I25</f>
        <v>0</v>
      </c>
      <c r="I26" s="364"/>
      <c r="J26" s="364"/>
      <c r="K26" s="16"/>
      <c r="L26" s="14"/>
    </row>
    <row r="27" ht="12.75" customHeight="1" spans="1:12">
      <c r="A27" s="13" t="s">
        <v>900</v>
      </c>
      <c r="B27" s="165"/>
      <c r="C27" s="14"/>
      <c r="D27" s="15"/>
      <c r="E27" s="77"/>
      <c r="F27" s="14"/>
      <c r="G27" s="16"/>
      <c r="H27" s="364"/>
      <c r="I27" s="364"/>
      <c r="J27" s="364">
        <f>H26</f>
        <v>0</v>
      </c>
      <c r="K27" s="16"/>
      <c r="L27" s="14"/>
    </row>
    <row r="28" customHeight="1" spans="1:12">
      <c r="A28" s="470" t="s">
        <v>976</v>
      </c>
      <c r="B28" s="169"/>
      <c r="C28" s="20"/>
      <c r="D28" s="362"/>
      <c r="E28" s="20"/>
      <c r="F28" s="20"/>
      <c r="G28" s="20"/>
      <c r="H28" s="364">
        <f>H25-H26</f>
        <v>0</v>
      </c>
      <c r="I28" s="365"/>
      <c r="J28" s="364">
        <f>J25-J27</f>
        <v>0</v>
      </c>
      <c r="K28" s="16" t="str">
        <f t="shared" si="1"/>
        <v/>
      </c>
      <c r="L28" s="20"/>
    </row>
    <row r="29" customHeight="1" spans="1:13">
      <c r="A29" s="3" t="e">
        <f>#REF!&amp;"填表人："&amp;#REF!</f>
        <v>#REF!</v>
      </c>
      <c r="J29" s="3" t="e">
        <f>"评估人员："&amp;#REF!</f>
        <v>#REF!</v>
      </c>
      <c r="M29" s="45" t="s">
        <v>599</v>
      </c>
    </row>
    <row r="30" customHeight="1" spans="1:1">
      <c r="A30" s="3" t="e">
        <f>"填表日期："&amp;YEAR(#REF!)&amp;"年"&amp;MONTH(#REF!)&amp;"月"&amp;DAY(#REF!)&amp;"日"</f>
        <v>#REF!</v>
      </c>
    </row>
  </sheetData>
  <mergeCells count="18">
    <mergeCell ref="A2:L2"/>
    <mergeCell ref="A3:L3"/>
    <mergeCell ref="A25:B25"/>
    <mergeCell ref="A26:B26"/>
    <mergeCell ref="A27:B27"/>
    <mergeCell ref="A28:B28"/>
    <mergeCell ref="A6:A7"/>
    <mergeCell ref="B6:B7"/>
    <mergeCell ref="C6:C7"/>
    <mergeCell ref="D6:D7"/>
    <mergeCell ref="E6:E7"/>
    <mergeCell ref="F6:F7"/>
    <mergeCell ref="G6:G7"/>
    <mergeCell ref="H6:H7"/>
    <mergeCell ref="I6:I7"/>
    <mergeCell ref="J6:J7"/>
    <mergeCell ref="K6:K7"/>
    <mergeCell ref="L6:L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7">
    <tabColor rgb="FFFF0000"/>
    <pageSetUpPr fitToPage="1"/>
  </sheetPr>
  <dimension ref="A1:H29"/>
  <sheetViews>
    <sheetView showGridLines="0" zoomScale="96" zoomScaleNormal="96" workbookViewId="0">
      <selection activeCell="B26" sqref="A26:B26"/>
    </sheetView>
  </sheetViews>
  <sheetFormatPr defaultColWidth="9" defaultRowHeight="15.75" customHeight="1" outlineLevelCol="7"/>
  <cols>
    <col min="1" max="1" width="6.70833333333333" style="32" customWidth="1"/>
    <col min="2" max="2" width="26.7083333333333" style="32" customWidth="1"/>
    <col min="3" max="6" width="18.7083333333333" style="32" customWidth="1"/>
    <col min="7" max="7" width="12.7083333333333" style="32" customWidth="1"/>
    <col min="8" max="8" width="9" style="32" customWidth="1"/>
    <col min="9" max="9" width="9.70833333333333" style="32" customWidth="1"/>
    <col min="10" max="11" width="9" style="32" customWidth="1"/>
    <col min="12" max="16384" width="9" style="32"/>
  </cols>
  <sheetData>
    <row r="1" customHeight="1" spans="1:1">
      <c r="A1" s="33" t="s">
        <v>0</v>
      </c>
    </row>
    <row r="2" s="30" customFormat="1" ht="30" customHeight="1" spans="1:1">
      <c r="A2" s="34" t="s">
        <v>977</v>
      </c>
    </row>
    <row r="3" customHeight="1" spans="1:1">
      <c r="A3" s="31" t="e">
        <f>"评估基准日："&amp;TEXT(#REF!,"yyyy年mm月dd日")</f>
        <v>#REF!</v>
      </c>
    </row>
    <row r="4" ht="14.25" customHeight="1" spans="1:7">
      <c r="A4" s="31"/>
      <c r="B4" s="31"/>
      <c r="C4" s="31"/>
      <c r="D4" s="31"/>
      <c r="E4" s="31"/>
      <c r="F4" s="31"/>
      <c r="G4" s="35" t="s">
        <v>978</v>
      </c>
    </row>
    <row r="5" customHeight="1" spans="1:7">
      <c r="A5" s="36" t="e">
        <f>#REF!&amp;"："&amp;#REF!</f>
        <v>#REF!</v>
      </c>
      <c r="B5" s="36"/>
      <c r="G5" s="35" t="s">
        <v>574</v>
      </c>
    </row>
    <row r="6" s="31" customFormat="1" customHeight="1" spans="1:7">
      <c r="A6" s="37" t="s">
        <v>605</v>
      </c>
      <c r="B6" s="37" t="s">
        <v>5</v>
      </c>
      <c r="C6" s="37" t="s">
        <v>6</v>
      </c>
      <c r="D6" s="80" t="s">
        <v>979</v>
      </c>
      <c r="E6" s="37" t="s">
        <v>7</v>
      </c>
      <c r="F6" s="62" t="s">
        <v>575</v>
      </c>
      <c r="G6" s="37" t="s">
        <v>576</v>
      </c>
    </row>
    <row r="7" customHeight="1" spans="1:7">
      <c r="A7" s="37" t="s">
        <v>980</v>
      </c>
      <c r="B7" s="63" t="s">
        <v>243</v>
      </c>
      <c r="C7" s="64">
        <f>'3-9-1材料采购（在途物资）'!F26</f>
        <v>0</v>
      </c>
      <c r="D7" s="64">
        <f>'3-9-1材料采购（在途物资）'!G26</f>
        <v>0</v>
      </c>
      <c r="E7" s="39">
        <f>'3-9-1材料采购（在途物资）'!J28</f>
        <v>0</v>
      </c>
      <c r="F7" s="39">
        <f t="shared" ref="F7:F18" si="0">E7-C7+D7</f>
        <v>0</v>
      </c>
      <c r="G7" s="341" t="str">
        <f t="shared" ref="G7:G18" si="1">IF(C7-D7=0,"",(E7-C7+D7)/(C7-D7)*100)</f>
        <v/>
      </c>
    </row>
    <row r="8" customHeight="1" spans="1:7">
      <c r="A8" s="37" t="s">
        <v>981</v>
      </c>
      <c r="B8" s="81" t="s">
        <v>244</v>
      </c>
      <c r="C8" s="64">
        <f>'3-9-2原材料'!G25</f>
        <v>0</v>
      </c>
      <c r="D8" s="64">
        <f>'3-9-2原材料'!H25</f>
        <v>0</v>
      </c>
      <c r="E8" s="39">
        <f>'3-9-2原材料'!M27</f>
        <v>0</v>
      </c>
      <c r="F8" s="39">
        <f t="shared" si="0"/>
        <v>0</v>
      </c>
      <c r="G8" s="341" t="str">
        <f t="shared" si="1"/>
        <v/>
      </c>
    </row>
    <row r="9" customHeight="1" spans="1:7">
      <c r="A9" s="37" t="s">
        <v>982</v>
      </c>
      <c r="B9" s="81" t="s">
        <v>245</v>
      </c>
      <c r="C9" s="64">
        <f>'3-9-3在库周转材料'!G26</f>
        <v>0</v>
      </c>
      <c r="D9" s="64">
        <f>'3-9-3在库周转材料'!H26</f>
        <v>0</v>
      </c>
      <c r="E9" s="39">
        <f>'3-9-3在库周转材料'!M28</f>
        <v>0</v>
      </c>
      <c r="F9" s="39">
        <f t="shared" si="0"/>
        <v>0</v>
      </c>
      <c r="G9" s="341" t="str">
        <f t="shared" si="1"/>
        <v/>
      </c>
    </row>
    <row r="10" customHeight="1" spans="1:7">
      <c r="A10" s="37" t="s">
        <v>983</v>
      </c>
      <c r="B10" s="81" t="s">
        <v>248</v>
      </c>
      <c r="C10" s="64">
        <f>'3-9-4委托加工物资'!G26</f>
        <v>0</v>
      </c>
      <c r="D10" s="64">
        <f>'3-9-4委托加工物资'!H26</f>
        <v>0</v>
      </c>
      <c r="E10" s="39">
        <f>'3-9-4委托加工物资'!K28</f>
        <v>0</v>
      </c>
      <c r="F10" s="39">
        <f t="shared" si="0"/>
        <v>0</v>
      </c>
      <c r="G10" s="341" t="str">
        <f t="shared" si="1"/>
        <v/>
      </c>
    </row>
    <row r="11" customHeight="1" spans="1:7">
      <c r="A11" s="37" t="s">
        <v>984</v>
      </c>
      <c r="B11" s="81" t="s">
        <v>250</v>
      </c>
      <c r="C11" s="64">
        <f>'3-9-5产成品（库存商品）'!I26</f>
        <v>0</v>
      </c>
      <c r="D11" s="64">
        <f>'3-9-5产成品（库存商品）'!J26</f>
        <v>0</v>
      </c>
      <c r="E11" s="39">
        <f>'3-9-5产成品（库存商品）'!M28</f>
        <v>0</v>
      </c>
      <c r="F11" s="39">
        <f t="shared" si="0"/>
        <v>0</v>
      </c>
      <c r="G11" s="341" t="str">
        <f t="shared" si="1"/>
        <v/>
      </c>
    </row>
    <row r="12" customHeight="1" spans="1:7">
      <c r="A12" s="37" t="s">
        <v>985</v>
      </c>
      <c r="B12" s="81" t="s">
        <v>252</v>
      </c>
      <c r="C12" s="64">
        <f>'3-9-6在产品（自制半成品）'!F26</f>
        <v>0</v>
      </c>
      <c r="D12" s="64">
        <f>'3-9-6在产品（自制半成品）'!G26</f>
        <v>0</v>
      </c>
      <c r="E12" s="39">
        <f>'3-9-6在产品（自制半成品）'!K28</f>
        <v>0</v>
      </c>
      <c r="F12" s="39">
        <f t="shared" si="0"/>
        <v>0</v>
      </c>
      <c r="G12" s="341" t="str">
        <f t="shared" si="1"/>
        <v/>
      </c>
    </row>
    <row r="13" customHeight="1" spans="1:7">
      <c r="A13" s="37" t="s">
        <v>986</v>
      </c>
      <c r="B13" s="81" t="s">
        <v>255</v>
      </c>
      <c r="C13" s="64">
        <f>'3-9-7发出商品'!G26</f>
        <v>0</v>
      </c>
      <c r="D13" s="64">
        <f>'3-9-7发出商品'!H26</f>
        <v>0</v>
      </c>
      <c r="E13" s="39">
        <f>'3-9-7发出商品'!K28</f>
        <v>0</v>
      </c>
      <c r="F13" s="39">
        <f t="shared" si="0"/>
        <v>0</v>
      </c>
      <c r="G13" s="341" t="str">
        <f t="shared" si="1"/>
        <v/>
      </c>
    </row>
    <row r="14" customHeight="1" spans="1:7">
      <c r="A14" s="37" t="s">
        <v>987</v>
      </c>
      <c r="B14" s="81" t="s">
        <v>258</v>
      </c>
      <c r="C14" s="64">
        <f>'3-9-8在用周转材料'!G26</f>
        <v>0</v>
      </c>
      <c r="D14" s="64">
        <f>'3-9-8在用周转材料'!H26</f>
        <v>0</v>
      </c>
      <c r="E14" s="39">
        <f>'3-9-8在用周转材料'!L28</f>
        <v>0</v>
      </c>
      <c r="F14" s="39">
        <f t="shared" si="0"/>
        <v>0</v>
      </c>
      <c r="G14" s="341" t="str">
        <f t="shared" si="1"/>
        <v/>
      </c>
    </row>
    <row r="15" customHeight="1" spans="1:7">
      <c r="A15" s="37" t="s">
        <v>988</v>
      </c>
      <c r="B15" s="66" t="s">
        <v>261</v>
      </c>
      <c r="C15" s="64">
        <f>'3-9-9开发产品'!T26</f>
        <v>0</v>
      </c>
      <c r="D15" s="64">
        <f>'3-9-9开发产品'!U26</f>
        <v>0</v>
      </c>
      <c r="E15" s="39">
        <f>'3-9-9开发产品'!W28</f>
        <v>0</v>
      </c>
      <c r="F15" s="39">
        <f t="shared" si="0"/>
        <v>0</v>
      </c>
      <c r="G15" s="341" t="str">
        <f t="shared" si="1"/>
        <v/>
      </c>
    </row>
    <row r="16" customHeight="1" spans="1:7">
      <c r="A16" s="37" t="s">
        <v>989</v>
      </c>
      <c r="B16" s="66" t="s">
        <v>264</v>
      </c>
      <c r="C16" s="64">
        <f>'3-9-10开发成本'!U25</f>
        <v>0</v>
      </c>
      <c r="D16" s="64">
        <f>'3-9-10开发成本'!V25</f>
        <v>0</v>
      </c>
      <c r="E16" s="39">
        <f>'3-9-10开发成本'!X27</f>
        <v>0</v>
      </c>
      <c r="F16" s="39">
        <f t="shared" si="0"/>
        <v>0</v>
      </c>
      <c r="G16" s="341" t="str">
        <f t="shared" si="1"/>
        <v/>
      </c>
    </row>
    <row r="17" customHeight="1" spans="1:7">
      <c r="A17" s="37" t="s">
        <v>990</v>
      </c>
      <c r="B17" s="66" t="s">
        <v>266</v>
      </c>
      <c r="C17" s="64">
        <f>'3-9-11消耗性生物资产'!I26</f>
        <v>0</v>
      </c>
      <c r="D17" s="64">
        <f>'3-9-11消耗性生物资产'!J26</f>
        <v>0</v>
      </c>
      <c r="E17" s="39">
        <f>'3-9-11消耗性生物资产'!M28</f>
        <v>0</v>
      </c>
      <c r="F17" s="39">
        <f t="shared" si="0"/>
        <v>0</v>
      </c>
      <c r="G17" s="341" t="str">
        <f t="shared" si="1"/>
        <v/>
      </c>
    </row>
    <row r="18" customHeight="1" spans="1:7">
      <c r="A18" s="37" t="s">
        <v>991</v>
      </c>
      <c r="B18" s="66" t="s">
        <v>267</v>
      </c>
      <c r="C18" s="64">
        <f>'3-9-12工程施工'!X25</f>
        <v>0</v>
      </c>
      <c r="D18" s="466"/>
      <c r="E18" s="39">
        <f>'3-9-12工程施工'!AA25</f>
        <v>0</v>
      </c>
      <c r="F18" s="39">
        <f t="shared" si="0"/>
        <v>0</v>
      </c>
      <c r="G18" s="341" t="str">
        <f t="shared" si="1"/>
        <v/>
      </c>
    </row>
    <row r="19" customHeight="1" spans="1:7">
      <c r="A19" s="37"/>
      <c r="B19" s="63"/>
      <c r="C19" s="64"/>
      <c r="D19" s="64"/>
      <c r="E19" s="39"/>
      <c r="F19" s="39"/>
      <c r="G19" s="341"/>
    </row>
    <row r="20" customHeight="1" spans="1:7">
      <c r="A20" s="37"/>
      <c r="B20" s="63"/>
      <c r="C20" s="64"/>
      <c r="D20" s="64"/>
      <c r="E20" s="39"/>
      <c r="F20" s="39"/>
      <c r="G20" s="341"/>
    </row>
    <row r="21" customHeight="1" spans="1:7">
      <c r="A21" s="37"/>
      <c r="B21" s="63"/>
      <c r="C21" s="64"/>
      <c r="D21" s="64"/>
      <c r="E21" s="39"/>
      <c r="F21" s="39"/>
      <c r="G21" s="341"/>
    </row>
    <row r="22" customHeight="1" spans="1:7">
      <c r="A22" s="37"/>
      <c r="B22" s="63"/>
      <c r="C22" s="64"/>
      <c r="D22" s="64"/>
      <c r="E22" s="39"/>
      <c r="F22" s="39"/>
      <c r="G22" s="341"/>
    </row>
    <row r="23" customHeight="1" spans="1:7">
      <c r="A23" s="37"/>
      <c r="B23" s="63"/>
      <c r="C23" s="64"/>
      <c r="D23" s="64"/>
      <c r="E23" s="39"/>
      <c r="F23" s="39"/>
      <c r="G23" s="341"/>
    </row>
    <row r="24" customHeight="1" spans="1:7">
      <c r="A24" s="37"/>
      <c r="B24" s="63"/>
      <c r="C24" s="64"/>
      <c r="D24" s="64"/>
      <c r="E24" s="39"/>
      <c r="F24" s="39"/>
      <c r="G24" s="341"/>
    </row>
    <row r="25" customHeight="1" spans="1:7">
      <c r="A25" s="37" t="s">
        <v>992</v>
      </c>
      <c r="B25" s="42"/>
      <c r="C25" s="64">
        <f>SUM(C7:C24)</f>
        <v>0</v>
      </c>
      <c r="D25" s="64">
        <f>SUM(D7:D24)</f>
        <v>0</v>
      </c>
      <c r="E25" s="64">
        <f>SUM(E7:E24)</f>
        <v>0</v>
      </c>
      <c r="F25" s="39">
        <f>E25-C25</f>
        <v>0</v>
      </c>
      <c r="G25" s="341" t="str">
        <f>IF(C25-D25=0,"",(E25-C25+D25)/(C25-D25)*100)</f>
        <v/>
      </c>
    </row>
    <row r="26" customHeight="1" spans="1:7">
      <c r="A26" s="37" t="s">
        <v>993</v>
      </c>
      <c r="B26" s="42"/>
      <c r="C26" s="467">
        <f>D25</f>
        <v>0</v>
      </c>
      <c r="D26" s="467"/>
      <c r="E26" s="468"/>
      <c r="F26" s="39"/>
      <c r="G26" s="341"/>
    </row>
    <row r="27" customHeight="1" spans="1:7">
      <c r="A27" s="37" t="s">
        <v>994</v>
      </c>
      <c r="B27" s="42"/>
      <c r="C27" s="64">
        <f>C25-C26</f>
        <v>0</v>
      </c>
      <c r="D27" s="64"/>
      <c r="E27" s="39">
        <f>E25</f>
        <v>0</v>
      </c>
      <c r="F27" s="39">
        <f>E27-C27</f>
        <v>0</v>
      </c>
      <c r="G27" s="341" t="str">
        <f>IF(C27-D27=0,"",(E27-C27+D27)/(C27-D27)*100)</f>
        <v/>
      </c>
    </row>
    <row r="28" customHeight="1" spans="5:8">
      <c r="E28" s="32" t="e">
        <f>"评估人员："&amp;#REF!</f>
        <v>#REF!</v>
      </c>
      <c r="H28" s="355" t="s">
        <v>159</v>
      </c>
    </row>
    <row r="29" customHeight="1" spans="8:8">
      <c r="H29" s="40" t="s">
        <v>599</v>
      </c>
    </row>
  </sheetData>
  <mergeCells count="5">
    <mergeCell ref="A2:G2"/>
    <mergeCell ref="A3:G3"/>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8">
    <pageSetUpPr fitToPage="1"/>
  </sheetPr>
  <dimension ref="A1:N30"/>
  <sheetViews>
    <sheetView showGridLines="0" zoomScale="96" zoomScaleNormal="96" workbookViewId="0">
      <selection activeCell="J8" sqref="J8"/>
    </sheetView>
  </sheetViews>
  <sheetFormatPr defaultColWidth="9" defaultRowHeight="15.75" customHeight="1"/>
  <cols>
    <col min="1" max="1" width="5.5" style="3" customWidth="1"/>
    <col min="2" max="2" width="36" style="3" customWidth="1"/>
    <col min="3" max="3" width="7.70833333333333" style="3" customWidth="1"/>
    <col min="4" max="4" width="10.7083333333333" style="3" customWidth="1"/>
    <col min="5" max="5" width="6.70833333333333" style="3" customWidth="1"/>
    <col min="6" max="6" width="9.20833333333333" style="3" customWidth="1"/>
    <col min="7" max="7" width="15" style="3" customWidth="1"/>
    <col min="8" max="8" width="8" style="3" customWidth="1"/>
    <col min="9" max="9" width="8.70833333333333" style="3" customWidth="1"/>
    <col min="10" max="10" width="9.70833333333333" style="3" customWidth="1"/>
    <col min="11" max="11" width="9" style="3" customWidth="1"/>
    <col min="12" max="12" width="13.2083333333333" style="3" customWidth="1"/>
    <col min="13" max="13" width="9" style="2" customWidth="1"/>
    <col min="14" max="15" width="9" style="3" customWidth="1"/>
    <col min="16" max="16384" width="9" style="3"/>
  </cols>
  <sheetData>
    <row r="1" customHeight="1" spans="1:1">
      <c r="A1" s="4" t="s">
        <v>0</v>
      </c>
    </row>
    <row r="2" s="1" customFormat="1" ht="30" customHeight="1" spans="1:14">
      <c r="A2" s="5" t="s">
        <v>29</v>
      </c>
      <c r="M2" s="2"/>
      <c r="N2" s="3"/>
    </row>
    <row r="3" customHeight="1" spans="1:13">
      <c r="A3" s="2" t="e">
        <f>"评估基准日："&amp;TEXT(#REF!,"yyyy年mm月dd日")</f>
        <v>#REF!</v>
      </c>
      <c r="M3" s="199"/>
    </row>
    <row r="4" ht="14.25" customHeight="1" spans="1:12">
      <c r="A4" s="2"/>
      <c r="B4" s="2"/>
      <c r="C4" s="2"/>
      <c r="D4" s="2"/>
      <c r="E4" s="2"/>
      <c r="F4" s="2"/>
      <c r="G4" s="2"/>
      <c r="H4" s="2"/>
      <c r="I4" s="2"/>
      <c r="J4" s="2"/>
      <c r="K4" s="2"/>
      <c r="L4" s="7" t="s">
        <v>995</v>
      </c>
    </row>
    <row r="5" customHeight="1" spans="1:12">
      <c r="A5" s="3" t="e">
        <f>#REF!&amp;"："&amp;#REF!</f>
        <v>#REF!</v>
      </c>
      <c r="L5" s="198" t="s">
        <v>627</v>
      </c>
    </row>
    <row r="6" s="2" customFormat="1" customHeight="1" spans="1:14">
      <c r="A6" s="25" t="s">
        <v>4</v>
      </c>
      <c r="B6" s="25" t="s">
        <v>996</v>
      </c>
      <c r="C6" s="67" t="s">
        <v>997</v>
      </c>
      <c r="D6" s="25" t="s">
        <v>6</v>
      </c>
      <c r="E6" s="164"/>
      <c r="F6" s="165"/>
      <c r="G6" s="195" t="s">
        <v>979</v>
      </c>
      <c r="H6" s="25" t="s">
        <v>7</v>
      </c>
      <c r="I6" s="164"/>
      <c r="J6" s="165"/>
      <c r="K6" s="25" t="s">
        <v>576</v>
      </c>
      <c r="L6" s="25" t="s">
        <v>176</v>
      </c>
      <c r="N6" s="3"/>
    </row>
    <row r="7" s="2" customFormat="1" customHeight="1" spans="1:14">
      <c r="A7" s="160"/>
      <c r="B7" s="160"/>
      <c r="C7" s="196"/>
      <c r="D7" s="327" t="s">
        <v>998</v>
      </c>
      <c r="E7" s="98" t="s">
        <v>999</v>
      </c>
      <c r="F7" s="98" t="s">
        <v>1000</v>
      </c>
      <c r="G7" s="196"/>
      <c r="H7" s="327" t="s">
        <v>1001</v>
      </c>
      <c r="I7" s="98" t="s">
        <v>1002</v>
      </c>
      <c r="J7" s="98" t="s">
        <v>1000</v>
      </c>
      <c r="K7" s="160"/>
      <c r="L7" s="160"/>
      <c r="M7" s="199" t="s">
        <v>632</v>
      </c>
      <c r="N7" s="3"/>
    </row>
    <row r="8" ht="12.75" customHeight="1" spans="1:13">
      <c r="A8" s="13" t="str">
        <f t="shared" ref="A8" si="0">IF(B8="","",ROW()-7)</f>
        <v/>
      </c>
      <c r="B8" s="14"/>
      <c r="C8" s="14"/>
      <c r="D8" s="387"/>
      <c r="E8" s="105"/>
      <c r="F8" s="105"/>
      <c r="G8" s="105"/>
      <c r="H8" s="46"/>
      <c r="I8" s="16"/>
      <c r="J8" s="16"/>
      <c r="K8" s="16" t="str">
        <f>IF(F8=0,"",(J8-F8)/F8*100)</f>
        <v/>
      </c>
      <c r="L8" s="14"/>
      <c r="M8" s="2" t="s">
        <v>958</v>
      </c>
    </row>
    <row r="9" ht="12.75" customHeight="1" spans="1:13">
      <c r="A9" s="13" t="str">
        <f t="shared" ref="A9:A25" si="1">IF(B9="","",ROW()-7)</f>
        <v/>
      </c>
      <c r="B9" s="14"/>
      <c r="C9" s="14"/>
      <c r="D9" s="387"/>
      <c r="E9" s="105"/>
      <c r="F9" s="105"/>
      <c r="G9" s="105"/>
      <c r="H9" s="46"/>
      <c r="I9" s="16"/>
      <c r="J9" s="16"/>
      <c r="K9" s="16" t="str">
        <f t="shared" ref="K9:K28" si="2">IF(F9=0,"",(J9-F9)/F9*100)</f>
        <v/>
      </c>
      <c r="L9" s="14"/>
      <c r="M9" s="2" t="s">
        <v>959</v>
      </c>
    </row>
    <row r="10" ht="12.75" customHeight="1" spans="1:13">
      <c r="A10" s="13" t="str">
        <f t="shared" si="1"/>
        <v/>
      </c>
      <c r="B10" s="14"/>
      <c r="C10" s="14"/>
      <c r="D10" s="387"/>
      <c r="E10" s="105"/>
      <c r="F10" s="105"/>
      <c r="G10" s="105"/>
      <c r="H10" s="46"/>
      <c r="I10" s="16"/>
      <c r="J10" s="16"/>
      <c r="K10" s="16" t="str">
        <f t="shared" si="2"/>
        <v/>
      </c>
      <c r="L10" s="14"/>
      <c r="M10" s="2" t="s">
        <v>960</v>
      </c>
    </row>
    <row r="11" ht="12.75" customHeight="1" spans="1:13">
      <c r="A11" s="13" t="str">
        <f t="shared" si="1"/>
        <v/>
      </c>
      <c r="B11" s="14"/>
      <c r="C11" s="14"/>
      <c r="D11" s="387"/>
      <c r="E11" s="105"/>
      <c r="F11" s="105"/>
      <c r="G11" s="105"/>
      <c r="H11" s="46"/>
      <c r="I11" s="16"/>
      <c r="J11" s="16"/>
      <c r="K11" s="16" t="str">
        <f t="shared" si="2"/>
        <v/>
      </c>
      <c r="L11" s="14"/>
      <c r="M11" s="2" t="s">
        <v>961</v>
      </c>
    </row>
    <row r="12" ht="12.75" customHeight="1" spans="1:13">
      <c r="A12" s="13" t="str">
        <f t="shared" si="1"/>
        <v/>
      </c>
      <c r="B12" s="14"/>
      <c r="C12" s="14"/>
      <c r="D12" s="387"/>
      <c r="E12" s="105"/>
      <c r="F12" s="105"/>
      <c r="G12" s="105"/>
      <c r="H12" s="46"/>
      <c r="I12" s="16"/>
      <c r="J12" s="16"/>
      <c r="K12" s="16" t="str">
        <f t="shared" si="2"/>
        <v/>
      </c>
      <c r="L12" s="14"/>
      <c r="M12" s="2" t="s">
        <v>962</v>
      </c>
    </row>
    <row r="13" ht="12.75" customHeight="1" spans="1:13">
      <c r="A13" s="13" t="str">
        <f t="shared" si="1"/>
        <v/>
      </c>
      <c r="B13" s="14"/>
      <c r="C13" s="14"/>
      <c r="D13" s="387"/>
      <c r="E13" s="105"/>
      <c r="F13" s="105"/>
      <c r="G13" s="105"/>
      <c r="H13" s="46"/>
      <c r="I13" s="16"/>
      <c r="J13" s="16"/>
      <c r="K13" s="16" t="str">
        <f t="shared" si="2"/>
        <v/>
      </c>
      <c r="L13" s="14"/>
      <c r="M13" s="2" t="s">
        <v>963</v>
      </c>
    </row>
    <row r="14" ht="12.75" customHeight="1" spans="1:13">
      <c r="A14" s="13" t="str">
        <f t="shared" si="1"/>
        <v/>
      </c>
      <c r="B14" s="14"/>
      <c r="C14" s="14"/>
      <c r="D14" s="387"/>
      <c r="E14" s="105"/>
      <c r="F14" s="105"/>
      <c r="G14" s="105"/>
      <c r="H14" s="46"/>
      <c r="I14" s="16"/>
      <c r="J14" s="16"/>
      <c r="K14" s="16" t="str">
        <f t="shared" si="2"/>
        <v/>
      </c>
      <c r="L14" s="14"/>
      <c r="M14" s="2" t="s">
        <v>964</v>
      </c>
    </row>
    <row r="15" ht="12.75" customHeight="1" spans="1:13">
      <c r="A15" s="13" t="str">
        <f t="shared" si="1"/>
        <v/>
      </c>
      <c r="B15" s="14"/>
      <c r="C15" s="14"/>
      <c r="D15" s="387"/>
      <c r="E15" s="105"/>
      <c r="F15" s="105"/>
      <c r="G15" s="105"/>
      <c r="H15" s="46"/>
      <c r="I15" s="16"/>
      <c r="J15" s="16"/>
      <c r="K15" s="16" t="str">
        <f t="shared" si="2"/>
        <v/>
      </c>
      <c r="L15" s="14"/>
      <c r="M15" s="2" t="s">
        <v>965</v>
      </c>
    </row>
    <row r="16" ht="12.75" customHeight="1" spans="1:13">
      <c r="A16" s="13" t="str">
        <f t="shared" si="1"/>
        <v/>
      </c>
      <c r="B16" s="14"/>
      <c r="C16" s="14"/>
      <c r="D16" s="387"/>
      <c r="E16" s="105"/>
      <c r="F16" s="105"/>
      <c r="G16" s="105"/>
      <c r="H16" s="46"/>
      <c r="I16" s="16"/>
      <c r="J16" s="16"/>
      <c r="K16" s="16" t="str">
        <f t="shared" si="2"/>
        <v/>
      </c>
      <c r="L16" s="14"/>
      <c r="M16" s="2" t="s">
        <v>966</v>
      </c>
    </row>
    <row r="17" ht="12.75" customHeight="1" spans="1:13">
      <c r="A17" s="13" t="str">
        <f t="shared" si="1"/>
        <v/>
      </c>
      <c r="B17" s="14"/>
      <c r="C17" s="14"/>
      <c r="D17" s="387"/>
      <c r="E17" s="105"/>
      <c r="F17" s="105"/>
      <c r="G17" s="105"/>
      <c r="H17" s="46"/>
      <c r="I17" s="16"/>
      <c r="J17" s="16"/>
      <c r="K17" s="16" t="str">
        <f t="shared" si="2"/>
        <v/>
      </c>
      <c r="L17" s="14"/>
      <c r="M17" s="2" t="s">
        <v>967</v>
      </c>
    </row>
    <row r="18" ht="12.75" customHeight="1" spans="1:13">
      <c r="A18" s="13" t="str">
        <f t="shared" si="1"/>
        <v/>
      </c>
      <c r="B18" s="14"/>
      <c r="C18" s="14"/>
      <c r="D18" s="387"/>
      <c r="E18" s="105"/>
      <c r="F18" s="105"/>
      <c r="G18" s="105"/>
      <c r="H18" s="46"/>
      <c r="I18" s="16"/>
      <c r="J18" s="16"/>
      <c r="K18" s="16" t="str">
        <f t="shared" si="2"/>
        <v/>
      </c>
      <c r="L18" s="14"/>
      <c r="M18" s="2" t="s">
        <v>968</v>
      </c>
    </row>
    <row r="19" ht="12.75" customHeight="1" spans="1:13">
      <c r="A19" s="13" t="str">
        <f t="shared" si="1"/>
        <v/>
      </c>
      <c r="B19" s="14"/>
      <c r="C19" s="14"/>
      <c r="D19" s="387"/>
      <c r="E19" s="105"/>
      <c r="F19" s="105"/>
      <c r="G19" s="105"/>
      <c r="H19" s="46"/>
      <c r="I19" s="16"/>
      <c r="J19" s="16"/>
      <c r="K19" s="16" t="str">
        <f t="shared" si="2"/>
        <v/>
      </c>
      <c r="L19" s="14"/>
      <c r="M19" s="2" t="s">
        <v>969</v>
      </c>
    </row>
    <row r="20" ht="12.75" customHeight="1" spans="1:13">
      <c r="A20" s="13" t="str">
        <f t="shared" si="1"/>
        <v/>
      </c>
      <c r="B20" s="14"/>
      <c r="C20" s="14"/>
      <c r="D20" s="387"/>
      <c r="E20" s="105"/>
      <c r="F20" s="105"/>
      <c r="G20" s="105"/>
      <c r="H20" s="46"/>
      <c r="I20" s="16"/>
      <c r="J20" s="16"/>
      <c r="K20" s="16" t="str">
        <f t="shared" si="2"/>
        <v/>
      </c>
      <c r="L20" s="14"/>
      <c r="M20" s="2" t="s">
        <v>970</v>
      </c>
    </row>
    <row r="21" ht="12.75" customHeight="1" spans="1:13">
      <c r="A21" s="13" t="str">
        <f t="shared" si="1"/>
        <v/>
      </c>
      <c r="B21" s="14"/>
      <c r="C21" s="14"/>
      <c r="D21" s="387"/>
      <c r="E21" s="105"/>
      <c r="F21" s="105"/>
      <c r="G21" s="105"/>
      <c r="H21" s="46"/>
      <c r="I21" s="16"/>
      <c r="J21" s="16"/>
      <c r="K21" s="16" t="str">
        <f t="shared" si="2"/>
        <v/>
      </c>
      <c r="L21" s="14"/>
      <c r="M21" s="2" t="s">
        <v>971</v>
      </c>
    </row>
    <row r="22" ht="12.75" customHeight="1" spans="1:13">
      <c r="A22" s="13" t="str">
        <f t="shared" si="1"/>
        <v/>
      </c>
      <c r="B22" s="14"/>
      <c r="C22" s="14"/>
      <c r="D22" s="387"/>
      <c r="E22" s="105"/>
      <c r="F22" s="105"/>
      <c r="G22" s="105"/>
      <c r="H22" s="46"/>
      <c r="I22" s="16"/>
      <c r="J22" s="16"/>
      <c r="K22" s="16" t="str">
        <f t="shared" si="2"/>
        <v/>
      </c>
      <c r="L22" s="14"/>
      <c r="M22" s="2" t="s">
        <v>972</v>
      </c>
    </row>
    <row r="23" ht="12.75" customHeight="1" spans="1:13">
      <c r="A23" s="13" t="str">
        <f t="shared" si="1"/>
        <v/>
      </c>
      <c r="B23" s="14"/>
      <c r="C23" s="14"/>
      <c r="D23" s="387"/>
      <c r="E23" s="105"/>
      <c r="F23" s="105"/>
      <c r="G23" s="105"/>
      <c r="H23" s="46"/>
      <c r="I23" s="16"/>
      <c r="J23" s="16"/>
      <c r="K23" s="16" t="str">
        <f t="shared" si="2"/>
        <v/>
      </c>
      <c r="L23" s="14"/>
      <c r="M23" s="2" t="s">
        <v>973</v>
      </c>
    </row>
    <row r="24" ht="12.75" customHeight="1" spans="1:13">
      <c r="A24" s="13" t="str">
        <f t="shared" si="1"/>
        <v/>
      </c>
      <c r="B24" s="14"/>
      <c r="C24" s="14"/>
      <c r="D24" s="387"/>
      <c r="E24" s="105"/>
      <c r="F24" s="105"/>
      <c r="G24" s="105"/>
      <c r="H24" s="46"/>
      <c r="I24" s="16"/>
      <c r="J24" s="16"/>
      <c r="K24" s="16" t="str">
        <f t="shared" si="2"/>
        <v/>
      </c>
      <c r="L24" s="14"/>
      <c r="M24" s="2" t="s">
        <v>974</v>
      </c>
    </row>
    <row r="25" ht="12.75" customHeight="1" spans="1:13">
      <c r="A25" s="13" t="str">
        <f t="shared" si="1"/>
        <v/>
      </c>
      <c r="B25" s="14"/>
      <c r="C25" s="14"/>
      <c r="D25" s="387"/>
      <c r="E25" s="105"/>
      <c r="F25" s="105"/>
      <c r="G25" s="105"/>
      <c r="H25" s="46"/>
      <c r="I25" s="16"/>
      <c r="J25" s="16"/>
      <c r="K25" s="16" t="str">
        <f t="shared" si="2"/>
        <v/>
      </c>
      <c r="L25" s="14"/>
      <c r="M25" s="2" t="s">
        <v>1003</v>
      </c>
    </row>
    <row r="26" ht="12.75" customHeight="1" spans="1:12">
      <c r="A26" s="13" t="s">
        <v>1004</v>
      </c>
      <c r="B26" s="164"/>
      <c r="C26" s="165"/>
      <c r="D26" s="387"/>
      <c r="E26" s="105"/>
      <c r="F26" s="105">
        <f>SUM(F8:F25)</f>
        <v>0</v>
      </c>
      <c r="G26" s="105">
        <f>SUM(G8:G25)</f>
        <v>0</v>
      </c>
      <c r="H26" s="387"/>
      <c r="I26" s="105"/>
      <c r="J26" s="105">
        <f>SUM(J8:J25)</f>
        <v>0</v>
      </c>
      <c r="K26" s="16" t="str">
        <f t="shared" si="2"/>
        <v/>
      </c>
      <c r="L26" s="14"/>
    </row>
    <row r="27" ht="12.75" customHeight="1" spans="1:12">
      <c r="A27" s="13" t="s">
        <v>1005</v>
      </c>
      <c r="B27" s="164"/>
      <c r="C27" s="165"/>
      <c r="D27" s="387"/>
      <c r="E27" s="105"/>
      <c r="F27" s="105">
        <f>G26</f>
        <v>0</v>
      </c>
      <c r="G27" s="105"/>
      <c r="H27" s="46"/>
      <c r="I27" s="16"/>
      <c r="J27" s="16"/>
      <c r="K27" s="16"/>
      <c r="L27" s="14"/>
    </row>
    <row r="28" customHeight="1" spans="1:12">
      <c r="A28" s="17" t="s">
        <v>1006</v>
      </c>
      <c r="B28" s="168"/>
      <c r="C28" s="169"/>
      <c r="D28" s="23"/>
      <c r="E28" s="23"/>
      <c r="F28" s="23">
        <f>F26-F27</f>
        <v>0</v>
      </c>
      <c r="G28" s="23"/>
      <c r="H28" s="23"/>
      <c r="I28" s="23"/>
      <c r="J28" s="23">
        <f>J26</f>
        <v>0</v>
      </c>
      <c r="K28" s="16" t="str">
        <f t="shared" si="2"/>
        <v/>
      </c>
      <c r="L28" s="20"/>
    </row>
    <row r="29" customHeight="1" spans="1:13">
      <c r="A29" s="3" t="e">
        <f>#REF!&amp;"填表人："&amp;#REF!</f>
        <v>#REF!</v>
      </c>
      <c r="J29" s="3" t="e">
        <f>"评估人员："&amp;#REF!</f>
        <v>#REF!</v>
      </c>
      <c r="M29" s="199" t="s">
        <v>599</v>
      </c>
    </row>
    <row r="30" customHeight="1" spans="1:1">
      <c r="A30" s="3" t="e">
        <f>"填表日期："&amp;YEAR(#REF!)&amp;"年"&amp;MONTH(#REF!)&amp;"月"&amp;DAY(#REF!)&amp;"日"</f>
        <v>#REF!</v>
      </c>
    </row>
  </sheetData>
  <mergeCells count="13">
    <mergeCell ref="A2:L2"/>
    <mergeCell ref="A3:L3"/>
    <mergeCell ref="D6:F6"/>
    <mergeCell ref="H6:J6"/>
    <mergeCell ref="A26:C26"/>
    <mergeCell ref="A27:C27"/>
    <mergeCell ref="A28:C28"/>
    <mergeCell ref="A6:A7"/>
    <mergeCell ref="B6:B7"/>
    <mergeCell ref="C6:C7"/>
    <mergeCell ref="G6:G7"/>
    <mergeCell ref="K6:K7"/>
    <mergeCell ref="L6:L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3"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9">
    <pageSetUpPr fitToPage="1"/>
  </sheetPr>
  <dimension ref="A1:P29"/>
  <sheetViews>
    <sheetView showGridLines="0" zoomScale="96" zoomScaleNormal="96" workbookViewId="0">
      <selection activeCell="B26" sqref="A26:D26"/>
    </sheetView>
  </sheetViews>
  <sheetFormatPr defaultColWidth="9" defaultRowHeight="15.75" customHeight="1"/>
  <cols>
    <col min="1" max="1" width="4.70833333333333" style="2" customWidth="1"/>
    <col min="2" max="2" width="15.7083333333333" style="3" customWidth="1"/>
    <col min="3" max="4" width="8" style="3" customWidth="1"/>
    <col min="5" max="5" width="4.70833333333333" style="389" customWidth="1"/>
    <col min="6" max="6" width="5.5" style="389" customWidth="1"/>
    <col min="7" max="7" width="11.7083333333333" style="389" customWidth="1"/>
    <col min="8" max="8" width="18.5" style="389" customWidth="1"/>
    <col min="9" max="9" width="8" style="465" customWidth="1"/>
    <col min="10" max="10" width="13.2083333333333" style="389" customWidth="1"/>
    <col min="11" max="11" width="8" style="3" customWidth="1"/>
    <col min="12" max="12" width="8.70833333333333" style="3" customWidth="1"/>
    <col min="13" max="13" width="10.7083333333333" style="3" customWidth="1"/>
    <col min="14" max="14" width="7.70833333333333" style="3" customWidth="1"/>
    <col min="15" max="15" width="16.7083333333333" style="3" customWidth="1"/>
    <col min="16" max="16" width="8.5" style="3" customWidth="1"/>
    <col min="17" max="18" width="9" style="3" customWidth="1"/>
    <col min="19" max="16384" width="9" style="3"/>
  </cols>
  <sheetData>
    <row r="1" customHeight="1" spans="1:1">
      <c r="A1" s="4" t="s">
        <v>0</v>
      </c>
    </row>
    <row r="2" s="1" customFormat="1" ht="30" customHeight="1" spans="1:1">
      <c r="A2" s="5" t="s">
        <v>33</v>
      </c>
    </row>
    <row r="3" customHeight="1" spans="1:1">
      <c r="A3" s="2" t="e">
        <f>"评估基准日："&amp;TEXT(#REF!,"yyyy年mm月dd日")</f>
        <v>#REF!</v>
      </c>
    </row>
    <row r="4" ht="14.25" customHeight="1" spans="2:15">
      <c r="B4" s="2"/>
      <c r="C4" s="2"/>
      <c r="D4" s="2"/>
      <c r="E4" s="2"/>
      <c r="F4" s="2"/>
      <c r="G4" s="2"/>
      <c r="H4" s="2"/>
      <c r="I4" s="357"/>
      <c r="J4" s="2"/>
      <c r="K4" s="2"/>
      <c r="L4" s="2"/>
      <c r="M4" s="2"/>
      <c r="N4" s="2"/>
      <c r="O4" s="7" t="s">
        <v>1007</v>
      </c>
    </row>
    <row r="5" customHeight="1" spans="1:15">
      <c r="A5" s="3" t="e">
        <f>#REF!&amp;"："&amp;#REF!</f>
        <v>#REF!</v>
      </c>
      <c r="O5" s="198" t="s">
        <v>627</v>
      </c>
    </row>
    <row r="6" s="2" customFormat="1" customHeight="1" spans="1:15">
      <c r="A6" s="25" t="s">
        <v>4</v>
      </c>
      <c r="B6" s="25" t="s">
        <v>996</v>
      </c>
      <c r="C6" s="67" t="s">
        <v>997</v>
      </c>
      <c r="D6" s="67" t="s">
        <v>1008</v>
      </c>
      <c r="E6" s="25" t="s">
        <v>6</v>
      </c>
      <c r="F6" s="164"/>
      <c r="G6" s="165"/>
      <c r="H6" s="195" t="s">
        <v>979</v>
      </c>
      <c r="I6" s="358" t="s">
        <v>1009</v>
      </c>
      <c r="J6" s="67" t="s">
        <v>1010</v>
      </c>
      <c r="K6" s="25" t="s">
        <v>7</v>
      </c>
      <c r="L6" s="164"/>
      <c r="M6" s="165"/>
      <c r="N6" s="25" t="s">
        <v>576</v>
      </c>
      <c r="O6" s="25" t="s">
        <v>176</v>
      </c>
    </row>
    <row r="7" s="2" customFormat="1" customHeight="1" spans="1:16">
      <c r="A7" s="160"/>
      <c r="B7" s="160"/>
      <c r="C7" s="196"/>
      <c r="D7" s="196"/>
      <c r="E7" s="327" t="s">
        <v>998</v>
      </c>
      <c r="F7" s="98" t="s">
        <v>999</v>
      </c>
      <c r="G7" s="98" t="s">
        <v>1000</v>
      </c>
      <c r="H7" s="196"/>
      <c r="I7" s="196"/>
      <c r="J7" s="196"/>
      <c r="K7" s="327" t="s">
        <v>1001</v>
      </c>
      <c r="L7" s="98" t="s">
        <v>1002</v>
      </c>
      <c r="M7" s="98" t="s">
        <v>1000</v>
      </c>
      <c r="N7" s="160"/>
      <c r="O7" s="160"/>
      <c r="P7" s="199" t="s">
        <v>632</v>
      </c>
    </row>
    <row r="8" s="2" customFormat="1" ht="12.75" customHeight="1" spans="1:16">
      <c r="A8" s="13" t="str">
        <f t="shared" ref="A8" si="0">IF(B8="","",ROW()-7)</f>
        <v/>
      </c>
      <c r="B8" s="14"/>
      <c r="C8" s="14"/>
      <c r="D8" s="14"/>
      <c r="E8" s="387"/>
      <c r="F8" s="105"/>
      <c r="G8" s="105"/>
      <c r="H8" s="105"/>
      <c r="I8" s="463"/>
      <c r="J8" s="105"/>
      <c r="K8" s="46"/>
      <c r="L8" s="16"/>
      <c r="M8" s="16"/>
      <c r="N8" s="16" t="str">
        <f t="shared" ref="N8" si="1">IF(G8-H8=0,"",(M8-G8+H8)/(G8-H8)*100)</f>
        <v/>
      </c>
      <c r="O8" s="14"/>
      <c r="P8" s="2" t="s">
        <v>1011</v>
      </c>
    </row>
    <row r="9" s="2" customFormat="1" ht="12.75" customHeight="1" spans="1:16">
      <c r="A9" s="13" t="str">
        <f t="shared" ref="A9:A24" si="2">IF(B9="","",ROW()-7)</f>
        <v/>
      </c>
      <c r="B9" s="14"/>
      <c r="C9" s="14"/>
      <c r="D9" s="14"/>
      <c r="E9" s="387"/>
      <c r="F9" s="105"/>
      <c r="G9" s="105"/>
      <c r="H9" s="105"/>
      <c r="I9" s="463"/>
      <c r="J9" s="105"/>
      <c r="K9" s="46"/>
      <c r="L9" s="16"/>
      <c r="M9" s="16"/>
      <c r="N9" s="16" t="str">
        <f t="shared" ref="N9:N27" si="3">IF(G9-H9=0,"",(M9-G9+H9)/(G9-H9)*100)</f>
        <v/>
      </c>
      <c r="O9" s="14"/>
      <c r="P9" s="2" t="s">
        <v>1012</v>
      </c>
    </row>
    <row r="10" s="2" customFormat="1" ht="12.75" customHeight="1" spans="1:16">
      <c r="A10" s="13" t="str">
        <f t="shared" si="2"/>
        <v/>
      </c>
      <c r="B10" s="14"/>
      <c r="C10" s="14"/>
      <c r="D10" s="14"/>
      <c r="E10" s="387"/>
      <c r="F10" s="105"/>
      <c r="G10" s="105"/>
      <c r="H10" s="105"/>
      <c r="I10" s="463"/>
      <c r="J10" s="105"/>
      <c r="K10" s="46"/>
      <c r="L10" s="16"/>
      <c r="M10" s="16"/>
      <c r="N10" s="16" t="str">
        <f t="shared" si="3"/>
        <v/>
      </c>
      <c r="O10" s="14"/>
      <c r="P10" s="2" t="s">
        <v>1013</v>
      </c>
    </row>
    <row r="11" s="2" customFormat="1" ht="12.75" customHeight="1" spans="1:16">
      <c r="A11" s="13" t="str">
        <f t="shared" si="2"/>
        <v/>
      </c>
      <c r="B11" s="14"/>
      <c r="C11" s="14"/>
      <c r="D11" s="14"/>
      <c r="E11" s="387"/>
      <c r="F11" s="105"/>
      <c r="G11" s="105"/>
      <c r="H11" s="105"/>
      <c r="I11" s="463"/>
      <c r="J11" s="105"/>
      <c r="K11" s="46"/>
      <c r="L11" s="16"/>
      <c r="M11" s="16"/>
      <c r="N11" s="16" t="str">
        <f t="shared" si="3"/>
        <v/>
      </c>
      <c r="O11" s="14"/>
      <c r="P11" s="2" t="s">
        <v>1014</v>
      </c>
    </row>
    <row r="12" s="2" customFormat="1" ht="12.75" customHeight="1" spans="1:16">
      <c r="A12" s="13" t="str">
        <f t="shared" si="2"/>
        <v/>
      </c>
      <c r="B12" s="14"/>
      <c r="C12" s="14"/>
      <c r="D12" s="14"/>
      <c r="E12" s="387"/>
      <c r="F12" s="105"/>
      <c r="G12" s="105"/>
      <c r="H12" s="105"/>
      <c r="I12" s="463"/>
      <c r="J12" s="105"/>
      <c r="K12" s="46"/>
      <c r="L12" s="16"/>
      <c r="M12" s="16"/>
      <c r="N12" s="16" t="str">
        <f t="shared" si="3"/>
        <v/>
      </c>
      <c r="O12" s="14"/>
      <c r="P12" s="2" t="s">
        <v>1011</v>
      </c>
    </row>
    <row r="13" s="2" customFormat="1" ht="12.75" customHeight="1" spans="1:16">
      <c r="A13" s="13" t="str">
        <f t="shared" si="2"/>
        <v/>
      </c>
      <c r="B13" s="14"/>
      <c r="C13" s="14"/>
      <c r="D13" s="14"/>
      <c r="E13" s="387"/>
      <c r="F13" s="105"/>
      <c r="G13" s="105"/>
      <c r="H13" s="105"/>
      <c r="I13" s="463"/>
      <c r="J13" s="105"/>
      <c r="K13" s="46"/>
      <c r="L13" s="16"/>
      <c r="M13" s="16"/>
      <c r="N13" s="16" t="str">
        <f t="shared" si="3"/>
        <v/>
      </c>
      <c r="O13" s="14"/>
      <c r="P13" s="2" t="s">
        <v>1012</v>
      </c>
    </row>
    <row r="14" s="2" customFormat="1" ht="12.75" customHeight="1" spans="1:16">
      <c r="A14" s="13" t="str">
        <f t="shared" si="2"/>
        <v/>
      </c>
      <c r="B14" s="14"/>
      <c r="C14" s="14"/>
      <c r="D14" s="14"/>
      <c r="E14" s="387"/>
      <c r="F14" s="105"/>
      <c r="G14" s="105"/>
      <c r="H14" s="105"/>
      <c r="I14" s="463"/>
      <c r="J14" s="105"/>
      <c r="K14" s="46"/>
      <c r="L14" s="16"/>
      <c r="M14" s="16"/>
      <c r="N14" s="16" t="str">
        <f t="shared" si="3"/>
        <v/>
      </c>
      <c r="O14" s="14"/>
      <c r="P14" s="2" t="s">
        <v>1013</v>
      </c>
    </row>
    <row r="15" s="2" customFormat="1" ht="12.75" customHeight="1" spans="1:16">
      <c r="A15" s="13" t="str">
        <f t="shared" si="2"/>
        <v/>
      </c>
      <c r="B15" s="14"/>
      <c r="C15" s="14"/>
      <c r="D15" s="14"/>
      <c r="E15" s="387"/>
      <c r="F15" s="105"/>
      <c r="G15" s="105"/>
      <c r="H15" s="105"/>
      <c r="I15" s="463"/>
      <c r="J15" s="105"/>
      <c r="K15" s="46"/>
      <c r="L15" s="16"/>
      <c r="M15" s="16"/>
      <c r="N15" s="16" t="str">
        <f t="shared" si="3"/>
        <v/>
      </c>
      <c r="O15" s="14"/>
      <c r="P15" s="2" t="s">
        <v>1014</v>
      </c>
    </row>
    <row r="16" s="2" customFormat="1" ht="12.75" customHeight="1" spans="1:16">
      <c r="A16" s="13" t="str">
        <f t="shared" si="2"/>
        <v/>
      </c>
      <c r="B16" s="14"/>
      <c r="C16" s="14"/>
      <c r="D16" s="14"/>
      <c r="E16" s="387"/>
      <c r="F16" s="105"/>
      <c r="G16" s="105"/>
      <c r="H16" s="105"/>
      <c r="I16" s="463"/>
      <c r="J16" s="105"/>
      <c r="K16" s="46"/>
      <c r="L16" s="16"/>
      <c r="M16" s="16"/>
      <c r="N16" s="16" t="str">
        <f t="shared" si="3"/>
        <v/>
      </c>
      <c r="O16" s="14"/>
      <c r="P16" s="2" t="s">
        <v>1011</v>
      </c>
    </row>
    <row r="17" s="2" customFormat="1" ht="12.75" customHeight="1" spans="1:16">
      <c r="A17" s="13" t="str">
        <f t="shared" si="2"/>
        <v/>
      </c>
      <c r="B17" s="14"/>
      <c r="C17" s="14"/>
      <c r="D17" s="14"/>
      <c r="E17" s="387"/>
      <c r="F17" s="105"/>
      <c r="G17" s="105"/>
      <c r="H17" s="105"/>
      <c r="I17" s="463"/>
      <c r="J17" s="105"/>
      <c r="K17" s="46"/>
      <c r="L17" s="16"/>
      <c r="M17" s="16"/>
      <c r="N17" s="16" t="str">
        <f t="shared" si="3"/>
        <v/>
      </c>
      <c r="O17" s="14"/>
      <c r="P17" s="2" t="s">
        <v>1012</v>
      </c>
    </row>
    <row r="18" s="2" customFormat="1" ht="12.75" customHeight="1" spans="1:16">
      <c r="A18" s="13" t="str">
        <f t="shared" si="2"/>
        <v/>
      </c>
      <c r="B18" s="14"/>
      <c r="C18" s="14"/>
      <c r="D18" s="14"/>
      <c r="E18" s="387"/>
      <c r="F18" s="105"/>
      <c r="G18" s="105"/>
      <c r="H18" s="105"/>
      <c r="I18" s="463"/>
      <c r="J18" s="105"/>
      <c r="K18" s="46"/>
      <c r="L18" s="16"/>
      <c r="M18" s="16"/>
      <c r="N18" s="16" t="str">
        <f t="shared" si="3"/>
        <v/>
      </c>
      <c r="O18" s="14"/>
      <c r="P18" s="2" t="s">
        <v>1013</v>
      </c>
    </row>
    <row r="19" s="2" customFormat="1" ht="12.75" customHeight="1" spans="1:16">
      <c r="A19" s="13" t="str">
        <f t="shared" si="2"/>
        <v/>
      </c>
      <c r="B19" s="14"/>
      <c r="C19" s="14"/>
      <c r="D19" s="14"/>
      <c r="E19" s="387"/>
      <c r="F19" s="105"/>
      <c r="G19" s="105"/>
      <c r="H19" s="105"/>
      <c r="I19" s="463"/>
      <c r="J19" s="105"/>
      <c r="K19" s="46"/>
      <c r="L19" s="16"/>
      <c r="M19" s="16"/>
      <c r="N19" s="16" t="str">
        <f t="shared" si="3"/>
        <v/>
      </c>
      <c r="O19" s="14"/>
      <c r="P19" s="2" t="s">
        <v>1014</v>
      </c>
    </row>
    <row r="20" s="2" customFormat="1" ht="12.75" customHeight="1" spans="1:16">
      <c r="A20" s="13" t="str">
        <f t="shared" si="2"/>
        <v/>
      </c>
      <c r="B20" s="14"/>
      <c r="C20" s="14"/>
      <c r="D20" s="14"/>
      <c r="E20" s="387"/>
      <c r="F20" s="105"/>
      <c r="G20" s="105"/>
      <c r="H20" s="105"/>
      <c r="I20" s="463"/>
      <c r="J20" s="105"/>
      <c r="K20" s="46"/>
      <c r="L20" s="16"/>
      <c r="M20" s="16"/>
      <c r="N20" s="16" t="str">
        <f t="shared" si="3"/>
        <v/>
      </c>
      <c r="O20" s="14"/>
      <c r="P20" s="2" t="s">
        <v>1011</v>
      </c>
    </row>
    <row r="21" s="2" customFormat="1" ht="12.75" customHeight="1" spans="1:16">
      <c r="A21" s="13" t="str">
        <f t="shared" si="2"/>
        <v/>
      </c>
      <c r="B21" s="14"/>
      <c r="C21" s="14"/>
      <c r="D21" s="14"/>
      <c r="E21" s="387"/>
      <c r="F21" s="105"/>
      <c r="G21" s="105"/>
      <c r="H21" s="105"/>
      <c r="I21" s="463"/>
      <c r="J21" s="105"/>
      <c r="K21" s="46"/>
      <c r="L21" s="16"/>
      <c r="M21" s="16"/>
      <c r="N21" s="16" t="str">
        <f t="shared" si="3"/>
        <v/>
      </c>
      <c r="O21" s="14"/>
      <c r="P21" s="2" t="s">
        <v>1012</v>
      </c>
    </row>
    <row r="22" s="2" customFormat="1" ht="12.75" customHeight="1" spans="1:16">
      <c r="A22" s="13" t="str">
        <f t="shared" si="2"/>
        <v/>
      </c>
      <c r="B22" s="14"/>
      <c r="C22" s="14"/>
      <c r="D22" s="14"/>
      <c r="E22" s="387"/>
      <c r="F22" s="105"/>
      <c r="G22" s="105"/>
      <c r="H22" s="105"/>
      <c r="I22" s="463"/>
      <c r="J22" s="105"/>
      <c r="K22" s="46"/>
      <c r="L22" s="16"/>
      <c r="M22" s="16"/>
      <c r="N22" s="16" t="str">
        <f t="shared" si="3"/>
        <v/>
      </c>
      <c r="O22" s="14"/>
      <c r="P22" s="2" t="s">
        <v>1013</v>
      </c>
    </row>
    <row r="23" s="2" customFormat="1" ht="12.75" customHeight="1" spans="1:16">
      <c r="A23" s="13" t="str">
        <f t="shared" si="2"/>
        <v/>
      </c>
      <c r="B23" s="14"/>
      <c r="C23" s="14"/>
      <c r="D23" s="14"/>
      <c r="E23" s="387"/>
      <c r="F23" s="105"/>
      <c r="G23" s="105"/>
      <c r="H23" s="105"/>
      <c r="I23" s="463"/>
      <c r="J23" s="105"/>
      <c r="K23" s="46"/>
      <c r="L23" s="16"/>
      <c r="M23" s="16"/>
      <c r="N23" s="16" t="str">
        <f t="shared" si="3"/>
        <v/>
      </c>
      <c r="O23" s="14"/>
      <c r="P23" s="2" t="s">
        <v>1014</v>
      </c>
    </row>
    <row r="24" ht="12.75" customHeight="1" spans="1:16">
      <c r="A24" s="13" t="str">
        <f t="shared" si="2"/>
        <v/>
      </c>
      <c r="B24" s="14"/>
      <c r="C24" s="14"/>
      <c r="D24" s="14"/>
      <c r="E24" s="387"/>
      <c r="F24" s="105"/>
      <c r="G24" s="105"/>
      <c r="H24" s="105"/>
      <c r="I24" s="463"/>
      <c r="J24" s="105"/>
      <c r="K24" s="46"/>
      <c r="L24" s="16"/>
      <c r="M24" s="16"/>
      <c r="N24" s="16" t="str">
        <f t="shared" si="3"/>
        <v/>
      </c>
      <c r="O24" s="14"/>
      <c r="P24" s="2" t="s">
        <v>1011</v>
      </c>
    </row>
    <row r="25" ht="12.75" customHeight="1" spans="1:15">
      <c r="A25" s="13" t="s">
        <v>1015</v>
      </c>
      <c r="B25" s="164"/>
      <c r="C25" s="164"/>
      <c r="D25" s="165"/>
      <c r="E25" s="387"/>
      <c r="F25" s="105"/>
      <c r="G25" s="105">
        <f>SUM(G8:G24)</f>
        <v>0</v>
      </c>
      <c r="H25" s="105">
        <f>SUM(H8:H24)</f>
        <v>0</v>
      </c>
      <c r="I25" s="463"/>
      <c r="J25" s="105"/>
      <c r="K25" s="46"/>
      <c r="L25" s="16"/>
      <c r="M25" s="105">
        <f>SUM(M8:M24)</f>
        <v>0</v>
      </c>
      <c r="N25" s="16" t="str">
        <f t="shared" si="3"/>
        <v/>
      </c>
      <c r="O25" s="14"/>
    </row>
    <row r="26" ht="12.75" customHeight="1" spans="1:15">
      <c r="A26" s="13" t="s">
        <v>1016</v>
      </c>
      <c r="B26" s="164"/>
      <c r="C26" s="164"/>
      <c r="D26" s="165"/>
      <c r="E26" s="387"/>
      <c r="F26" s="105"/>
      <c r="G26" s="105">
        <f>H25</f>
        <v>0</v>
      </c>
      <c r="H26" s="105"/>
      <c r="I26" s="463"/>
      <c r="J26" s="105"/>
      <c r="K26" s="46"/>
      <c r="L26" s="16"/>
      <c r="M26" s="16"/>
      <c r="N26" s="16"/>
      <c r="O26" s="14"/>
    </row>
    <row r="27" customHeight="1" spans="1:15">
      <c r="A27" s="17" t="s">
        <v>1017</v>
      </c>
      <c r="B27" s="168"/>
      <c r="C27" s="168"/>
      <c r="D27" s="169"/>
      <c r="E27" s="388"/>
      <c r="F27" s="388"/>
      <c r="G27" s="388">
        <f>G25-G26</f>
        <v>0</v>
      </c>
      <c r="H27" s="388"/>
      <c r="I27" s="464"/>
      <c r="J27" s="388"/>
      <c r="K27" s="388"/>
      <c r="L27" s="23"/>
      <c r="M27" s="388">
        <f>M25</f>
        <v>0</v>
      </c>
      <c r="N27" s="16" t="str">
        <f t="shared" si="3"/>
        <v/>
      </c>
      <c r="O27" s="20"/>
    </row>
    <row r="28" customHeight="1" spans="1:16">
      <c r="A28" s="3" t="e">
        <f>#REF!&amp;"填表人："&amp;#REF!</f>
        <v>#REF!</v>
      </c>
      <c r="E28" s="3"/>
      <c r="F28" s="3"/>
      <c r="G28" s="3"/>
      <c r="H28" s="3"/>
      <c r="I28" s="297"/>
      <c r="J28" s="3"/>
      <c r="M28" s="3" t="e">
        <f>"评估人员："&amp;#REF!</f>
        <v>#REF!</v>
      </c>
      <c r="P28" s="45" t="s">
        <v>599</v>
      </c>
    </row>
    <row r="29" customHeight="1" spans="1:10">
      <c r="A29" s="3" t="e">
        <f>"填表日期："&amp;YEAR(#REF!)&amp;"年"&amp;MONTH(#REF!)&amp;"月"&amp;DAY(#REF!)&amp;"日"</f>
        <v>#REF!</v>
      </c>
      <c r="E29" s="3"/>
      <c r="F29" s="3"/>
      <c r="G29" s="3"/>
      <c r="H29" s="3"/>
      <c r="I29" s="297"/>
      <c r="J29" s="3"/>
    </row>
  </sheetData>
  <mergeCells count="16">
    <mergeCell ref="A2:O2"/>
    <mergeCell ref="A3:O3"/>
    <mergeCell ref="E6:G6"/>
    <mergeCell ref="K6:M6"/>
    <mergeCell ref="A25:D25"/>
    <mergeCell ref="A26:D26"/>
    <mergeCell ref="A27:D27"/>
    <mergeCell ref="A6:A7"/>
    <mergeCell ref="B6:B7"/>
    <mergeCell ref="C6:C7"/>
    <mergeCell ref="D6:D7"/>
    <mergeCell ref="H6:H7"/>
    <mergeCell ref="I6:I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0">
    <pageSetUpPr fitToPage="1"/>
  </sheetPr>
  <dimension ref="A1:P30"/>
  <sheetViews>
    <sheetView showGridLines="0" zoomScale="96" zoomScaleNormal="96" workbookViewId="0">
      <selection activeCell="B26" sqref="A26:D26"/>
    </sheetView>
  </sheetViews>
  <sheetFormatPr defaultColWidth="9" defaultRowHeight="15.75" customHeight="1"/>
  <cols>
    <col min="1" max="1" width="7.70833333333333" style="3" customWidth="1"/>
    <col min="2" max="2" width="13.2083333333333" style="3" customWidth="1"/>
    <col min="3" max="3" width="8" style="3" customWidth="1"/>
    <col min="4" max="4" width="9.70833333333333" style="3" customWidth="1"/>
    <col min="5" max="5" width="10.7083333333333" style="3" customWidth="1"/>
    <col min="6" max="6" width="5.5" style="389" customWidth="1"/>
    <col min="7" max="7" width="12.2083333333333" style="3" customWidth="1"/>
    <col min="8" max="8" width="15" style="3" customWidth="1"/>
    <col min="9" max="9" width="8" style="297" customWidth="1"/>
    <col min="10" max="10" width="13.2083333333333" style="3" customWidth="1"/>
    <col min="11" max="11" width="8" style="3" customWidth="1"/>
    <col min="12" max="12" width="8.70833333333333" style="3" customWidth="1"/>
    <col min="13" max="13" width="10.5" style="3" customWidth="1"/>
    <col min="14" max="14" width="7.70833333333333" style="3" customWidth="1"/>
    <col min="15" max="15" width="11.7083333333333" style="3" customWidth="1"/>
    <col min="16" max="17" width="9" style="3" customWidth="1"/>
    <col min="18" max="16384" width="9" style="3"/>
  </cols>
  <sheetData>
    <row r="1" customHeight="1" spans="1:1">
      <c r="A1" s="4" t="s">
        <v>0</v>
      </c>
    </row>
    <row r="2" s="1" customFormat="1" ht="30" customHeight="1" spans="1:1">
      <c r="A2" s="5" t="s">
        <v>37</v>
      </c>
    </row>
    <row r="3" customHeight="1" spans="1:1">
      <c r="A3" s="2" t="e">
        <f>"评估基准日："&amp;TEXT(#REF!,"yyyy年mm月dd日")</f>
        <v>#REF!</v>
      </c>
    </row>
    <row r="4" ht="14.25" customHeight="1" spans="1:15">
      <c r="A4" s="2"/>
      <c r="B4" s="2"/>
      <c r="C4" s="2"/>
      <c r="D4" s="2"/>
      <c r="E4" s="2"/>
      <c r="F4" s="2"/>
      <c r="G4" s="2"/>
      <c r="H4" s="2"/>
      <c r="I4" s="357"/>
      <c r="J4" s="2"/>
      <c r="K4" s="2"/>
      <c r="L4" s="2"/>
      <c r="M4" s="2"/>
      <c r="N4" s="2"/>
      <c r="O4" s="7" t="s">
        <v>1018</v>
      </c>
    </row>
    <row r="5" customHeight="1" spans="1:15">
      <c r="A5" s="3" t="e">
        <f>#REF!&amp;"："&amp;#REF!</f>
        <v>#REF!</v>
      </c>
      <c r="O5" s="198" t="s">
        <v>627</v>
      </c>
    </row>
    <row r="6" s="2" customFormat="1" customHeight="1" spans="1:15">
      <c r="A6" s="25" t="s">
        <v>4</v>
      </c>
      <c r="B6" s="25" t="s">
        <v>996</v>
      </c>
      <c r="C6" s="67" t="s">
        <v>997</v>
      </c>
      <c r="D6" s="67" t="s">
        <v>1008</v>
      </c>
      <c r="E6" s="25" t="s">
        <v>6</v>
      </c>
      <c r="F6" s="164"/>
      <c r="G6" s="165"/>
      <c r="H6" s="67" t="s">
        <v>979</v>
      </c>
      <c r="I6" s="358" t="s">
        <v>1009</v>
      </c>
      <c r="J6" s="67" t="s">
        <v>1010</v>
      </c>
      <c r="K6" s="25" t="s">
        <v>7</v>
      </c>
      <c r="L6" s="164"/>
      <c r="M6" s="165"/>
      <c r="N6" s="462" t="s">
        <v>576</v>
      </c>
      <c r="O6" s="25" t="s">
        <v>176</v>
      </c>
    </row>
    <row r="7" s="2" customFormat="1" customHeight="1" spans="1:16">
      <c r="A7" s="160"/>
      <c r="B7" s="160"/>
      <c r="C7" s="196"/>
      <c r="D7" s="196"/>
      <c r="E7" s="327" t="s">
        <v>998</v>
      </c>
      <c r="F7" s="98" t="s">
        <v>999</v>
      </c>
      <c r="G7" s="98" t="s">
        <v>1000</v>
      </c>
      <c r="H7" s="196"/>
      <c r="I7" s="196"/>
      <c r="J7" s="196"/>
      <c r="K7" s="327" t="s">
        <v>1001</v>
      </c>
      <c r="L7" s="98" t="s">
        <v>1002</v>
      </c>
      <c r="M7" s="98" t="s">
        <v>1000</v>
      </c>
      <c r="N7" s="160"/>
      <c r="O7" s="160"/>
      <c r="P7" s="199" t="s">
        <v>632</v>
      </c>
    </row>
    <row r="8" s="2" customFormat="1" ht="12.75" customHeight="1" spans="1:16">
      <c r="A8" s="13" t="str">
        <f t="shared" ref="A8" si="0">IF(B8="","",ROW()-7)</f>
        <v/>
      </c>
      <c r="B8" s="14"/>
      <c r="C8" s="14"/>
      <c r="D8" s="14"/>
      <c r="E8" s="387"/>
      <c r="F8" s="105"/>
      <c r="G8" s="105"/>
      <c r="H8" s="105"/>
      <c r="I8" s="463"/>
      <c r="J8" s="105"/>
      <c r="K8" s="46"/>
      <c r="L8" s="16"/>
      <c r="M8" s="16"/>
      <c r="N8" s="16" t="str">
        <f t="shared" ref="N8" si="1">IF(G8-H8=0,"",(M8-G8+H8)/(G8-H8)*100)</f>
        <v/>
      </c>
      <c r="O8" s="14"/>
      <c r="P8" s="2" t="s">
        <v>1019</v>
      </c>
    </row>
    <row r="9" s="2" customFormat="1" ht="12.75" customHeight="1" spans="1:16">
      <c r="A9" s="13" t="str">
        <f t="shared" ref="A9:A25" si="2">IF(B9="","",ROW()-7)</f>
        <v/>
      </c>
      <c r="B9" s="14"/>
      <c r="C9" s="14"/>
      <c r="D9" s="14"/>
      <c r="E9" s="387"/>
      <c r="F9" s="105"/>
      <c r="G9" s="105"/>
      <c r="H9" s="105"/>
      <c r="I9" s="463"/>
      <c r="J9" s="105"/>
      <c r="K9" s="46"/>
      <c r="L9" s="16"/>
      <c r="M9" s="16"/>
      <c r="N9" s="16" t="str">
        <f t="shared" ref="N9:N28" si="3">IF(G9-H9=0,"",(M9-G9+H9)/(G9-H9)*100)</f>
        <v/>
      </c>
      <c r="O9" s="14"/>
      <c r="P9" s="2" t="s">
        <v>1020</v>
      </c>
    </row>
    <row r="10" s="2" customFormat="1" ht="12.75" customHeight="1" spans="1:16">
      <c r="A10" s="13" t="str">
        <f t="shared" si="2"/>
        <v/>
      </c>
      <c r="B10" s="14"/>
      <c r="C10" s="14"/>
      <c r="D10" s="14"/>
      <c r="E10" s="387"/>
      <c r="F10" s="105"/>
      <c r="G10" s="105"/>
      <c r="H10" s="105"/>
      <c r="I10" s="463"/>
      <c r="J10" s="105"/>
      <c r="K10" s="46"/>
      <c r="L10" s="16"/>
      <c r="M10" s="16"/>
      <c r="N10" s="16" t="str">
        <f t="shared" si="3"/>
        <v/>
      </c>
      <c r="O10" s="14"/>
      <c r="P10" s="2" t="s">
        <v>1021</v>
      </c>
    </row>
    <row r="11" s="2" customFormat="1" ht="12.75" customHeight="1" spans="1:16">
      <c r="A11" s="13" t="str">
        <f t="shared" si="2"/>
        <v/>
      </c>
      <c r="B11" s="14"/>
      <c r="C11" s="14"/>
      <c r="D11" s="14"/>
      <c r="E11" s="387"/>
      <c r="F11" s="105"/>
      <c r="G11" s="105"/>
      <c r="H11" s="105"/>
      <c r="I11" s="463"/>
      <c r="J11" s="105"/>
      <c r="K11" s="46"/>
      <c r="L11" s="16"/>
      <c r="M11" s="16"/>
      <c r="N11" s="16" t="str">
        <f t="shared" si="3"/>
        <v/>
      </c>
      <c r="O11" s="14"/>
      <c r="P11" s="2" t="s">
        <v>1022</v>
      </c>
    </row>
    <row r="12" s="2" customFormat="1" ht="12.75" customHeight="1" spans="1:16">
      <c r="A12" s="13" t="str">
        <f t="shared" si="2"/>
        <v/>
      </c>
      <c r="B12" s="14"/>
      <c r="C12" s="14"/>
      <c r="D12" s="14"/>
      <c r="E12" s="387"/>
      <c r="F12" s="105"/>
      <c r="G12" s="105"/>
      <c r="H12" s="105"/>
      <c r="I12" s="463"/>
      <c r="J12" s="105"/>
      <c r="K12" s="46"/>
      <c r="L12" s="16"/>
      <c r="M12" s="16"/>
      <c r="N12" s="16" t="str">
        <f t="shared" si="3"/>
        <v/>
      </c>
      <c r="O12" s="14"/>
      <c r="P12" s="2" t="s">
        <v>1023</v>
      </c>
    </row>
    <row r="13" s="2" customFormat="1" ht="12.75" customHeight="1" spans="1:16">
      <c r="A13" s="13" t="str">
        <f t="shared" si="2"/>
        <v/>
      </c>
      <c r="B13" s="14"/>
      <c r="C13" s="14"/>
      <c r="D13" s="14"/>
      <c r="E13" s="387"/>
      <c r="F13" s="105"/>
      <c r="G13" s="105"/>
      <c r="H13" s="105"/>
      <c r="I13" s="463"/>
      <c r="J13" s="105"/>
      <c r="K13" s="46"/>
      <c r="L13" s="16"/>
      <c r="M13" s="16"/>
      <c r="N13" s="16" t="str">
        <f t="shared" si="3"/>
        <v/>
      </c>
      <c r="O13" s="14"/>
      <c r="P13" s="2" t="s">
        <v>1024</v>
      </c>
    </row>
    <row r="14" s="2" customFormat="1" ht="12.75" customHeight="1" spans="1:16">
      <c r="A14" s="13" t="str">
        <f t="shared" si="2"/>
        <v/>
      </c>
      <c r="B14" s="14"/>
      <c r="C14" s="14"/>
      <c r="D14" s="14"/>
      <c r="E14" s="387"/>
      <c r="F14" s="105"/>
      <c r="G14" s="105"/>
      <c r="H14" s="105"/>
      <c r="I14" s="463"/>
      <c r="J14" s="105"/>
      <c r="K14" s="46"/>
      <c r="L14" s="16"/>
      <c r="M14" s="16"/>
      <c r="N14" s="16" t="str">
        <f t="shared" si="3"/>
        <v/>
      </c>
      <c r="O14" s="14"/>
      <c r="P14" s="2" t="s">
        <v>1025</v>
      </c>
    </row>
    <row r="15" s="2" customFormat="1" ht="12.75" customHeight="1" spans="1:16">
      <c r="A15" s="13" t="str">
        <f t="shared" si="2"/>
        <v/>
      </c>
      <c r="B15" s="14"/>
      <c r="C15" s="14"/>
      <c r="D15" s="14"/>
      <c r="E15" s="387"/>
      <c r="F15" s="105"/>
      <c r="G15" s="105"/>
      <c r="H15" s="105"/>
      <c r="I15" s="463"/>
      <c r="J15" s="105"/>
      <c r="K15" s="46"/>
      <c r="L15" s="16"/>
      <c r="M15" s="16"/>
      <c r="N15" s="16" t="str">
        <f t="shared" si="3"/>
        <v/>
      </c>
      <c r="O15" s="14"/>
      <c r="P15" s="2" t="s">
        <v>1026</v>
      </c>
    </row>
    <row r="16" s="2" customFormat="1" ht="12.75" customHeight="1" spans="1:16">
      <c r="A16" s="13" t="str">
        <f t="shared" si="2"/>
        <v/>
      </c>
      <c r="B16" s="14"/>
      <c r="C16" s="14"/>
      <c r="D16" s="14"/>
      <c r="E16" s="387"/>
      <c r="F16" s="105"/>
      <c r="G16" s="105"/>
      <c r="H16" s="105"/>
      <c r="I16" s="463"/>
      <c r="J16" s="105"/>
      <c r="K16" s="46"/>
      <c r="L16" s="16"/>
      <c r="M16" s="16"/>
      <c r="N16" s="16" t="str">
        <f t="shared" si="3"/>
        <v/>
      </c>
      <c r="O16" s="14"/>
      <c r="P16" s="2" t="s">
        <v>1027</v>
      </c>
    </row>
    <row r="17" s="2" customFormat="1" ht="12.75" customHeight="1" spans="1:16">
      <c r="A17" s="13" t="str">
        <f t="shared" si="2"/>
        <v/>
      </c>
      <c r="B17" s="14"/>
      <c r="C17" s="14"/>
      <c r="D17" s="14"/>
      <c r="E17" s="387"/>
      <c r="F17" s="105"/>
      <c r="G17" s="105"/>
      <c r="H17" s="105"/>
      <c r="I17" s="463"/>
      <c r="J17" s="105"/>
      <c r="K17" s="46"/>
      <c r="L17" s="16"/>
      <c r="M17" s="16"/>
      <c r="N17" s="16" t="str">
        <f t="shared" si="3"/>
        <v/>
      </c>
      <c r="O17" s="14"/>
      <c r="P17" s="2" t="s">
        <v>1028</v>
      </c>
    </row>
    <row r="18" s="2" customFormat="1" ht="12.75" customHeight="1" spans="1:16">
      <c r="A18" s="13" t="str">
        <f t="shared" si="2"/>
        <v/>
      </c>
      <c r="B18" s="14"/>
      <c r="C18" s="14"/>
      <c r="D18" s="14"/>
      <c r="E18" s="387"/>
      <c r="F18" s="105"/>
      <c r="G18" s="105"/>
      <c r="H18" s="105"/>
      <c r="I18" s="463"/>
      <c r="J18" s="105"/>
      <c r="K18" s="46"/>
      <c r="L18" s="16"/>
      <c r="M18" s="16"/>
      <c r="N18" s="16" t="str">
        <f t="shared" si="3"/>
        <v/>
      </c>
      <c r="O18" s="14"/>
      <c r="P18" s="2" t="s">
        <v>1029</v>
      </c>
    </row>
    <row r="19" s="2" customFormat="1" ht="12.75" customHeight="1" spans="1:16">
      <c r="A19" s="13" t="str">
        <f t="shared" si="2"/>
        <v/>
      </c>
      <c r="B19" s="14"/>
      <c r="C19" s="14"/>
      <c r="D19" s="14"/>
      <c r="E19" s="387"/>
      <c r="F19" s="105"/>
      <c r="G19" s="105"/>
      <c r="H19" s="105"/>
      <c r="I19" s="463"/>
      <c r="J19" s="105"/>
      <c r="K19" s="46"/>
      <c r="L19" s="16"/>
      <c r="M19" s="16"/>
      <c r="N19" s="16" t="str">
        <f t="shared" si="3"/>
        <v/>
      </c>
      <c r="O19" s="14"/>
      <c r="P19" s="2" t="s">
        <v>1030</v>
      </c>
    </row>
    <row r="20" s="2" customFormat="1" ht="12.75" customHeight="1" spans="1:16">
      <c r="A20" s="13" t="str">
        <f t="shared" si="2"/>
        <v/>
      </c>
      <c r="B20" s="14"/>
      <c r="C20" s="14"/>
      <c r="D20" s="14"/>
      <c r="E20" s="387"/>
      <c r="F20" s="105"/>
      <c r="G20" s="105"/>
      <c r="H20" s="105"/>
      <c r="I20" s="463"/>
      <c r="J20" s="105"/>
      <c r="K20" s="46"/>
      <c r="L20" s="16"/>
      <c r="M20" s="16"/>
      <c r="N20" s="16" t="str">
        <f t="shared" si="3"/>
        <v/>
      </c>
      <c r="O20" s="14"/>
      <c r="P20" s="2" t="s">
        <v>1031</v>
      </c>
    </row>
    <row r="21" s="2" customFormat="1" ht="12.75" customHeight="1" spans="1:16">
      <c r="A21" s="13" t="str">
        <f t="shared" si="2"/>
        <v/>
      </c>
      <c r="B21" s="14"/>
      <c r="C21" s="14"/>
      <c r="D21" s="14"/>
      <c r="E21" s="387"/>
      <c r="F21" s="105"/>
      <c r="G21" s="105"/>
      <c r="H21" s="105"/>
      <c r="I21" s="463"/>
      <c r="J21" s="105"/>
      <c r="K21" s="46"/>
      <c r="L21" s="16"/>
      <c r="M21" s="16"/>
      <c r="N21" s="16" t="str">
        <f t="shared" si="3"/>
        <v/>
      </c>
      <c r="O21" s="14"/>
      <c r="P21" s="2" t="s">
        <v>1032</v>
      </c>
    </row>
    <row r="22" s="2" customFormat="1" ht="12.75" customHeight="1" spans="1:16">
      <c r="A22" s="13" t="str">
        <f t="shared" si="2"/>
        <v/>
      </c>
      <c r="B22" s="14"/>
      <c r="C22" s="14"/>
      <c r="D22" s="14"/>
      <c r="E22" s="387"/>
      <c r="F22" s="105"/>
      <c r="G22" s="105"/>
      <c r="H22" s="105"/>
      <c r="I22" s="463"/>
      <c r="J22" s="105"/>
      <c r="K22" s="46"/>
      <c r="L22" s="16"/>
      <c r="M22" s="16"/>
      <c r="N22" s="16" t="str">
        <f t="shared" si="3"/>
        <v/>
      </c>
      <c r="O22" s="14"/>
      <c r="P22" s="2" t="s">
        <v>1033</v>
      </c>
    </row>
    <row r="23" s="2" customFormat="1" ht="12.75" customHeight="1" spans="1:16">
      <c r="A23" s="13" t="str">
        <f t="shared" si="2"/>
        <v/>
      </c>
      <c r="B23" s="14"/>
      <c r="C23" s="14"/>
      <c r="D23" s="14"/>
      <c r="E23" s="387"/>
      <c r="F23" s="105"/>
      <c r="G23" s="105"/>
      <c r="H23" s="105"/>
      <c r="I23" s="463"/>
      <c r="J23" s="105"/>
      <c r="K23" s="46"/>
      <c r="L23" s="16"/>
      <c r="M23" s="16"/>
      <c r="N23" s="16" t="str">
        <f t="shared" si="3"/>
        <v/>
      </c>
      <c r="O23" s="14"/>
      <c r="P23" s="2" t="s">
        <v>1034</v>
      </c>
    </row>
    <row r="24" s="2" customFormat="1" ht="12.75" customHeight="1" spans="1:16">
      <c r="A24" s="13" t="str">
        <f t="shared" si="2"/>
        <v/>
      </c>
      <c r="B24" s="14"/>
      <c r="C24" s="14"/>
      <c r="D24" s="14"/>
      <c r="E24" s="387"/>
      <c r="F24" s="105"/>
      <c r="G24" s="105"/>
      <c r="H24" s="105"/>
      <c r="I24" s="463"/>
      <c r="J24" s="105"/>
      <c r="K24" s="46"/>
      <c r="L24" s="16"/>
      <c r="M24" s="16"/>
      <c r="N24" s="16" t="str">
        <f t="shared" si="3"/>
        <v/>
      </c>
      <c r="O24" s="14"/>
      <c r="P24" s="2" t="s">
        <v>1035</v>
      </c>
    </row>
    <row r="25" ht="12.75" customHeight="1" spans="1:16">
      <c r="A25" s="13" t="str">
        <f t="shared" si="2"/>
        <v/>
      </c>
      <c r="B25" s="14"/>
      <c r="C25" s="14"/>
      <c r="D25" s="14"/>
      <c r="E25" s="387"/>
      <c r="F25" s="105"/>
      <c r="G25" s="105"/>
      <c r="H25" s="105"/>
      <c r="I25" s="463"/>
      <c r="J25" s="105"/>
      <c r="K25" s="46"/>
      <c r="L25" s="16"/>
      <c r="M25" s="16"/>
      <c r="N25" s="16" t="str">
        <f t="shared" si="3"/>
        <v/>
      </c>
      <c r="O25" s="14"/>
      <c r="P25" s="2" t="s">
        <v>1036</v>
      </c>
    </row>
    <row r="26" ht="12.75" customHeight="1" spans="1:16">
      <c r="A26" s="13" t="s">
        <v>1037</v>
      </c>
      <c r="B26" s="164"/>
      <c r="C26" s="164"/>
      <c r="D26" s="165"/>
      <c r="E26" s="387"/>
      <c r="F26" s="105"/>
      <c r="G26" s="105">
        <f>SUM(G8:G25)</f>
        <v>0</v>
      </c>
      <c r="H26" s="105">
        <f>SUM(H8:H25)</f>
        <v>0</v>
      </c>
      <c r="I26" s="463"/>
      <c r="J26" s="105"/>
      <c r="K26" s="46"/>
      <c r="L26" s="16"/>
      <c r="M26" s="105">
        <f>SUM(M8:M25)</f>
        <v>0</v>
      </c>
      <c r="N26" s="16" t="str">
        <f t="shared" si="3"/>
        <v/>
      </c>
      <c r="O26" s="14"/>
      <c r="P26" s="2"/>
    </row>
    <row r="27" ht="12.75" customHeight="1" spans="1:16">
      <c r="A27" s="13" t="s">
        <v>1038</v>
      </c>
      <c r="B27" s="164"/>
      <c r="C27" s="164"/>
      <c r="D27" s="165"/>
      <c r="E27" s="387"/>
      <c r="F27" s="105"/>
      <c r="G27" s="105">
        <f>H26</f>
        <v>0</v>
      </c>
      <c r="H27" s="105"/>
      <c r="I27" s="463"/>
      <c r="J27" s="105"/>
      <c r="K27" s="46"/>
      <c r="L27" s="16"/>
      <c r="M27" s="16"/>
      <c r="N27" s="16"/>
      <c r="O27" s="14"/>
      <c r="P27" s="2"/>
    </row>
    <row r="28" customHeight="1" spans="1:16">
      <c r="A28" s="17" t="s">
        <v>1039</v>
      </c>
      <c r="B28" s="168"/>
      <c r="C28" s="168"/>
      <c r="D28" s="169"/>
      <c r="E28" s="388"/>
      <c r="F28" s="23"/>
      <c r="G28" s="388">
        <f>G26-G27</f>
        <v>0</v>
      </c>
      <c r="H28" s="388"/>
      <c r="I28" s="464"/>
      <c r="J28" s="388"/>
      <c r="K28" s="388"/>
      <c r="L28" s="23"/>
      <c r="M28" s="388">
        <f>M26</f>
        <v>0</v>
      </c>
      <c r="N28" s="16" t="str">
        <f t="shared" si="3"/>
        <v/>
      </c>
      <c r="O28" s="20"/>
      <c r="P28" s="2"/>
    </row>
    <row r="29" customHeight="1" spans="1:16">
      <c r="A29" s="3" t="e">
        <f>#REF!&amp;"填表人："&amp;#REF!</f>
        <v>#REF!</v>
      </c>
      <c r="F29" s="3"/>
      <c r="M29" s="3" t="e">
        <f>"评估人员："&amp;#REF!</f>
        <v>#REF!</v>
      </c>
      <c r="P29" s="2"/>
    </row>
    <row r="30" customHeight="1" spans="1:16">
      <c r="A30" s="3" t="e">
        <f>"填表日期："&amp;YEAR(#REF!)&amp;"年"&amp;MONTH(#REF!)&amp;"月"&amp;DAY(#REF!)&amp;"日"</f>
        <v>#REF!</v>
      </c>
      <c r="F30" s="3"/>
      <c r="P30" s="2"/>
    </row>
  </sheetData>
  <mergeCells count="16">
    <mergeCell ref="A2:O2"/>
    <mergeCell ref="A3:O3"/>
    <mergeCell ref="E6:G6"/>
    <mergeCell ref="K6:M6"/>
    <mergeCell ref="A26:D26"/>
    <mergeCell ref="A27:D27"/>
    <mergeCell ref="A28:D28"/>
    <mergeCell ref="A6:A7"/>
    <mergeCell ref="B6:B7"/>
    <mergeCell ref="C6:C7"/>
    <mergeCell ref="D6:D7"/>
    <mergeCell ref="H6:H7"/>
    <mergeCell ref="I6:I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1">
    <pageSetUpPr fitToPage="1"/>
  </sheetPr>
  <dimension ref="A1:N30"/>
  <sheetViews>
    <sheetView showGridLines="0" zoomScale="96" zoomScaleNormal="96" workbookViewId="0">
      <selection activeCell="B26" sqref="A26:D26"/>
    </sheetView>
  </sheetViews>
  <sheetFormatPr defaultColWidth="9" defaultRowHeight="15.75" customHeight="1"/>
  <cols>
    <col min="1" max="1" width="5.70833333333333" style="3" customWidth="1"/>
    <col min="2" max="2" width="13.2083333333333" style="3" customWidth="1"/>
    <col min="3" max="3" width="11.2083333333333" style="3" customWidth="1"/>
    <col min="4" max="4" width="8" style="3" customWidth="1"/>
    <col min="5" max="5" width="4.70833333333333" style="3" customWidth="1"/>
    <col min="6" max="6" width="5.5" style="3" customWidth="1"/>
    <col min="7" max="7" width="9.20833333333333" style="3" customWidth="1"/>
    <col min="8" max="8" width="15" style="3" customWidth="1"/>
    <col min="9" max="9" width="8" style="3" customWidth="1"/>
    <col min="10" max="10" width="8.70833333333333" style="3" customWidth="1"/>
    <col min="11" max="11" width="9.70833333333333" style="3" customWidth="1"/>
    <col min="12" max="13" width="8.20833333333333" style="3" customWidth="1"/>
    <col min="14" max="14" width="9" style="2" customWidth="1"/>
    <col min="15" max="16" width="9" style="3" customWidth="1"/>
    <col min="17" max="16384" width="9" style="3"/>
  </cols>
  <sheetData>
    <row r="1" customHeight="1" spans="1:1">
      <c r="A1" s="4" t="s">
        <v>0</v>
      </c>
    </row>
    <row r="2" s="1" customFormat="1" ht="30" customHeight="1" spans="1:14">
      <c r="A2" s="5" t="s">
        <v>41</v>
      </c>
      <c r="N2" s="6"/>
    </row>
    <row r="3" customHeight="1" spans="1:1">
      <c r="A3" s="2" t="e">
        <f>"评估基准日："&amp;TEXT(#REF!,"yyyy年mm月dd日")</f>
        <v>#REF!</v>
      </c>
    </row>
    <row r="4" ht="14.25" customHeight="1" spans="1:12">
      <c r="A4" s="2"/>
      <c r="B4" s="2"/>
      <c r="C4" s="2"/>
      <c r="D4" s="2"/>
      <c r="E4" s="2"/>
      <c r="F4" s="2"/>
      <c r="G4" s="2"/>
      <c r="H4" s="2"/>
      <c r="I4" s="2"/>
      <c r="J4" s="2"/>
      <c r="K4" s="2"/>
      <c r="L4" s="7" t="s">
        <v>1040</v>
      </c>
    </row>
    <row r="5" customHeight="1" spans="1:13">
      <c r="A5" s="3" t="e">
        <f>#REF!&amp;"："&amp;#REF!</f>
        <v>#REF!</v>
      </c>
      <c r="M5" s="198" t="s">
        <v>627</v>
      </c>
    </row>
    <row r="6" s="2" customFormat="1" customHeight="1" spans="1:13">
      <c r="A6" s="25" t="s">
        <v>4</v>
      </c>
      <c r="B6" s="25" t="s">
        <v>996</v>
      </c>
      <c r="C6" s="25" t="s">
        <v>1041</v>
      </c>
      <c r="D6" s="88" t="s">
        <v>997</v>
      </c>
      <c r="E6" s="25" t="s">
        <v>6</v>
      </c>
      <c r="F6" s="164"/>
      <c r="G6" s="165"/>
      <c r="H6" s="67" t="s">
        <v>979</v>
      </c>
      <c r="I6" s="25" t="s">
        <v>7</v>
      </c>
      <c r="J6" s="164"/>
      <c r="K6" s="165"/>
      <c r="L6" s="25" t="s">
        <v>576</v>
      </c>
      <c r="M6" s="25" t="s">
        <v>176</v>
      </c>
    </row>
    <row r="7" s="2" customFormat="1" customHeight="1" spans="1:14">
      <c r="A7" s="160"/>
      <c r="B7" s="160"/>
      <c r="C7" s="160"/>
      <c r="D7" s="160"/>
      <c r="E7" s="327" t="s">
        <v>998</v>
      </c>
      <c r="F7" s="98" t="s">
        <v>999</v>
      </c>
      <c r="G7" s="98" t="s">
        <v>1000</v>
      </c>
      <c r="H7" s="196"/>
      <c r="I7" s="327" t="s">
        <v>1001</v>
      </c>
      <c r="J7" s="98" t="s">
        <v>1002</v>
      </c>
      <c r="K7" s="98" t="s">
        <v>1000</v>
      </c>
      <c r="L7" s="160"/>
      <c r="M7" s="160"/>
      <c r="N7" s="199" t="s">
        <v>632</v>
      </c>
    </row>
    <row r="8" ht="12.75" customHeight="1" spans="1:14">
      <c r="A8" s="13" t="str">
        <f t="shared" ref="A8" si="0">IF(B8="","",ROW()-7)</f>
        <v/>
      </c>
      <c r="B8" s="14"/>
      <c r="C8" s="14"/>
      <c r="D8" s="14"/>
      <c r="E8" s="387"/>
      <c r="F8" s="105"/>
      <c r="G8" s="105"/>
      <c r="H8" s="105"/>
      <c r="I8" s="387"/>
      <c r="J8" s="16"/>
      <c r="K8" s="16"/>
      <c r="L8" s="16" t="str">
        <f t="shared" ref="L8" si="1">IF(G8-H8=0,"",(K8-G8+H8)/(G8-H8)*100)</f>
        <v/>
      </c>
      <c r="M8" s="14"/>
      <c r="N8" s="2" t="s">
        <v>1042</v>
      </c>
    </row>
    <row r="9" ht="12.75" customHeight="1" spans="1:14">
      <c r="A9" s="13" t="str">
        <f t="shared" ref="A9:A25" si="2">IF(B9="","",ROW()-7)</f>
        <v/>
      </c>
      <c r="B9" s="14"/>
      <c r="C9" s="14"/>
      <c r="D9" s="14"/>
      <c r="E9" s="387"/>
      <c r="F9" s="105"/>
      <c r="G9" s="105"/>
      <c r="H9" s="105"/>
      <c r="I9" s="387"/>
      <c r="J9" s="16"/>
      <c r="K9" s="16"/>
      <c r="L9" s="16" t="str">
        <f t="shared" ref="L9:L28" si="3">IF(G9-H9=0,"",(K9-G9+H9)/(G9-H9)*100)</f>
        <v/>
      </c>
      <c r="M9" s="14"/>
      <c r="N9" s="2" t="s">
        <v>1043</v>
      </c>
    </row>
    <row r="10" ht="12.75" customHeight="1" spans="1:14">
      <c r="A10" s="13" t="str">
        <f t="shared" si="2"/>
        <v/>
      </c>
      <c r="B10" s="14"/>
      <c r="C10" s="14"/>
      <c r="D10" s="14"/>
      <c r="E10" s="387"/>
      <c r="F10" s="105"/>
      <c r="G10" s="105"/>
      <c r="H10" s="105"/>
      <c r="I10" s="387"/>
      <c r="J10" s="16"/>
      <c r="K10" s="16"/>
      <c r="L10" s="16" t="str">
        <f t="shared" si="3"/>
        <v/>
      </c>
      <c r="M10" s="14"/>
      <c r="N10" s="2" t="s">
        <v>1044</v>
      </c>
    </row>
    <row r="11" ht="12.75" customHeight="1" spans="1:14">
      <c r="A11" s="13" t="str">
        <f t="shared" si="2"/>
        <v/>
      </c>
      <c r="B11" s="14"/>
      <c r="C11" s="14"/>
      <c r="D11" s="14"/>
      <c r="E11" s="387"/>
      <c r="F11" s="105"/>
      <c r="G11" s="105"/>
      <c r="H11" s="105"/>
      <c r="I11" s="387"/>
      <c r="J11" s="16"/>
      <c r="K11" s="16"/>
      <c r="L11" s="16" t="str">
        <f t="shared" si="3"/>
        <v/>
      </c>
      <c r="M11" s="14"/>
      <c r="N11" s="2" t="s">
        <v>1045</v>
      </c>
    </row>
    <row r="12" ht="12.75" customHeight="1" spans="1:14">
      <c r="A12" s="13" t="str">
        <f t="shared" si="2"/>
        <v/>
      </c>
      <c r="B12" s="14"/>
      <c r="C12" s="14"/>
      <c r="D12" s="14"/>
      <c r="E12" s="387"/>
      <c r="F12" s="105"/>
      <c r="G12" s="105"/>
      <c r="H12" s="105"/>
      <c r="I12" s="387"/>
      <c r="J12" s="16"/>
      <c r="K12" s="16"/>
      <c r="L12" s="16" t="str">
        <f t="shared" si="3"/>
        <v/>
      </c>
      <c r="M12" s="14"/>
      <c r="N12" s="2" t="s">
        <v>1046</v>
      </c>
    </row>
    <row r="13" ht="12.75" customHeight="1" spans="1:14">
      <c r="A13" s="13" t="str">
        <f t="shared" si="2"/>
        <v/>
      </c>
      <c r="B13" s="14"/>
      <c r="C13" s="14"/>
      <c r="D13" s="14"/>
      <c r="E13" s="387"/>
      <c r="F13" s="105"/>
      <c r="G13" s="105"/>
      <c r="H13" s="105"/>
      <c r="I13" s="387"/>
      <c r="J13" s="16"/>
      <c r="K13" s="16"/>
      <c r="L13" s="16" t="str">
        <f t="shared" si="3"/>
        <v/>
      </c>
      <c r="M13" s="14"/>
      <c r="N13" s="2" t="s">
        <v>1047</v>
      </c>
    </row>
    <row r="14" ht="12.75" customHeight="1" spans="1:14">
      <c r="A14" s="13" t="str">
        <f t="shared" si="2"/>
        <v/>
      </c>
      <c r="B14" s="14"/>
      <c r="C14" s="14"/>
      <c r="D14" s="14"/>
      <c r="E14" s="387"/>
      <c r="F14" s="105"/>
      <c r="G14" s="105"/>
      <c r="H14" s="105"/>
      <c r="I14" s="387"/>
      <c r="J14" s="16"/>
      <c r="K14" s="16"/>
      <c r="L14" s="16" t="str">
        <f t="shared" si="3"/>
        <v/>
      </c>
      <c r="M14" s="14"/>
      <c r="N14" s="2" t="s">
        <v>1048</v>
      </c>
    </row>
    <row r="15" ht="12.75" customHeight="1" spans="1:14">
      <c r="A15" s="13" t="str">
        <f t="shared" si="2"/>
        <v/>
      </c>
      <c r="B15" s="14"/>
      <c r="C15" s="14"/>
      <c r="D15" s="14"/>
      <c r="E15" s="387"/>
      <c r="F15" s="105"/>
      <c r="G15" s="105"/>
      <c r="H15" s="105"/>
      <c r="I15" s="387"/>
      <c r="J15" s="16"/>
      <c r="K15" s="16"/>
      <c r="L15" s="16" t="str">
        <f t="shared" si="3"/>
        <v/>
      </c>
      <c r="M15" s="14"/>
      <c r="N15" s="2" t="s">
        <v>1049</v>
      </c>
    </row>
    <row r="16" ht="12.75" customHeight="1" spans="1:14">
      <c r="A16" s="13" t="str">
        <f t="shared" si="2"/>
        <v/>
      </c>
      <c r="B16" s="14"/>
      <c r="C16" s="14"/>
      <c r="D16" s="14"/>
      <c r="E16" s="387"/>
      <c r="F16" s="105"/>
      <c r="G16" s="105"/>
      <c r="H16" s="105"/>
      <c r="I16" s="387"/>
      <c r="J16" s="16"/>
      <c r="K16" s="16"/>
      <c r="L16" s="16" t="str">
        <f t="shared" si="3"/>
        <v/>
      </c>
      <c r="M16" s="14"/>
      <c r="N16" s="2" t="s">
        <v>1050</v>
      </c>
    </row>
    <row r="17" ht="12.75" customHeight="1" spans="1:14">
      <c r="A17" s="13" t="str">
        <f t="shared" si="2"/>
        <v/>
      </c>
      <c r="B17" s="14"/>
      <c r="C17" s="14"/>
      <c r="D17" s="14"/>
      <c r="E17" s="387"/>
      <c r="F17" s="105"/>
      <c r="G17" s="105"/>
      <c r="H17" s="105"/>
      <c r="I17" s="387"/>
      <c r="J17" s="16"/>
      <c r="K17" s="16"/>
      <c r="L17" s="16" t="str">
        <f t="shared" si="3"/>
        <v/>
      </c>
      <c r="M17" s="14"/>
      <c r="N17" s="2" t="s">
        <v>1051</v>
      </c>
    </row>
    <row r="18" ht="12.75" customHeight="1" spans="1:14">
      <c r="A18" s="13" t="str">
        <f t="shared" si="2"/>
        <v/>
      </c>
      <c r="B18" s="14"/>
      <c r="C18" s="14"/>
      <c r="D18" s="14"/>
      <c r="E18" s="387"/>
      <c r="F18" s="105"/>
      <c r="G18" s="105"/>
      <c r="H18" s="105"/>
      <c r="I18" s="387"/>
      <c r="J18" s="16"/>
      <c r="K18" s="16"/>
      <c r="L18" s="16" t="str">
        <f t="shared" si="3"/>
        <v/>
      </c>
      <c r="M18" s="14"/>
      <c r="N18" s="2" t="s">
        <v>1052</v>
      </c>
    </row>
    <row r="19" ht="12.75" customHeight="1" spans="1:14">
      <c r="A19" s="13" t="str">
        <f t="shared" si="2"/>
        <v/>
      </c>
      <c r="B19" s="14"/>
      <c r="C19" s="14"/>
      <c r="D19" s="14"/>
      <c r="E19" s="387"/>
      <c r="F19" s="105"/>
      <c r="G19" s="105"/>
      <c r="H19" s="105"/>
      <c r="I19" s="387"/>
      <c r="J19" s="16"/>
      <c r="K19" s="16"/>
      <c r="L19" s="16" t="str">
        <f t="shared" si="3"/>
        <v/>
      </c>
      <c r="M19" s="14"/>
      <c r="N19" s="2" t="s">
        <v>1053</v>
      </c>
    </row>
    <row r="20" ht="12.75" customHeight="1" spans="1:14">
      <c r="A20" s="13" t="str">
        <f t="shared" si="2"/>
        <v/>
      </c>
      <c r="B20" s="14"/>
      <c r="C20" s="14"/>
      <c r="D20" s="14"/>
      <c r="E20" s="387"/>
      <c r="F20" s="105"/>
      <c r="G20" s="105"/>
      <c r="H20" s="105"/>
      <c r="I20" s="387"/>
      <c r="J20" s="16"/>
      <c r="K20" s="16"/>
      <c r="L20" s="16" t="str">
        <f t="shared" si="3"/>
        <v/>
      </c>
      <c r="M20" s="14"/>
      <c r="N20" s="2" t="s">
        <v>1054</v>
      </c>
    </row>
    <row r="21" ht="12.75" customHeight="1" spans="1:14">
      <c r="A21" s="13" t="str">
        <f t="shared" si="2"/>
        <v/>
      </c>
      <c r="B21" s="14"/>
      <c r="C21" s="14"/>
      <c r="D21" s="14"/>
      <c r="E21" s="387"/>
      <c r="F21" s="105"/>
      <c r="G21" s="105"/>
      <c r="H21" s="105"/>
      <c r="I21" s="387"/>
      <c r="J21" s="16"/>
      <c r="K21" s="16"/>
      <c r="L21" s="16" t="str">
        <f t="shared" si="3"/>
        <v/>
      </c>
      <c r="M21" s="14"/>
      <c r="N21" s="2" t="s">
        <v>1055</v>
      </c>
    </row>
    <row r="22" ht="12.75" customHeight="1" spans="1:14">
      <c r="A22" s="13" t="str">
        <f t="shared" si="2"/>
        <v/>
      </c>
      <c r="B22" s="14"/>
      <c r="C22" s="14"/>
      <c r="D22" s="14"/>
      <c r="E22" s="387"/>
      <c r="F22" s="105"/>
      <c r="G22" s="105"/>
      <c r="H22" s="105"/>
      <c r="I22" s="387"/>
      <c r="J22" s="16"/>
      <c r="K22" s="16"/>
      <c r="L22" s="16" t="str">
        <f t="shared" si="3"/>
        <v/>
      </c>
      <c r="M22" s="14"/>
      <c r="N22" s="2" t="s">
        <v>1056</v>
      </c>
    </row>
    <row r="23" ht="12.75" customHeight="1" spans="1:14">
      <c r="A23" s="13" t="str">
        <f t="shared" si="2"/>
        <v/>
      </c>
      <c r="B23" s="14"/>
      <c r="C23" s="14"/>
      <c r="D23" s="14"/>
      <c r="E23" s="387"/>
      <c r="F23" s="105"/>
      <c r="G23" s="105"/>
      <c r="H23" s="105"/>
      <c r="I23" s="387"/>
      <c r="J23" s="16"/>
      <c r="K23" s="16"/>
      <c r="L23" s="16" t="str">
        <f t="shared" si="3"/>
        <v/>
      </c>
      <c r="M23" s="14"/>
      <c r="N23" s="2" t="s">
        <v>1057</v>
      </c>
    </row>
    <row r="24" ht="12.75" customHeight="1" spans="1:14">
      <c r="A24" s="13" t="str">
        <f t="shared" si="2"/>
        <v/>
      </c>
      <c r="B24" s="14"/>
      <c r="C24" s="14"/>
      <c r="D24" s="14"/>
      <c r="E24" s="387"/>
      <c r="F24" s="105"/>
      <c r="G24" s="105"/>
      <c r="H24" s="105"/>
      <c r="I24" s="387"/>
      <c r="J24" s="16"/>
      <c r="K24" s="16"/>
      <c r="L24" s="16" t="str">
        <f t="shared" si="3"/>
        <v/>
      </c>
      <c r="M24" s="14"/>
      <c r="N24" s="2" t="s">
        <v>1058</v>
      </c>
    </row>
    <row r="25" ht="12.75" customHeight="1" spans="1:14">
      <c r="A25" s="13" t="str">
        <f t="shared" si="2"/>
        <v/>
      </c>
      <c r="B25" s="14"/>
      <c r="C25" s="14"/>
      <c r="D25" s="14"/>
      <c r="E25" s="387"/>
      <c r="F25" s="105"/>
      <c r="G25" s="105"/>
      <c r="H25" s="105"/>
      <c r="I25" s="387"/>
      <c r="J25" s="16"/>
      <c r="K25" s="16"/>
      <c r="L25" s="16" t="str">
        <f t="shared" si="3"/>
        <v/>
      </c>
      <c r="M25" s="14"/>
      <c r="N25" s="2" t="s">
        <v>1059</v>
      </c>
    </row>
    <row r="26" ht="12.75" customHeight="1" spans="1:13">
      <c r="A26" s="13" t="s">
        <v>1060</v>
      </c>
      <c r="B26" s="164"/>
      <c r="C26" s="164"/>
      <c r="D26" s="165"/>
      <c r="E26" s="387"/>
      <c r="F26" s="105"/>
      <c r="G26" s="105">
        <f>SUM(G8:G25)</f>
        <v>0</v>
      </c>
      <c r="H26" s="105">
        <f>SUM(H8:H25)</f>
        <v>0</v>
      </c>
      <c r="I26" s="387"/>
      <c r="J26" s="16"/>
      <c r="K26" s="105">
        <f>SUM(K8:K25)</f>
        <v>0</v>
      </c>
      <c r="L26" s="16" t="str">
        <f t="shared" si="3"/>
        <v/>
      </c>
      <c r="M26" s="14"/>
    </row>
    <row r="27" ht="12.75" customHeight="1" spans="1:13">
      <c r="A27" s="13" t="s">
        <v>1061</v>
      </c>
      <c r="B27" s="164"/>
      <c r="C27" s="164"/>
      <c r="D27" s="165"/>
      <c r="E27" s="387"/>
      <c r="F27" s="105"/>
      <c r="G27" s="105">
        <f>H26</f>
        <v>0</v>
      </c>
      <c r="H27" s="105"/>
      <c r="I27" s="387"/>
      <c r="J27" s="16"/>
      <c r="K27" s="16"/>
      <c r="L27" s="16"/>
      <c r="M27" s="14"/>
    </row>
    <row r="28" customHeight="1" spans="1:13">
      <c r="A28" s="17" t="s">
        <v>1062</v>
      </c>
      <c r="B28" s="168"/>
      <c r="C28" s="168"/>
      <c r="D28" s="169"/>
      <c r="E28" s="388"/>
      <c r="F28" s="23"/>
      <c r="G28" s="388">
        <f>G26-G27</f>
        <v>0</v>
      </c>
      <c r="H28" s="388"/>
      <c r="I28" s="23"/>
      <c r="J28" s="23"/>
      <c r="K28" s="388">
        <f>K26</f>
        <v>0</v>
      </c>
      <c r="L28" s="16" t="str">
        <f t="shared" si="3"/>
        <v/>
      </c>
      <c r="M28" s="20"/>
    </row>
    <row r="29" customHeight="1" spans="1:14">
      <c r="A29" s="3" t="e">
        <f>#REF!&amp;"填表人："&amp;#REF!</f>
        <v>#REF!</v>
      </c>
      <c r="K29" s="3" t="e">
        <f>"评估人员："&amp;#REF!</f>
        <v>#REF!</v>
      </c>
      <c r="N29" s="199" t="s">
        <v>599</v>
      </c>
    </row>
    <row r="30" customHeight="1" spans="1:1">
      <c r="A30" s="3" t="e">
        <f>"填表日期："&amp;YEAR(#REF!)&amp;"年"&amp;MONTH(#REF!)&amp;"月"&amp;DAY(#REF!)&amp;"日"</f>
        <v>#REF!</v>
      </c>
    </row>
  </sheetData>
  <mergeCells count="15">
    <mergeCell ref="A2:M2"/>
    <mergeCell ref="A3:M3"/>
    <mergeCell ref="L4:M4"/>
    <mergeCell ref="E6:G6"/>
    <mergeCell ref="I6:K6"/>
    <mergeCell ref="A26:D26"/>
    <mergeCell ref="A27:D27"/>
    <mergeCell ref="A28:D28"/>
    <mergeCell ref="A6:A7"/>
    <mergeCell ref="B6:B7"/>
    <mergeCell ref="C6:C7"/>
    <mergeCell ref="D6:D7"/>
    <mergeCell ref="H6:H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2"/>
  <dimension ref="A2:W19"/>
  <sheetViews>
    <sheetView showGridLines="0" zoomScale="96" zoomScaleNormal="96" workbookViewId="0">
      <selection activeCell="L9" sqref="L9"/>
    </sheetView>
  </sheetViews>
  <sheetFormatPr defaultColWidth="9" defaultRowHeight="15"/>
  <cols>
    <col min="1" max="1" width="1.70833333333333" style="699" customWidth="1"/>
    <col min="2" max="2" width="4.5" style="699" customWidth="1"/>
    <col min="3" max="3" width="2.70833333333333" style="699" customWidth="1"/>
    <col min="4" max="4" width="21.7083333333333" style="699" customWidth="1"/>
    <col min="5" max="5" width="2.70833333333333" style="699" customWidth="1"/>
    <col min="6" max="6" width="4.5" style="699" customWidth="1"/>
    <col min="7" max="7" width="2.70833333333333" style="699" customWidth="1"/>
    <col min="8" max="8" width="21.7083333333333" style="699" customWidth="1"/>
    <col min="9" max="9" width="2.70833333333333" style="699" customWidth="1"/>
    <col min="10" max="10" width="4.5" style="699" customWidth="1"/>
    <col min="11" max="11" width="2.70833333333333" style="699" customWidth="1"/>
    <col min="12" max="12" width="21.7083333333333" style="699" customWidth="1"/>
    <col min="13" max="13" width="2.70833333333333" style="699" customWidth="1"/>
    <col min="14" max="14" width="4.5" style="699" customWidth="1"/>
    <col min="15" max="15" width="2.70833333333333" style="699" customWidth="1"/>
    <col min="16" max="16" width="21.7083333333333" style="699" customWidth="1"/>
    <col min="17" max="17" width="2.70833333333333" style="699" customWidth="1"/>
    <col min="18" max="18" width="4.5" style="699" customWidth="1"/>
    <col min="19" max="19" width="2.70833333333333" style="699" customWidth="1"/>
    <col min="20" max="20" width="21.7083333333333" style="699" customWidth="1"/>
    <col min="21" max="21" width="2.70833333333333" style="699" customWidth="1"/>
    <col min="22" max="22" width="4.5" style="699" customWidth="1"/>
    <col min="23" max="23" width="1.5" style="699" customWidth="1"/>
    <col min="24" max="25" width="9" style="699" customWidth="1"/>
    <col min="26" max="16384" width="9" style="699"/>
  </cols>
  <sheetData>
    <row r="2" s="697" customFormat="1" ht="38.05" customHeight="1" spans="1:23">
      <c r="A2" s="700"/>
      <c r="B2" s="701" t="s">
        <v>181</v>
      </c>
      <c r="C2" s="702"/>
      <c r="D2" s="702"/>
      <c r="E2" s="702"/>
      <c r="F2" s="702"/>
      <c r="G2" s="702"/>
      <c r="H2" s="702"/>
      <c r="I2" s="702"/>
      <c r="J2" s="702"/>
      <c r="K2" s="702"/>
      <c r="L2" s="702"/>
      <c r="M2" s="702"/>
      <c r="N2" s="702"/>
      <c r="O2" s="702"/>
      <c r="P2" s="702"/>
      <c r="Q2" s="702"/>
      <c r="R2" s="702"/>
      <c r="S2" s="702"/>
      <c r="T2" s="702"/>
      <c r="U2" s="702"/>
      <c r="V2" s="702"/>
      <c r="W2" s="734"/>
    </row>
    <row r="3" ht="18.75" customHeight="1" spans="1:23">
      <c r="A3" s="703"/>
      <c r="B3" s="704"/>
      <c r="C3" s="704"/>
      <c r="D3" s="705" t="s">
        <v>182</v>
      </c>
      <c r="E3" s="706"/>
      <c r="F3" s="706"/>
      <c r="G3" s="706"/>
      <c r="H3" s="705" t="s">
        <v>183</v>
      </c>
      <c r="I3" s="706"/>
      <c r="J3" s="706"/>
      <c r="K3" s="706"/>
      <c r="L3" s="705" t="s">
        <v>184</v>
      </c>
      <c r="M3" s="706"/>
      <c r="N3" s="706"/>
      <c r="O3" s="706"/>
      <c r="P3" s="705" t="s">
        <v>185</v>
      </c>
      <c r="Q3" s="706"/>
      <c r="R3" s="706"/>
      <c r="S3" s="706"/>
      <c r="T3" s="705" t="s">
        <v>186</v>
      </c>
      <c r="U3" s="704"/>
      <c r="V3" s="706"/>
      <c r="W3" s="735"/>
    </row>
    <row r="4" spans="1:23">
      <c r="A4" s="703"/>
      <c r="B4" s="704"/>
      <c r="C4" s="707"/>
      <c r="D4" s="708"/>
      <c r="E4" s="709"/>
      <c r="F4" s="704"/>
      <c r="G4" s="707"/>
      <c r="H4" s="708"/>
      <c r="I4" s="709"/>
      <c r="J4" s="704"/>
      <c r="K4" s="707"/>
      <c r="L4" s="708"/>
      <c r="M4" s="709"/>
      <c r="N4" s="704"/>
      <c r="O4" s="707"/>
      <c r="P4" s="708"/>
      <c r="Q4" s="709"/>
      <c r="R4" s="704"/>
      <c r="S4" s="707"/>
      <c r="T4" s="708"/>
      <c r="U4" s="709"/>
      <c r="V4" s="704"/>
      <c r="W4" s="735"/>
    </row>
    <row r="5" ht="18.75" customHeight="1" spans="1:23">
      <c r="A5" s="703"/>
      <c r="B5" s="706"/>
      <c r="C5" s="710"/>
      <c r="D5" s="711"/>
      <c r="E5" s="712"/>
      <c r="F5" s="704"/>
      <c r="G5" s="713"/>
      <c r="H5" s="711"/>
      <c r="I5" s="712"/>
      <c r="J5" s="704"/>
      <c r="K5" s="713"/>
      <c r="L5" s="711"/>
      <c r="M5" s="712"/>
      <c r="N5" s="704"/>
      <c r="O5" s="713"/>
      <c r="P5" s="711"/>
      <c r="Q5" s="712"/>
      <c r="R5" s="704"/>
      <c r="S5" s="713"/>
      <c r="T5" s="711"/>
      <c r="U5" s="712"/>
      <c r="V5" s="704"/>
      <c r="W5" s="735"/>
    </row>
    <row r="6" ht="18.75" customHeight="1" spans="1:23">
      <c r="A6" s="703"/>
      <c r="B6" s="705"/>
      <c r="C6" s="710"/>
      <c r="D6" s="711"/>
      <c r="E6" s="712"/>
      <c r="F6" s="714"/>
      <c r="G6" s="713"/>
      <c r="H6" s="711"/>
      <c r="I6" s="712"/>
      <c r="J6" s="714"/>
      <c r="K6" s="713"/>
      <c r="L6" s="711"/>
      <c r="M6" s="712"/>
      <c r="N6" s="714"/>
      <c r="O6" s="713"/>
      <c r="P6" s="711"/>
      <c r="Q6" s="712"/>
      <c r="R6" s="714"/>
      <c r="S6" s="713"/>
      <c r="T6" s="711"/>
      <c r="U6" s="712"/>
      <c r="V6" s="714"/>
      <c r="W6" s="735"/>
    </row>
    <row r="7" s="698" customFormat="1" ht="19.5" customHeight="1" spans="1:23">
      <c r="A7" s="715"/>
      <c r="B7" s="716"/>
      <c r="C7" s="717"/>
      <c r="D7" s="718"/>
      <c r="E7" s="719"/>
      <c r="F7" s="720"/>
      <c r="G7" s="721"/>
      <c r="H7" s="718"/>
      <c r="I7" s="719"/>
      <c r="J7" s="720"/>
      <c r="K7" s="721"/>
      <c r="L7" s="718"/>
      <c r="M7" s="719"/>
      <c r="N7" s="720"/>
      <c r="O7" s="721"/>
      <c r="P7" s="718"/>
      <c r="Q7" s="719"/>
      <c r="R7" s="720"/>
      <c r="S7" s="721"/>
      <c r="T7" s="718"/>
      <c r="U7" s="719"/>
      <c r="V7" s="720"/>
      <c r="W7" s="736"/>
    </row>
    <row r="8" s="698" customFormat="1" ht="19.5" customHeight="1" spans="1:23">
      <c r="A8" s="715"/>
      <c r="B8" s="705" t="s">
        <v>182</v>
      </c>
      <c r="C8" s="717"/>
      <c r="D8" s="722" t="s">
        <v>187</v>
      </c>
      <c r="E8" s="719"/>
      <c r="F8" s="714"/>
      <c r="G8" s="721"/>
      <c r="H8" s="723" t="s">
        <v>188</v>
      </c>
      <c r="I8" s="719"/>
      <c r="J8" s="714"/>
      <c r="K8" s="721"/>
      <c r="L8" s="722" t="s">
        <v>189</v>
      </c>
      <c r="M8" s="719"/>
      <c r="N8" s="714"/>
      <c r="O8" s="721"/>
      <c r="P8" s="723" t="s">
        <v>190</v>
      </c>
      <c r="Q8" s="719"/>
      <c r="R8" s="714"/>
      <c r="S8" s="721"/>
      <c r="T8" s="722" t="s">
        <v>191</v>
      </c>
      <c r="U8" s="719"/>
      <c r="V8" s="714"/>
      <c r="W8" s="736"/>
    </row>
    <row r="9" s="698" customFormat="1" ht="19.5" customHeight="1" spans="1:23">
      <c r="A9" s="715"/>
      <c r="B9" s="716"/>
      <c r="C9" s="717"/>
      <c r="D9" s="724"/>
      <c r="E9" s="719"/>
      <c r="F9" s="720"/>
      <c r="G9" s="721"/>
      <c r="H9" s="718"/>
      <c r="I9" s="719"/>
      <c r="J9" s="720"/>
      <c r="K9" s="721"/>
      <c r="L9" s="724"/>
      <c r="M9" s="719"/>
      <c r="N9" s="720"/>
      <c r="O9" s="721"/>
      <c r="P9" s="724"/>
      <c r="Q9" s="719"/>
      <c r="R9" s="720"/>
      <c r="S9" s="721"/>
      <c r="T9" s="724"/>
      <c r="U9" s="719"/>
      <c r="V9" s="720"/>
      <c r="W9" s="736"/>
    </row>
    <row r="10" s="698" customFormat="1" ht="19.5" customHeight="1" spans="1:23">
      <c r="A10" s="715"/>
      <c r="B10" s="705" t="s">
        <v>184</v>
      </c>
      <c r="C10" s="717"/>
      <c r="D10" s="722" t="s">
        <v>192</v>
      </c>
      <c r="E10" s="719"/>
      <c r="F10" s="714"/>
      <c r="G10" s="721"/>
      <c r="H10" s="723" t="s">
        <v>193</v>
      </c>
      <c r="I10" s="719"/>
      <c r="J10" s="714"/>
      <c r="K10" s="721"/>
      <c r="L10" s="722" t="s">
        <v>194</v>
      </c>
      <c r="M10" s="719"/>
      <c r="N10" s="714"/>
      <c r="O10" s="721"/>
      <c r="P10" s="723" t="s">
        <v>195</v>
      </c>
      <c r="Q10" s="719"/>
      <c r="R10" s="714"/>
      <c r="S10" s="721"/>
      <c r="T10" s="722" t="s">
        <v>196</v>
      </c>
      <c r="U10" s="719"/>
      <c r="V10" s="714"/>
      <c r="W10" s="736"/>
    </row>
    <row r="11" s="698" customFormat="1" ht="19.5" customHeight="1" spans="1:23">
      <c r="A11" s="715"/>
      <c r="B11" s="716"/>
      <c r="C11" s="717"/>
      <c r="D11" s="724"/>
      <c r="E11" s="719"/>
      <c r="F11" s="720"/>
      <c r="G11" s="721"/>
      <c r="H11" s="724"/>
      <c r="I11" s="719"/>
      <c r="J11" s="720"/>
      <c r="K11" s="721"/>
      <c r="L11" s="724"/>
      <c r="M11" s="719"/>
      <c r="N11" s="720"/>
      <c r="O11" s="721"/>
      <c r="P11" s="724"/>
      <c r="Q11" s="719"/>
      <c r="R11" s="720"/>
      <c r="S11" s="721"/>
      <c r="T11" s="724"/>
      <c r="U11" s="719"/>
      <c r="V11" s="720"/>
      <c r="W11" s="736"/>
    </row>
    <row r="12" s="698" customFormat="1" ht="19.5" customHeight="1" spans="1:23">
      <c r="A12" s="715"/>
      <c r="B12" s="705" t="s">
        <v>185</v>
      </c>
      <c r="C12" s="717"/>
      <c r="D12" s="722" t="s">
        <v>197</v>
      </c>
      <c r="E12" s="719"/>
      <c r="F12" s="714"/>
      <c r="G12" s="721"/>
      <c r="H12" s="724"/>
      <c r="I12" s="719"/>
      <c r="J12" s="714"/>
      <c r="K12" s="721"/>
      <c r="L12" s="722" t="s">
        <v>198</v>
      </c>
      <c r="M12" s="719"/>
      <c r="N12" s="714"/>
      <c r="O12" s="721"/>
      <c r="P12" s="723" t="s">
        <v>199</v>
      </c>
      <c r="Q12" s="719"/>
      <c r="R12" s="714"/>
      <c r="S12" s="721"/>
      <c r="T12" s="722" t="s">
        <v>200</v>
      </c>
      <c r="U12" s="719"/>
      <c r="V12" s="714"/>
      <c r="W12" s="736"/>
    </row>
    <row r="13" s="698" customFormat="1" ht="19.5" customHeight="1" spans="1:23">
      <c r="A13" s="715"/>
      <c r="B13" s="716"/>
      <c r="C13" s="717"/>
      <c r="D13" s="724"/>
      <c r="E13" s="719"/>
      <c r="F13" s="720"/>
      <c r="G13" s="721"/>
      <c r="H13" s="724"/>
      <c r="I13" s="719"/>
      <c r="J13" s="720"/>
      <c r="K13" s="721"/>
      <c r="L13" s="724"/>
      <c r="M13" s="719"/>
      <c r="N13" s="720"/>
      <c r="O13" s="721"/>
      <c r="P13" s="724"/>
      <c r="Q13" s="719"/>
      <c r="R13" s="720"/>
      <c r="S13" s="721"/>
      <c r="T13" s="724"/>
      <c r="U13" s="719"/>
      <c r="V13" s="720"/>
      <c r="W13" s="736"/>
    </row>
    <row r="14" s="698" customFormat="1" ht="19.5" customHeight="1" spans="1:23">
      <c r="A14" s="715"/>
      <c r="B14" s="705" t="s">
        <v>186</v>
      </c>
      <c r="C14" s="717"/>
      <c r="D14" s="724"/>
      <c r="E14" s="719"/>
      <c r="F14" s="714"/>
      <c r="G14" s="721"/>
      <c r="H14" s="724"/>
      <c r="I14" s="719"/>
      <c r="J14" s="714"/>
      <c r="K14" s="721"/>
      <c r="L14" s="722" t="s">
        <v>201</v>
      </c>
      <c r="M14" s="719"/>
      <c r="N14" s="714"/>
      <c r="O14" s="721"/>
      <c r="P14" s="723" t="s">
        <v>202</v>
      </c>
      <c r="Q14" s="719"/>
      <c r="R14" s="714"/>
      <c r="S14" s="721"/>
      <c r="T14" s="724"/>
      <c r="U14" s="719"/>
      <c r="V14" s="714"/>
      <c r="W14" s="736"/>
    </row>
    <row r="15" s="698" customFormat="1" ht="18.75" customHeight="1" spans="1:23">
      <c r="A15" s="715"/>
      <c r="B15" s="716"/>
      <c r="C15" s="725"/>
      <c r="D15" s="726"/>
      <c r="E15" s="727"/>
      <c r="F15" s="720"/>
      <c r="G15" s="728"/>
      <c r="H15" s="726"/>
      <c r="I15" s="727"/>
      <c r="J15" s="720"/>
      <c r="K15" s="728"/>
      <c r="L15" s="726"/>
      <c r="M15" s="727"/>
      <c r="N15" s="720"/>
      <c r="O15" s="728"/>
      <c r="P15" s="726"/>
      <c r="Q15" s="727"/>
      <c r="R15" s="720"/>
      <c r="S15" s="728"/>
      <c r="T15" s="726"/>
      <c r="U15" s="727"/>
      <c r="V15" s="720"/>
      <c r="W15" s="736"/>
    </row>
    <row r="16" spans="1:23">
      <c r="A16" s="729"/>
      <c r="B16" s="730"/>
      <c r="C16" s="730"/>
      <c r="D16" s="730"/>
      <c r="E16" s="730"/>
      <c r="F16" s="730"/>
      <c r="G16" s="730"/>
      <c r="H16" s="730"/>
      <c r="I16" s="730"/>
      <c r="J16" s="730"/>
      <c r="K16" s="730"/>
      <c r="L16" s="730"/>
      <c r="M16" s="730"/>
      <c r="N16" s="730"/>
      <c r="O16" s="730"/>
      <c r="P16" s="730"/>
      <c r="Q16" s="730"/>
      <c r="R16" s="730"/>
      <c r="S16" s="730"/>
      <c r="T16" s="730"/>
      <c r="U16" s="730"/>
      <c r="V16" s="730"/>
      <c r="W16" s="737"/>
    </row>
    <row r="17" ht="9.75" customHeight="1" spans="1:23">
      <c r="A17" s="731"/>
      <c r="B17" s="732"/>
      <c r="C17" s="732"/>
      <c r="D17" s="732"/>
      <c r="E17" s="732"/>
      <c r="F17" s="732"/>
      <c r="G17" s="732"/>
      <c r="H17" s="732"/>
      <c r="I17" s="732"/>
      <c r="J17" s="732"/>
      <c r="K17" s="732"/>
      <c r="L17" s="732"/>
      <c r="M17" s="732"/>
      <c r="N17" s="732"/>
      <c r="O17" s="732"/>
      <c r="P17" s="732"/>
      <c r="Q17" s="732"/>
      <c r="R17" s="732"/>
      <c r="S17" s="732"/>
      <c r="T17" s="732"/>
      <c r="U17" s="732"/>
      <c r="V17" s="732"/>
      <c r="W17" s="738"/>
    </row>
    <row r="18" spans="2:2">
      <c r="B18" s="733" t="s">
        <v>203</v>
      </c>
    </row>
    <row r="19" spans="3:4">
      <c r="C19" s="733"/>
      <c r="D19" s="730"/>
    </row>
  </sheetData>
  <mergeCells count="1">
    <mergeCell ref="B2:V2"/>
  </mergeCells>
  <hyperlinks>
    <hyperlink ref="D8" location="填表说明!A1" display="阅读填表说明"/>
    <hyperlink ref="D10" location="索引目录!A1" display="数据输入★"/>
  </hyperlinks>
  <printOptions horizontalCentered="1"/>
  <pageMargins left="0.984251968503937" right="0.708661417322835" top="0.984251968503937" bottom="0.984251968503937" header="0.47244094488189" footer="0.354330708661417"/>
  <pageSetup paperSize="9" scale="7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2">
    <pageSetUpPr fitToPage="1"/>
  </sheetPr>
  <dimension ref="A1:P30"/>
  <sheetViews>
    <sheetView showGridLines="0" zoomScale="96" zoomScaleNormal="96" workbookViewId="0">
      <selection activeCell="B26" sqref="A26:D26"/>
    </sheetView>
  </sheetViews>
  <sheetFormatPr defaultColWidth="9" defaultRowHeight="15.75" customHeight="1"/>
  <cols>
    <col min="1" max="1" width="4.5" style="3" customWidth="1"/>
    <col min="2" max="2" width="21.2083333333333" style="3" customWidth="1"/>
    <col min="3" max="4" width="8" style="3" customWidth="1"/>
    <col min="5" max="5" width="22.2083333333333" style="3" customWidth="1"/>
    <col min="6" max="6" width="12.5" style="3" customWidth="1"/>
    <col min="7" max="7" width="4.70833333333333" style="3" customWidth="1"/>
    <col min="8" max="8" width="5.5" style="3" customWidth="1"/>
    <col min="9" max="9" width="10.2083333333333" style="389" customWidth="1"/>
    <col min="10" max="10" width="11.2083333333333" style="389" customWidth="1"/>
    <col min="11" max="11" width="8" style="3" customWidth="1"/>
    <col min="12" max="12" width="8.70833333333333" style="3" customWidth="1"/>
    <col min="13" max="13" width="9.70833333333333" style="3" customWidth="1"/>
    <col min="14" max="14" width="9.20833333333333" style="3" customWidth="1"/>
    <col min="15" max="15" width="16.7083333333333" style="3" customWidth="1"/>
    <col min="16" max="16" width="8.70833333333333" style="3" customWidth="1"/>
    <col min="17" max="18" width="9" style="3" customWidth="1"/>
    <col min="19" max="16384" width="9" style="3"/>
  </cols>
  <sheetData>
    <row r="1" customHeight="1" spans="1:1">
      <c r="A1" s="4" t="s">
        <v>0</v>
      </c>
    </row>
    <row r="2" s="1" customFormat="1" ht="30" customHeight="1" spans="1:1">
      <c r="A2" s="5" t="s">
        <v>45</v>
      </c>
    </row>
    <row r="3" customHeight="1" spans="1:1">
      <c r="A3" s="2" t="e">
        <f>"评估基准日："&amp;TEXT(#REF!,"yyyy年mm月dd日")</f>
        <v>#REF!</v>
      </c>
    </row>
    <row r="4" ht="14.25" customHeight="1" spans="1:15">
      <c r="A4" s="2"/>
      <c r="B4" s="2"/>
      <c r="C4" s="2"/>
      <c r="D4" s="2"/>
      <c r="E4" s="2"/>
      <c r="F4" s="2"/>
      <c r="G4" s="2"/>
      <c r="H4" s="2"/>
      <c r="I4" s="2"/>
      <c r="J4" s="2"/>
      <c r="K4" s="2"/>
      <c r="L4" s="2"/>
      <c r="M4" s="2"/>
      <c r="N4" s="2"/>
      <c r="O4" s="7" t="s">
        <v>1063</v>
      </c>
    </row>
    <row r="5" customHeight="1" spans="1:15">
      <c r="A5" s="3" t="e">
        <f>#REF!&amp;"："&amp;#REF!</f>
        <v>#REF!</v>
      </c>
      <c r="O5" s="198" t="s">
        <v>627</v>
      </c>
    </row>
    <row r="6" s="2" customFormat="1" customHeight="1" spans="1:15">
      <c r="A6" s="25" t="s">
        <v>4</v>
      </c>
      <c r="B6" s="25" t="s">
        <v>1064</v>
      </c>
      <c r="C6" s="11" t="s">
        <v>1065</v>
      </c>
      <c r="D6" s="67" t="s">
        <v>997</v>
      </c>
      <c r="E6" s="67" t="s">
        <v>1066</v>
      </c>
      <c r="F6" s="67" t="s">
        <v>1067</v>
      </c>
      <c r="G6" s="25" t="s">
        <v>6</v>
      </c>
      <c r="H6" s="164"/>
      <c r="I6" s="165"/>
      <c r="J6" s="67" t="s">
        <v>979</v>
      </c>
      <c r="K6" s="25" t="s">
        <v>7</v>
      </c>
      <c r="L6" s="164"/>
      <c r="M6" s="165"/>
      <c r="N6" s="25" t="s">
        <v>576</v>
      </c>
      <c r="O6" s="25" t="s">
        <v>176</v>
      </c>
    </row>
    <row r="7" s="2" customFormat="1" customHeight="1" spans="1:16">
      <c r="A7" s="160"/>
      <c r="B7" s="160"/>
      <c r="C7" s="196"/>
      <c r="D7" s="196"/>
      <c r="E7" s="196"/>
      <c r="F7" s="196"/>
      <c r="G7" s="327" t="s">
        <v>998</v>
      </c>
      <c r="H7" s="98" t="s">
        <v>999</v>
      </c>
      <c r="I7" s="98" t="s">
        <v>1000</v>
      </c>
      <c r="J7" s="196"/>
      <c r="K7" s="390" t="s">
        <v>1001</v>
      </c>
      <c r="L7" s="98" t="s">
        <v>1002</v>
      </c>
      <c r="M7" s="98" t="s">
        <v>1000</v>
      </c>
      <c r="N7" s="160"/>
      <c r="O7" s="160"/>
      <c r="P7" s="199" t="s">
        <v>632</v>
      </c>
    </row>
    <row r="8" s="2" customFormat="1" ht="12.75" customHeight="1" spans="1:16">
      <c r="A8" s="13" t="str">
        <f t="shared" ref="A8" si="0">IF(B8="","",ROW()-7)</f>
        <v/>
      </c>
      <c r="B8" s="14"/>
      <c r="C8" s="14"/>
      <c r="D8" s="14"/>
      <c r="E8" s="16"/>
      <c r="F8" s="14"/>
      <c r="G8" s="387"/>
      <c r="H8" s="105"/>
      <c r="I8" s="105"/>
      <c r="J8" s="105"/>
      <c r="K8" s="387"/>
      <c r="L8" s="105"/>
      <c r="M8" s="16"/>
      <c r="N8" s="16" t="str">
        <f t="shared" ref="N8" si="1">IF(I8-J8=0,"",(M8-I8+J8)/(I8-J8)*100)</f>
        <v/>
      </c>
      <c r="O8" s="14"/>
      <c r="P8" s="309" t="s">
        <v>1068</v>
      </c>
    </row>
    <row r="9" s="2" customFormat="1" ht="12.75" customHeight="1" spans="1:16">
      <c r="A9" s="13" t="str">
        <f t="shared" ref="A9:A25" si="2">IF(B9="","",ROW()-7)</f>
        <v/>
      </c>
      <c r="B9" s="14"/>
      <c r="C9" s="14"/>
      <c r="D9" s="14"/>
      <c r="E9" s="16"/>
      <c r="F9" s="14"/>
      <c r="G9" s="387"/>
      <c r="H9" s="105"/>
      <c r="I9" s="105"/>
      <c r="J9" s="105"/>
      <c r="K9" s="387"/>
      <c r="L9" s="105"/>
      <c r="M9" s="16"/>
      <c r="N9" s="16" t="str">
        <f t="shared" ref="N9:N28" si="3">IF(I9-J9=0,"",(M9-I9+J9)/(I9-J9)*100)</f>
        <v/>
      </c>
      <c r="O9" s="14"/>
      <c r="P9" s="309" t="s">
        <v>1069</v>
      </c>
    </row>
    <row r="10" s="2" customFormat="1" ht="12.75" customHeight="1" spans="1:16">
      <c r="A10" s="13" t="str">
        <f t="shared" si="2"/>
        <v/>
      </c>
      <c r="B10" s="14"/>
      <c r="C10" s="14"/>
      <c r="D10" s="14"/>
      <c r="E10" s="16"/>
      <c r="F10" s="14"/>
      <c r="G10" s="387"/>
      <c r="H10" s="105"/>
      <c r="I10" s="105"/>
      <c r="J10" s="105"/>
      <c r="K10" s="387"/>
      <c r="L10" s="105"/>
      <c r="M10" s="16"/>
      <c r="N10" s="16" t="str">
        <f t="shared" si="3"/>
        <v/>
      </c>
      <c r="O10" s="14"/>
      <c r="P10" s="309" t="s">
        <v>1070</v>
      </c>
    </row>
    <row r="11" s="2" customFormat="1" ht="12.75" customHeight="1" spans="1:16">
      <c r="A11" s="13" t="str">
        <f t="shared" si="2"/>
        <v/>
      </c>
      <c r="B11" s="14"/>
      <c r="C11" s="14"/>
      <c r="D11" s="14"/>
      <c r="E11" s="16"/>
      <c r="F11" s="14"/>
      <c r="G11" s="387"/>
      <c r="H11" s="105"/>
      <c r="I11" s="105"/>
      <c r="J11" s="105"/>
      <c r="K11" s="387"/>
      <c r="L11" s="105"/>
      <c r="M11" s="16"/>
      <c r="N11" s="16" t="str">
        <f t="shared" si="3"/>
        <v/>
      </c>
      <c r="O11" s="14"/>
      <c r="P11" s="309" t="s">
        <v>1071</v>
      </c>
    </row>
    <row r="12" s="2" customFormat="1" ht="12.75" customHeight="1" spans="1:16">
      <c r="A12" s="13" t="str">
        <f t="shared" si="2"/>
        <v/>
      </c>
      <c r="B12" s="14"/>
      <c r="C12" s="14"/>
      <c r="D12" s="14"/>
      <c r="E12" s="16"/>
      <c r="F12" s="14"/>
      <c r="G12" s="387"/>
      <c r="H12" s="105"/>
      <c r="I12" s="105"/>
      <c r="J12" s="105"/>
      <c r="K12" s="387"/>
      <c r="L12" s="105"/>
      <c r="M12" s="16"/>
      <c r="N12" s="16" t="str">
        <f t="shared" si="3"/>
        <v/>
      </c>
      <c r="O12" s="14"/>
      <c r="P12" s="309" t="s">
        <v>1072</v>
      </c>
    </row>
    <row r="13" s="2" customFormat="1" ht="12.75" customHeight="1" spans="1:16">
      <c r="A13" s="13" t="str">
        <f t="shared" si="2"/>
        <v/>
      </c>
      <c r="B13" s="14"/>
      <c r="C13" s="14"/>
      <c r="D13" s="14"/>
      <c r="E13" s="16"/>
      <c r="F13" s="14"/>
      <c r="G13" s="387"/>
      <c r="H13" s="105"/>
      <c r="I13" s="105"/>
      <c r="J13" s="105"/>
      <c r="K13" s="387"/>
      <c r="L13" s="105"/>
      <c r="M13" s="16"/>
      <c r="N13" s="16" t="str">
        <f t="shared" si="3"/>
        <v/>
      </c>
      <c r="O13" s="14"/>
      <c r="P13" s="309" t="s">
        <v>1073</v>
      </c>
    </row>
    <row r="14" s="2" customFormat="1" ht="12.75" customHeight="1" spans="1:16">
      <c r="A14" s="13" t="str">
        <f t="shared" si="2"/>
        <v/>
      </c>
      <c r="B14" s="14"/>
      <c r="C14" s="14"/>
      <c r="D14" s="14"/>
      <c r="E14" s="16"/>
      <c r="F14" s="14"/>
      <c r="G14" s="387"/>
      <c r="H14" s="105"/>
      <c r="I14" s="105"/>
      <c r="J14" s="105"/>
      <c r="K14" s="387"/>
      <c r="L14" s="105"/>
      <c r="M14" s="16"/>
      <c r="N14" s="16" t="str">
        <f t="shared" si="3"/>
        <v/>
      </c>
      <c r="O14" s="14"/>
      <c r="P14" s="309" t="s">
        <v>1074</v>
      </c>
    </row>
    <row r="15" s="2" customFormat="1" ht="12.75" customHeight="1" spans="1:16">
      <c r="A15" s="13" t="str">
        <f t="shared" si="2"/>
        <v/>
      </c>
      <c r="B15" s="14"/>
      <c r="C15" s="14"/>
      <c r="D15" s="14"/>
      <c r="E15" s="16"/>
      <c r="F15" s="14"/>
      <c r="G15" s="387"/>
      <c r="H15" s="105"/>
      <c r="I15" s="105"/>
      <c r="J15" s="105"/>
      <c r="K15" s="387"/>
      <c r="L15" s="105"/>
      <c r="M15" s="16"/>
      <c r="N15" s="16" t="str">
        <f t="shared" si="3"/>
        <v/>
      </c>
      <c r="O15" s="14"/>
      <c r="P15" s="309" t="s">
        <v>1075</v>
      </c>
    </row>
    <row r="16" s="2" customFormat="1" ht="12.75" customHeight="1" spans="1:16">
      <c r="A16" s="13" t="str">
        <f t="shared" si="2"/>
        <v/>
      </c>
      <c r="B16" s="14"/>
      <c r="C16" s="14"/>
      <c r="D16" s="14"/>
      <c r="E16" s="16"/>
      <c r="F16" s="14"/>
      <c r="G16" s="387"/>
      <c r="H16" s="105"/>
      <c r="I16" s="105"/>
      <c r="J16" s="105"/>
      <c r="K16" s="387"/>
      <c r="L16" s="105"/>
      <c r="M16" s="16"/>
      <c r="N16" s="16" t="str">
        <f t="shared" si="3"/>
        <v/>
      </c>
      <c r="O16" s="14"/>
      <c r="P16" s="309" t="s">
        <v>1076</v>
      </c>
    </row>
    <row r="17" s="2" customFormat="1" ht="12.75" customHeight="1" spans="1:16">
      <c r="A17" s="13" t="str">
        <f t="shared" si="2"/>
        <v/>
      </c>
      <c r="B17" s="14"/>
      <c r="C17" s="14"/>
      <c r="D17" s="14"/>
      <c r="E17" s="16"/>
      <c r="F17" s="14"/>
      <c r="G17" s="387"/>
      <c r="H17" s="105"/>
      <c r="I17" s="105"/>
      <c r="J17" s="105"/>
      <c r="K17" s="387"/>
      <c r="L17" s="105"/>
      <c r="M17" s="16"/>
      <c r="N17" s="16" t="str">
        <f t="shared" si="3"/>
        <v/>
      </c>
      <c r="O17" s="14"/>
      <c r="P17" s="309" t="s">
        <v>1077</v>
      </c>
    </row>
    <row r="18" s="2" customFormat="1" ht="12.75" customHeight="1" spans="1:16">
      <c r="A18" s="13" t="str">
        <f t="shared" si="2"/>
        <v/>
      </c>
      <c r="B18" s="14"/>
      <c r="C18" s="14"/>
      <c r="D18" s="14"/>
      <c r="E18" s="16"/>
      <c r="F18" s="14"/>
      <c r="G18" s="387"/>
      <c r="H18" s="105"/>
      <c r="I18" s="105"/>
      <c r="J18" s="105"/>
      <c r="K18" s="387"/>
      <c r="L18" s="105"/>
      <c r="M18" s="16"/>
      <c r="N18" s="16" t="str">
        <f t="shared" si="3"/>
        <v/>
      </c>
      <c r="O18" s="14"/>
      <c r="P18" s="309" t="s">
        <v>1078</v>
      </c>
    </row>
    <row r="19" s="2" customFormat="1" ht="12.75" customHeight="1" spans="1:16">
      <c r="A19" s="13" t="str">
        <f t="shared" si="2"/>
        <v/>
      </c>
      <c r="B19" s="14"/>
      <c r="C19" s="14"/>
      <c r="D19" s="14"/>
      <c r="E19" s="16"/>
      <c r="F19" s="14"/>
      <c r="G19" s="387"/>
      <c r="H19" s="105"/>
      <c r="I19" s="105"/>
      <c r="J19" s="105"/>
      <c r="K19" s="387"/>
      <c r="L19" s="105"/>
      <c r="M19" s="16"/>
      <c r="N19" s="16" t="str">
        <f t="shared" si="3"/>
        <v/>
      </c>
      <c r="O19" s="14"/>
      <c r="P19" s="309" t="s">
        <v>1079</v>
      </c>
    </row>
    <row r="20" s="2" customFormat="1" ht="12.75" customHeight="1" spans="1:16">
      <c r="A20" s="13" t="str">
        <f t="shared" si="2"/>
        <v/>
      </c>
      <c r="B20" s="14"/>
      <c r="C20" s="14"/>
      <c r="D20" s="14"/>
      <c r="E20" s="16"/>
      <c r="F20" s="14"/>
      <c r="G20" s="387"/>
      <c r="H20" s="105"/>
      <c r="I20" s="105"/>
      <c r="J20" s="105"/>
      <c r="K20" s="387"/>
      <c r="L20" s="105"/>
      <c r="M20" s="16"/>
      <c r="N20" s="16" t="str">
        <f t="shared" si="3"/>
        <v/>
      </c>
      <c r="O20" s="14"/>
      <c r="P20" s="309" t="s">
        <v>1080</v>
      </c>
    </row>
    <row r="21" s="2" customFormat="1" ht="12.75" customHeight="1" spans="1:16">
      <c r="A21" s="13" t="str">
        <f t="shared" si="2"/>
        <v/>
      </c>
      <c r="B21" s="14"/>
      <c r="C21" s="14"/>
      <c r="D21" s="14"/>
      <c r="E21" s="16"/>
      <c r="F21" s="14"/>
      <c r="G21" s="387"/>
      <c r="H21" s="105"/>
      <c r="I21" s="105"/>
      <c r="J21" s="105"/>
      <c r="K21" s="387"/>
      <c r="L21" s="105"/>
      <c r="M21" s="16"/>
      <c r="N21" s="16" t="str">
        <f t="shared" si="3"/>
        <v/>
      </c>
      <c r="O21" s="14"/>
      <c r="P21" s="309" t="s">
        <v>1081</v>
      </c>
    </row>
    <row r="22" s="2" customFormat="1" ht="12.75" customHeight="1" spans="1:16">
      <c r="A22" s="13" t="str">
        <f t="shared" si="2"/>
        <v/>
      </c>
      <c r="B22" s="14"/>
      <c r="C22" s="14"/>
      <c r="D22" s="14"/>
      <c r="E22" s="16"/>
      <c r="F22" s="14"/>
      <c r="G22" s="387"/>
      <c r="H22" s="105"/>
      <c r="I22" s="105"/>
      <c r="J22" s="105"/>
      <c r="K22" s="387"/>
      <c r="L22" s="105"/>
      <c r="M22" s="16"/>
      <c r="N22" s="16" t="str">
        <f t="shared" si="3"/>
        <v/>
      </c>
      <c r="O22" s="14"/>
      <c r="P22" s="309" t="s">
        <v>1082</v>
      </c>
    </row>
    <row r="23" s="2" customFormat="1" ht="12.75" customHeight="1" spans="1:16">
      <c r="A23" s="13" t="str">
        <f t="shared" si="2"/>
        <v/>
      </c>
      <c r="B23" s="14"/>
      <c r="C23" s="14"/>
      <c r="D23" s="14"/>
      <c r="E23" s="16"/>
      <c r="F23" s="14"/>
      <c r="G23" s="387"/>
      <c r="H23" s="105"/>
      <c r="I23" s="105"/>
      <c r="J23" s="105"/>
      <c r="K23" s="387"/>
      <c r="L23" s="105"/>
      <c r="M23" s="16"/>
      <c r="N23" s="16" t="str">
        <f t="shared" si="3"/>
        <v/>
      </c>
      <c r="O23" s="14"/>
      <c r="P23" s="309" t="s">
        <v>1083</v>
      </c>
    </row>
    <row r="24" s="2" customFormat="1" ht="12.75" customHeight="1" spans="1:16">
      <c r="A24" s="13" t="str">
        <f t="shared" si="2"/>
        <v/>
      </c>
      <c r="B24" s="14"/>
      <c r="C24" s="14"/>
      <c r="D24" s="14"/>
      <c r="E24" s="16"/>
      <c r="F24" s="14"/>
      <c r="G24" s="387"/>
      <c r="H24" s="105"/>
      <c r="I24" s="105"/>
      <c r="J24" s="105"/>
      <c r="K24" s="387"/>
      <c r="L24" s="105"/>
      <c r="M24" s="16"/>
      <c r="N24" s="16" t="str">
        <f t="shared" si="3"/>
        <v/>
      </c>
      <c r="O24" s="14"/>
      <c r="P24" s="309" t="s">
        <v>1084</v>
      </c>
    </row>
    <row r="25" ht="12.75" customHeight="1" spans="1:16">
      <c r="A25" s="13" t="str">
        <f t="shared" si="2"/>
        <v/>
      </c>
      <c r="B25" s="14"/>
      <c r="C25" s="14"/>
      <c r="D25" s="14"/>
      <c r="E25" s="16"/>
      <c r="F25" s="14"/>
      <c r="G25" s="387"/>
      <c r="H25" s="105"/>
      <c r="I25" s="105"/>
      <c r="J25" s="105"/>
      <c r="K25" s="387"/>
      <c r="L25" s="105"/>
      <c r="M25" s="16"/>
      <c r="N25" s="16" t="str">
        <f t="shared" si="3"/>
        <v/>
      </c>
      <c r="O25" s="14"/>
      <c r="P25" s="309" t="s">
        <v>1085</v>
      </c>
    </row>
    <row r="26" ht="12.75" customHeight="1" spans="1:16">
      <c r="A26" s="13" t="s">
        <v>1086</v>
      </c>
      <c r="B26" s="164"/>
      <c r="C26" s="164"/>
      <c r="D26" s="165"/>
      <c r="E26" s="16"/>
      <c r="F26" s="14"/>
      <c r="G26" s="387"/>
      <c r="H26" s="105"/>
      <c r="I26" s="105">
        <f>SUM(I8:I25)</f>
        <v>0</v>
      </c>
      <c r="J26" s="105">
        <f>SUM(J8:J25)</f>
        <v>0</v>
      </c>
      <c r="K26" s="387"/>
      <c r="L26" s="105"/>
      <c r="M26" s="105">
        <f>SUM(M8:M25)</f>
        <v>0</v>
      </c>
      <c r="N26" s="16" t="str">
        <f t="shared" si="3"/>
        <v/>
      </c>
      <c r="O26" s="14"/>
      <c r="P26" s="192"/>
    </row>
    <row r="27" ht="12.75" customHeight="1" spans="1:15">
      <c r="A27" s="13" t="s">
        <v>1087</v>
      </c>
      <c r="B27" s="164"/>
      <c r="C27" s="164"/>
      <c r="D27" s="165"/>
      <c r="E27" s="16"/>
      <c r="F27" s="14"/>
      <c r="G27" s="387"/>
      <c r="H27" s="105"/>
      <c r="I27" s="105">
        <f>J26</f>
        <v>0</v>
      </c>
      <c r="J27" s="105"/>
      <c r="K27" s="387"/>
      <c r="L27" s="105"/>
      <c r="M27" s="16"/>
      <c r="N27" s="16"/>
      <c r="O27" s="14"/>
    </row>
    <row r="28" customHeight="1" spans="1:15">
      <c r="A28" s="17" t="s">
        <v>1088</v>
      </c>
      <c r="B28" s="168"/>
      <c r="C28" s="168"/>
      <c r="D28" s="169"/>
      <c r="E28" s="20"/>
      <c r="F28" s="20"/>
      <c r="G28" s="388"/>
      <c r="H28" s="388"/>
      <c r="I28" s="388">
        <f>I26-I27</f>
        <v>0</v>
      </c>
      <c r="J28" s="23"/>
      <c r="K28" s="23"/>
      <c r="L28" s="23"/>
      <c r="M28" s="388">
        <f>M26</f>
        <v>0</v>
      </c>
      <c r="N28" s="16" t="str">
        <f t="shared" si="3"/>
        <v/>
      </c>
      <c r="O28" s="20"/>
    </row>
    <row r="29" customHeight="1" spans="1:16">
      <c r="A29" s="3" t="e">
        <f>#REF!&amp;"填表人："&amp;#REF!</f>
        <v>#REF!</v>
      </c>
      <c r="I29" s="3"/>
      <c r="J29" s="3"/>
      <c r="M29" s="3" t="e">
        <f>"评估人员："&amp;#REF!</f>
        <v>#REF!</v>
      </c>
      <c r="P29" s="45" t="s">
        <v>599</v>
      </c>
    </row>
    <row r="30" customHeight="1" spans="1:10">
      <c r="A30" s="3" t="e">
        <f>"填表日期："&amp;YEAR(#REF!)&amp;"年"&amp;MONTH(#REF!)&amp;"月"&amp;DAY(#REF!)&amp;"日"</f>
        <v>#REF!</v>
      </c>
      <c r="I30" s="3"/>
      <c r="J30" s="3"/>
    </row>
  </sheetData>
  <mergeCells count="16">
    <mergeCell ref="A2:O2"/>
    <mergeCell ref="A3:O3"/>
    <mergeCell ref="G6:I6"/>
    <mergeCell ref="K6:M6"/>
    <mergeCell ref="A26:D26"/>
    <mergeCell ref="A27:D27"/>
    <mergeCell ref="A28:D28"/>
    <mergeCell ref="A6:A7"/>
    <mergeCell ref="B6:B7"/>
    <mergeCell ref="C6:C7"/>
    <mergeCell ref="D6:D7"/>
    <mergeCell ref="E6:E7"/>
    <mergeCell ref="F6:F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3">
    <pageSetUpPr fitToPage="1"/>
  </sheetPr>
  <dimension ref="A1:N30"/>
  <sheetViews>
    <sheetView showGridLines="0" zoomScale="96" zoomScaleNormal="96" workbookViewId="0">
      <selection activeCell="B26" sqref="A26:C26"/>
    </sheetView>
  </sheetViews>
  <sheetFormatPr defaultColWidth="9" defaultRowHeight="15.75" customHeight="1"/>
  <cols>
    <col min="1" max="1" width="7.5" style="3" customWidth="1"/>
    <col min="2" max="2" width="20.5" style="3" customWidth="1"/>
    <col min="3" max="3" width="8" style="3" customWidth="1"/>
    <col min="4" max="4" width="10.7083333333333" style="3" customWidth="1"/>
    <col min="5" max="5" width="5.5" style="3" customWidth="1"/>
    <col min="6" max="6" width="9.20833333333333" style="3" customWidth="1"/>
    <col min="7" max="7" width="15" style="3" customWidth="1"/>
    <col min="8" max="8" width="9.20833333333333" style="3" customWidth="1"/>
    <col min="9" max="9" width="8" style="3" customWidth="1"/>
    <col min="10" max="10" width="8.70833333333333" style="3" customWidth="1"/>
    <col min="11" max="11" width="9.70833333333333" style="3" customWidth="1"/>
    <col min="12" max="12" width="8.70833333333333" style="3" customWidth="1"/>
    <col min="13" max="13" width="9.5" style="3" customWidth="1"/>
    <col min="14" max="15" width="9" style="3" customWidth="1"/>
    <col min="16" max="16384" width="9" style="3"/>
  </cols>
  <sheetData>
    <row r="1" customHeight="1" spans="1:1">
      <c r="A1" s="4" t="s">
        <v>0</v>
      </c>
    </row>
    <row r="2" s="1" customFormat="1" ht="30" customHeight="1" spans="1:1">
      <c r="A2" s="5" t="s">
        <v>49</v>
      </c>
    </row>
    <row r="3" customHeight="1" spans="1:1">
      <c r="A3" s="2" t="e">
        <f>"评估基准日："&amp;TEXT(#REF!,"yyyy年mm月dd日")</f>
        <v>#REF!</v>
      </c>
    </row>
    <row r="4" ht="14.25" customHeight="1" spans="1:13">
      <c r="A4" s="2"/>
      <c r="B4" s="2"/>
      <c r="C4" s="2"/>
      <c r="D4" s="2"/>
      <c r="E4" s="2"/>
      <c r="F4" s="2"/>
      <c r="G4" s="2"/>
      <c r="H4" s="2"/>
      <c r="I4" s="2"/>
      <c r="J4" s="2"/>
      <c r="K4" s="2"/>
      <c r="L4" s="2"/>
      <c r="M4" s="7" t="s">
        <v>1089</v>
      </c>
    </row>
    <row r="5" customHeight="1" spans="1:13">
      <c r="A5" s="3" t="e">
        <f>#REF!&amp;"："&amp;#REF!</f>
        <v>#REF!</v>
      </c>
      <c r="M5" s="198" t="s">
        <v>627</v>
      </c>
    </row>
    <row r="6" s="2" customFormat="1" customHeight="1" spans="1:13">
      <c r="A6" s="25" t="s">
        <v>4</v>
      </c>
      <c r="B6" s="25" t="s">
        <v>996</v>
      </c>
      <c r="C6" s="67" t="s">
        <v>997</v>
      </c>
      <c r="D6" s="25" t="s">
        <v>6</v>
      </c>
      <c r="E6" s="164"/>
      <c r="F6" s="165"/>
      <c r="G6" s="67" t="s">
        <v>979</v>
      </c>
      <c r="H6" s="11" t="s">
        <v>1090</v>
      </c>
      <c r="I6" s="25" t="s">
        <v>7</v>
      </c>
      <c r="J6" s="164"/>
      <c r="K6" s="165"/>
      <c r="L6" s="25" t="s">
        <v>576</v>
      </c>
      <c r="M6" s="25" t="s">
        <v>176</v>
      </c>
    </row>
    <row r="7" s="2" customFormat="1" customHeight="1" spans="1:14">
      <c r="A7" s="160"/>
      <c r="B7" s="160"/>
      <c r="C7" s="196"/>
      <c r="D7" s="327" t="s">
        <v>998</v>
      </c>
      <c r="E7" s="98" t="s">
        <v>999</v>
      </c>
      <c r="F7" s="98" t="s">
        <v>1000</v>
      </c>
      <c r="G7" s="196"/>
      <c r="H7" s="196"/>
      <c r="I7" s="327" t="s">
        <v>1001</v>
      </c>
      <c r="J7" s="98" t="s">
        <v>1002</v>
      </c>
      <c r="K7" s="98" t="s">
        <v>1000</v>
      </c>
      <c r="L7" s="160"/>
      <c r="M7" s="160"/>
      <c r="N7" s="199" t="s">
        <v>632</v>
      </c>
    </row>
    <row r="8" s="2" customFormat="1" ht="12.75" customHeight="1" spans="1:14">
      <c r="A8" s="13" t="str">
        <f t="shared" ref="A8" si="0">IF(B8="","",ROW()-7)</f>
        <v/>
      </c>
      <c r="B8" s="14"/>
      <c r="C8" s="14"/>
      <c r="D8" s="387"/>
      <c r="E8" s="105"/>
      <c r="F8" s="105"/>
      <c r="G8" s="105"/>
      <c r="H8" s="461"/>
      <c r="I8" s="387"/>
      <c r="J8" s="105"/>
      <c r="K8" s="105"/>
      <c r="L8" s="16" t="str">
        <f t="shared" ref="L8" si="1">IF(F8-G8=0,"",(K8-F8+G8)/(F8-G8)*100)</f>
        <v/>
      </c>
      <c r="M8" s="14"/>
      <c r="N8" s="2" t="s">
        <v>1091</v>
      </c>
    </row>
    <row r="9" s="2" customFormat="1" ht="12.75" customHeight="1" spans="1:14">
      <c r="A9" s="13" t="str">
        <f t="shared" ref="A9:A25" si="2">IF(B9="","",ROW()-7)</f>
        <v/>
      </c>
      <c r="B9" s="14"/>
      <c r="C9" s="14"/>
      <c r="D9" s="387"/>
      <c r="E9" s="105"/>
      <c r="F9" s="105"/>
      <c r="G9" s="105"/>
      <c r="H9" s="461"/>
      <c r="I9" s="387"/>
      <c r="J9" s="105"/>
      <c r="K9" s="105"/>
      <c r="L9" s="16" t="str">
        <f t="shared" ref="L9:L28" si="3">IF(F9-G9=0,"",(K9-F9+G9)/(F9-G9)*100)</f>
        <v/>
      </c>
      <c r="M9" s="14"/>
      <c r="N9" s="2" t="s">
        <v>1092</v>
      </c>
    </row>
    <row r="10" s="2" customFormat="1" ht="12.75" customHeight="1" spans="1:14">
      <c r="A10" s="13" t="str">
        <f t="shared" si="2"/>
        <v/>
      </c>
      <c r="B10" s="14"/>
      <c r="C10" s="14"/>
      <c r="D10" s="387"/>
      <c r="E10" s="105"/>
      <c r="F10" s="105"/>
      <c r="G10" s="105"/>
      <c r="H10" s="461"/>
      <c r="I10" s="387"/>
      <c r="J10" s="105"/>
      <c r="K10" s="105"/>
      <c r="L10" s="16" t="str">
        <f t="shared" si="3"/>
        <v/>
      </c>
      <c r="M10" s="14"/>
      <c r="N10" s="2" t="s">
        <v>1093</v>
      </c>
    </row>
    <row r="11" s="2" customFormat="1" ht="12.75" customHeight="1" spans="1:14">
      <c r="A11" s="13" t="str">
        <f t="shared" si="2"/>
        <v/>
      </c>
      <c r="B11" s="14"/>
      <c r="C11" s="14"/>
      <c r="D11" s="387"/>
      <c r="E11" s="105"/>
      <c r="F11" s="105"/>
      <c r="G11" s="105"/>
      <c r="H11" s="461"/>
      <c r="I11" s="387"/>
      <c r="J11" s="105"/>
      <c r="K11" s="105"/>
      <c r="L11" s="16" t="str">
        <f t="shared" si="3"/>
        <v/>
      </c>
      <c r="M11" s="14"/>
      <c r="N11" s="2" t="s">
        <v>1094</v>
      </c>
    </row>
    <row r="12" s="2" customFormat="1" ht="12.75" customHeight="1" spans="1:14">
      <c r="A12" s="13" t="str">
        <f t="shared" si="2"/>
        <v/>
      </c>
      <c r="B12" s="14"/>
      <c r="C12" s="14"/>
      <c r="D12" s="387"/>
      <c r="E12" s="105"/>
      <c r="F12" s="105"/>
      <c r="G12" s="105"/>
      <c r="H12" s="461"/>
      <c r="I12" s="387"/>
      <c r="J12" s="105"/>
      <c r="K12" s="105"/>
      <c r="L12" s="16" t="str">
        <f t="shared" si="3"/>
        <v/>
      </c>
      <c r="M12" s="14"/>
      <c r="N12" s="2" t="s">
        <v>1095</v>
      </c>
    </row>
    <row r="13" s="2" customFormat="1" ht="12.75" customHeight="1" spans="1:14">
      <c r="A13" s="13" t="str">
        <f t="shared" si="2"/>
        <v/>
      </c>
      <c r="B13" s="14"/>
      <c r="C13" s="14"/>
      <c r="D13" s="387"/>
      <c r="E13" s="105"/>
      <c r="F13" s="105"/>
      <c r="G13" s="105"/>
      <c r="H13" s="461"/>
      <c r="I13" s="387"/>
      <c r="J13" s="105"/>
      <c r="K13" s="105"/>
      <c r="L13" s="16" t="str">
        <f t="shared" si="3"/>
        <v/>
      </c>
      <c r="M13" s="14"/>
      <c r="N13" s="2" t="s">
        <v>1096</v>
      </c>
    </row>
    <row r="14" s="2" customFormat="1" ht="12.75" customHeight="1" spans="1:14">
      <c r="A14" s="13" t="str">
        <f t="shared" si="2"/>
        <v/>
      </c>
      <c r="B14" s="14"/>
      <c r="C14" s="14"/>
      <c r="D14" s="387"/>
      <c r="E14" s="105"/>
      <c r="F14" s="105"/>
      <c r="G14" s="105"/>
      <c r="H14" s="461"/>
      <c r="I14" s="387"/>
      <c r="J14" s="105"/>
      <c r="K14" s="105"/>
      <c r="L14" s="16" t="str">
        <f t="shared" si="3"/>
        <v/>
      </c>
      <c r="M14" s="14"/>
      <c r="N14" s="2" t="s">
        <v>1097</v>
      </c>
    </row>
    <row r="15" s="2" customFormat="1" ht="12.75" customHeight="1" spans="1:14">
      <c r="A15" s="13" t="str">
        <f t="shared" si="2"/>
        <v/>
      </c>
      <c r="B15" s="14"/>
      <c r="C15" s="14"/>
      <c r="D15" s="387"/>
      <c r="E15" s="105"/>
      <c r="F15" s="105"/>
      <c r="G15" s="105"/>
      <c r="H15" s="461"/>
      <c r="I15" s="387"/>
      <c r="J15" s="105"/>
      <c r="K15" s="105"/>
      <c r="L15" s="16" t="str">
        <f t="shared" si="3"/>
        <v/>
      </c>
      <c r="M15" s="14"/>
      <c r="N15" s="2" t="s">
        <v>1098</v>
      </c>
    </row>
    <row r="16" s="2" customFormat="1" ht="12.75" customHeight="1" spans="1:14">
      <c r="A16" s="13" t="str">
        <f t="shared" si="2"/>
        <v/>
      </c>
      <c r="B16" s="14"/>
      <c r="C16" s="14"/>
      <c r="D16" s="387"/>
      <c r="E16" s="105"/>
      <c r="F16" s="105"/>
      <c r="G16" s="105"/>
      <c r="H16" s="461"/>
      <c r="I16" s="387"/>
      <c r="J16" s="105"/>
      <c r="K16" s="105"/>
      <c r="L16" s="16" t="str">
        <f t="shared" si="3"/>
        <v/>
      </c>
      <c r="M16" s="14"/>
      <c r="N16" s="2" t="s">
        <v>1099</v>
      </c>
    </row>
    <row r="17" s="2" customFormat="1" ht="12.75" customHeight="1" spans="1:14">
      <c r="A17" s="13" t="str">
        <f t="shared" si="2"/>
        <v/>
      </c>
      <c r="B17" s="14"/>
      <c r="C17" s="14"/>
      <c r="D17" s="387"/>
      <c r="E17" s="105"/>
      <c r="F17" s="105"/>
      <c r="G17" s="105"/>
      <c r="H17" s="461"/>
      <c r="I17" s="387"/>
      <c r="J17" s="105"/>
      <c r="K17" s="105"/>
      <c r="L17" s="16" t="str">
        <f t="shared" si="3"/>
        <v/>
      </c>
      <c r="M17" s="14"/>
      <c r="N17" s="2" t="s">
        <v>1100</v>
      </c>
    </row>
    <row r="18" s="2" customFormat="1" ht="12.75" customHeight="1" spans="1:14">
      <c r="A18" s="13" t="str">
        <f t="shared" si="2"/>
        <v/>
      </c>
      <c r="B18" s="14"/>
      <c r="C18" s="14"/>
      <c r="D18" s="387"/>
      <c r="E18" s="105"/>
      <c r="F18" s="105"/>
      <c r="G18" s="105"/>
      <c r="H18" s="461"/>
      <c r="I18" s="387"/>
      <c r="J18" s="105"/>
      <c r="K18" s="105"/>
      <c r="L18" s="16" t="str">
        <f t="shared" si="3"/>
        <v/>
      </c>
      <c r="M18" s="14"/>
      <c r="N18" s="2" t="s">
        <v>1101</v>
      </c>
    </row>
    <row r="19" s="2" customFormat="1" ht="12.75" customHeight="1" spans="1:14">
      <c r="A19" s="13" t="str">
        <f t="shared" si="2"/>
        <v/>
      </c>
      <c r="B19" s="14"/>
      <c r="C19" s="14"/>
      <c r="D19" s="387"/>
      <c r="E19" s="105"/>
      <c r="F19" s="105"/>
      <c r="G19" s="105"/>
      <c r="H19" s="461"/>
      <c r="I19" s="387"/>
      <c r="J19" s="105"/>
      <c r="K19" s="105"/>
      <c r="L19" s="16" t="str">
        <f t="shared" si="3"/>
        <v/>
      </c>
      <c r="M19" s="14"/>
      <c r="N19" s="2" t="s">
        <v>1102</v>
      </c>
    </row>
    <row r="20" s="2" customFormat="1" ht="12.75" customHeight="1" spans="1:14">
      <c r="A20" s="13" t="str">
        <f t="shared" si="2"/>
        <v/>
      </c>
      <c r="B20" s="14"/>
      <c r="C20" s="14"/>
      <c r="D20" s="387"/>
      <c r="E20" s="105"/>
      <c r="F20" s="105"/>
      <c r="G20" s="105"/>
      <c r="H20" s="461"/>
      <c r="I20" s="387"/>
      <c r="J20" s="105"/>
      <c r="K20" s="105"/>
      <c r="L20" s="16" t="str">
        <f t="shared" si="3"/>
        <v/>
      </c>
      <c r="M20" s="14"/>
      <c r="N20" s="2" t="s">
        <v>1103</v>
      </c>
    </row>
    <row r="21" s="2" customFormat="1" ht="12.75" customHeight="1" spans="1:14">
      <c r="A21" s="13" t="str">
        <f t="shared" si="2"/>
        <v/>
      </c>
      <c r="B21" s="14"/>
      <c r="C21" s="14"/>
      <c r="D21" s="387"/>
      <c r="E21" s="105"/>
      <c r="F21" s="105"/>
      <c r="G21" s="105"/>
      <c r="H21" s="461"/>
      <c r="I21" s="387"/>
      <c r="J21" s="105"/>
      <c r="K21" s="105"/>
      <c r="L21" s="16" t="str">
        <f t="shared" si="3"/>
        <v/>
      </c>
      <c r="M21" s="14"/>
      <c r="N21" s="2" t="s">
        <v>1104</v>
      </c>
    </row>
    <row r="22" s="2" customFormat="1" ht="12.75" customHeight="1" spans="1:14">
      <c r="A22" s="13" t="str">
        <f t="shared" si="2"/>
        <v/>
      </c>
      <c r="B22" s="14"/>
      <c r="C22" s="14"/>
      <c r="D22" s="387"/>
      <c r="E22" s="105"/>
      <c r="F22" s="105"/>
      <c r="G22" s="105"/>
      <c r="H22" s="461"/>
      <c r="I22" s="387"/>
      <c r="J22" s="105"/>
      <c r="K22" s="105"/>
      <c r="L22" s="16" t="str">
        <f t="shared" si="3"/>
        <v/>
      </c>
      <c r="M22" s="14"/>
      <c r="N22" s="2" t="s">
        <v>1105</v>
      </c>
    </row>
    <row r="23" s="2" customFormat="1" ht="12.75" customHeight="1" spans="1:14">
      <c r="A23" s="13" t="str">
        <f t="shared" si="2"/>
        <v/>
      </c>
      <c r="B23" s="14"/>
      <c r="C23" s="14"/>
      <c r="D23" s="387"/>
      <c r="E23" s="105"/>
      <c r="F23" s="105"/>
      <c r="G23" s="105"/>
      <c r="H23" s="461"/>
      <c r="I23" s="387"/>
      <c r="J23" s="105"/>
      <c r="K23" s="105"/>
      <c r="L23" s="16" t="str">
        <f t="shared" si="3"/>
        <v/>
      </c>
      <c r="M23" s="14"/>
      <c r="N23" s="2" t="s">
        <v>1106</v>
      </c>
    </row>
    <row r="24" s="2" customFormat="1" ht="12.75" customHeight="1" spans="1:14">
      <c r="A24" s="13" t="str">
        <f t="shared" si="2"/>
        <v/>
      </c>
      <c r="B24" s="14"/>
      <c r="C24" s="14"/>
      <c r="D24" s="387"/>
      <c r="E24" s="105"/>
      <c r="F24" s="105"/>
      <c r="G24" s="105"/>
      <c r="H24" s="461"/>
      <c r="I24" s="387"/>
      <c r="J24" s="105"/>
      <c r="K24" s="105"/>
      <c r="L24" s="16" t="str">
        <f t="shared" si="3"/>
        <v/>
      </c>
      <c r="M24" s="14"/>
      <c r="N24" s="2" t="s">
        <v>1107</v>
      </c>
    </row>
    <row r="25" ht="12.75" customHeight="1" spans="1:14">
      <c r="A25" s="13" t="str">
        <f t="shared" si="2"/>
        <v/>
      </c>
      <c r="B25" s="14"/>
      <c r="C25" s="14"/>
      <c r="D25" s="387"/>
      <c r="E25" s="105"/>
      <c r="F25" s="105"/>
      <c r="G25" s="105"/>
      <c r="H25" s="461"/>
      <c r="I25" s="387"/>
      <c r="J25" s="105"/>
      <c r="K25" s="105"/>
      <c r="L25" s="16" t="str">
        <f t="shared" si="3"/>
        <v/>
      </c>
      <c r="M25" s="14"/>
      <c r="N25" s="2" t="s">
        <v>1108</v>
      </c>
    </row>
    <row r="26" ht="12.75" customHeight="1" spans="1:14">
      <c r="A26" s="13" t="s">
        <v>1109</v>
      </c>
      <c r="B26" s="164"/>
      <c r="C26" s="165"/>
      <c r="D26" s="46"/>
      <c r="E26" s="105"/>
      <c r="F26" s="105">
        <f>SUM(F8:F25)</f>
        <v>0</v>
      </c>
      <c r="G26" s="105">
        <f>SUM(G8:G25)</f>
        <v>0</v>
      </c>
      <c r="H26" s="461"/>
      <c r="I26" s="387"/>
      <c r="J26" s="105"/>
      <c r="K26" s="105">
        <f>SUM(K8:K25)</f>
        <v>0</v>
      </c>
      <c r="L26" s="16" t="str">
        <f t="shared" si="3"/>
        <v/>
      </c>
      <c r="M26" s="14"/>
      <c r="N26" s="2"/>
    </row>
    <row r="27" ht="12.75" customHeight="1" spans="1:14">
      <c r="A27" s="13" t="s">
        <v>1110</v>
      </c>
      <c r="B27" s="164"/>
      <c r="C27" s="165"/>
      <c r="D27" s="46"/>
      <c r="E27" s="105"/>
      <c r="F27" s="105">
        <f>G26</f>
        <v>0</v>
      </c>
      <c r="G27" s="105"/>
      <c r="H27" s="461"/>
      <c r="I27" s="387"/>
      <c r="J27" s="105"/>
      <c r="K27" s="105"/>
      <c r="L27" s="16"/>
      <c r="M27" s="14"/>
      <c r="N27" s="2"/>
    </row>
    <row r="28" customHeight="1" spans="1:14">
      <c r="A28" s="17" t="s">
        <v>1111</v>
      </c>
      <c r="B28" s="168"/>
      <c r="C28" s="169"/>
      <c r="D28" s="20"/>
      <c r="E28" s="23"/>
      <c r="F28" s="388">
        <f>F26-F27</f>
        <v>0</v>
      </c>
      <c r="G28" s="388"/>
      <c r="H28" s="23"/>
      <c r="I28" s="23"/>
      <c r="J28" s="23"/>
      <c r="K28" s="388">
        <f>K26</f>
        <v>0</v>
      </c>
      <c r="L28" s="16" t="str">
        <f t="shared" si="3"/>
        <v/>
      </c>
      <c r="M28" s="20"/>
      <c r="N28" s="2"/>
    </row>
    <row r="29" customHeight="1" spans="1:14">
      <c r="A29" s="3" t="e">
        <f>#REF!&amp;"填表人："&amp;#REF!</f>
        <v>#REF!</v>
      </c>
      <c r="K29" s="3" t="e">
        <f>"评估人员："&amp;#REF!</f>
        <v>#REF!</v>
      </c>
      <c r="N29" s="45" t="s">
        <v>599</v>
      </c>
    </row>
    <row r="30" customHeight="1" spans="1:1">
      <c r="A30" s="3" t="e">
        <f>"填表日期："&amp;YEAR(#REF!)&amp;"年"&amp;MONTH(#REF!)&amp;"月"&amp;DAY(#REF!)&amp;"日"</f>
        <v>#REF!</v>
      </c>
    </row>
  </sheetData>
  <mergeCells count="14">
    <mergeCell ref="A2:M2"/>
    <mergeCell ref="A3:M3"/>
    <mergeCell ref="D6:F6"/>
    <mergeCell ref="I6:K6"/>
    <mergeCell ref="A26:C26"/>
    <mergeCell ref="A27:C27"/>
    <mergeCell ref="A28:C28"/>
    <mergeCell ref="A6:A7"/>
    <mergeCell ref="B6:B7"/>
    <mergeCell ref="C6:C7"/>
    <mergeCell ref="G6:G7"/>
    <mergeCell ref="H6:H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4">
    <pageSetUpPr fitToPage="1"/>
  </sheetPr>
  <dimension ref="A1:N30"/>
  <sheetViews>
    <sheetView showGridLines="0" zoomScale="96" zoomScaleNormal="96" workbookViewId="0">
      <selection activeCell="B26" sqref="A26:D26"/>
    </sheetView>
  </sheetViews>
  <sheetFormatPr defaultColWidth="9" defaultRowHeight="15.75" customHeight="1"/>
  <cols>
    <col min="1" max="1" width="6.20833333333333" style="3" customWidth="1"/>
    <col min="2" max="2" width="13.7083333333333" style="3" customWidth="1"/>
    <col min="3" max="3" width="11.2083333333333" style="3" customWidth="1"/>
    <col min="4" max="4" width="8" style="3" customWidth="1"/>
    <col min="5" max="5" width="4.70833333333333" style="3" customWidth="1"/>
    <col min="6" max="6" width="5.5" style="3" customWidth="1"/>
    <col min="7" max="7" width="11.2083333333333" style="3" customWidth="1"/>
    <col min="8" max="8" width="15" style="3" customWidth="1"/>
    <col min="9" max="9" width="8" style="3" customWidth="1"/>
    <col min="10" max="10" width="8.70833333333333" style="3" customWidth="1"/>
    <col min="11" max="11" width="9.70833333333333" style="3" customWidth="1"/>
    <col min="12" max="12" width="7.70833333333333" style="3" customWidth="1"/>
    <col min="13" max="13" width="8.20833333333333" style="3" customWidth="1"/>
    <col min="14" max="14" width="13.2083333333333" style="2" customWidth="1"/>
    <col min="15" max="16" width="9" style="3" customWidth="1"/>
    <col min="17" max="16384" width="9" style="3"/>
  </cols>
  <sheetData>
    <row r="1" customHeight="1" spans="1:1">
      <c r="A1" s="4" t="s">
        <v>0</v>
      </c>
    </row>
    <row r="2" s="1" customFormat="1" ht="30" customHeight="1" spans="1:14">
      <c r="A2" s="5" t="s">
        <v>53</v>
      </c>
      <c r="N2" s="6"/>
    </row>
    <row r="3" customHeight="1" spans="1:1">
      <c r="A3" s="2" t="e">
        <f>"评估基准日："&amp;TEXT(#REF!,"yyyy年mm月dd日")</f>
        <v>#REF!</v>
      </c>
    </row>
    <row r="4" ht="14.25" customHeight="1" spans="1:12">
      <c r="A4" s="2"/>
      <c r="B4" s="2"/>
      <c r="C4" s="2"/>
      <c r="D4" s="2"/>
      <c r="E4" s="2"/>
      <c r="F4" s="2"/>
      <c r="G4" s="2"/>
      <c r="H4" s="2"/>
      <c r="I4" s="2"/>
      <c r="J4" s="2"/>
      <c r="K4" s="2"/>
      <c r="L4" s="7" t="s">
        <v>1112</v>
      </c>
    </row>
    <row r="5" customHeight="1" spans="1:13">
      <c r="A5" s="3" t="e">
        <f>#REF!&amp;"："&amp;#REF!</f>
        <v>#REF!</v>
      </c>
      <c r="M5" s="198" t="s">
        <v>627</v>
      </c>
    </row>
    <row r="6" s="2" customFormat="1" customHeight="1" spans="1:13">
      <c r="A6" s="25" t="s">
        <v>4</v>
      </c>
      <c r="B6" s="25" t="s">
        <v>1113</v>
      </c>
      <c r="C6" s="25" t="s">
        <v>1114</v>
      </c>
      <c r="D6" s="67" t="s">
        <v>997</v>
      </c>
      <c r="E6" s="25" t="s">
        <v>6</v>
      </c>
      <c r="F6" s="164"/>
      <c r="G6" s="165"/>
      <c r="H6" s="67" t="s">
        <v>979</v>
      </c>
      <c r="I6" s="25" t="s">
        <v>7</v>
      </c>
      <c r="J6" s="164"/>
      <c r="K6" s="165"/>
      <c r="L6" s="25" t="s">
        <v>576</v>
      </c>
      <c r="M6" s="25" t="s">
        <v>176</v>
      </c>
    </row>
    <row r="7" s="2" customFormat="1" customHeight="1" spans="1:14">
      <c r="A7" s="160"/>
      <c r="B7" s="160"/>
      <c r="C7" s="160"/>
      <c r="D7" s="196"/>
      <c r="E7" s="327" t="s">
        <v>998</v>
      </c>
      <c r="F7" s="386" t="s">
        <v>999</v>
      </c>
      <c r="G7" s="386" t="s">
        <v>1000</v>
      </c>
      <c r="H7" s="196"/>
      <c r="I7" s="327" t="s">
        <v>1001</v>
      </c>
      <c r="J7" s="386" t="s">
        <v>1002</v>
      </c>
      <c r="K7" s="386" t="s">
        <v>1000</v>
      </c>
      <c r="L7" s="160"/>
      <c r="M7" s="160"/>
      <c r="N7" s="199" t="s">
        <v>632</v>
      </c>
    </row>
    <row r="8" ht="12.75" customHeight="1" spans="1:14">
      <c r="A8" s="13" t="str">
        <f t="shared" ref="A8" si="0">IF(B8="","",ROW()-7)</f>
        <v/>
      </c>
      <c r="B8" s="14"/>
      <c r="C8" s="14"/>
      <c r="D8" s="14"/>
      <c r="E8" s="387"/>
      <c r="F8" s="105"/>
      <c r="G8" s="105"/>
      <c r="H8" s="105"/>
      <c r="I8" s="46"/>
      <c r="J8" s="16"/>
      <c r="K8" s="16"/>
      <c r="L8" s="16" t="str">
        <f t="shared" ref="L8" si="1">IF(G8-H8=0,"",(K8-G8+H8)/(G8-H8)*100)</f>
        <v/>
      </c>
      <c r="M8" s="14"/>
      <c r="N8" s="2" t="s">
        <v>1115</v>
      </c>
    </row>
    <row r="9" ht="12.75" customHeight="1" spans="1:14">
      <c r="A9" s="13" t="str">
        <f t="shared" ref="A9:A25" si="2">IF(B9="","",ROW()-7)</f>
        <v/>
      </c>
      <c r="B9" s="14"/>
      <c r="C9" s="14"/>
      <c r="D9" s="14"/>
      <c r="E9" s="387"/>
      <c r="F9" s="105"/>
      <c r="G9" s="105"/>
      <c r="H9" s="105"/>
      <c r="I9" s="46"/>
      <c r="J9" s="16"/>
      <c r="K9" s="16"/>
      <c r="L9" s="16" t="str">
        <f t="shared" ref="L9:L28" si="3">IF(G9-H9=0,"",(K9-G9+H9)/(G9-H9)*100)</f>
        <v/>
      </c>
      <c r="M9" s="14"/>
      <c r="N9" s="2" t="s">
        <v>1116</v>
      </c>
    </row>
    <row r="10" ht="12.75" customHeight="1" spans="1:14">
      <c r="A10" s="13" t="str">
        <f t="shared" si="2"/>
        <v/>
      </c>
      <c r="B10" s="14"/>
      <c r="C10" s="14"/>
      <c r="D10" s="14"/>
      <c r="E10" s="387"/>
      <c r="F10" s="105"/>
      <c r="G10" s="105"/>
      <c r="H10" s="105"/>
      <c r="I10" s="46"/>
      <c r="J10" s="16"/>
      <c r="K10" s="16"/>
      <c r="L10" s="16" t="str">
        <f t="shared" si="3"/>
        <v/>
      </c>
      <c r="M10" s="14"/>
      <c r="N10" s="2" t="s">
        <v>1117</v>
      </c>
    </row>
    <row r="11" ht="12.75" customHeight="1" spans="1:14">
      <c r="A11" s="13" t="str">
        <f t="shared" si="2"/>
        <v/>
      </c>
      <c r="B11" s="14"/>
      <c r="C11" s="14"/>
      <c r="D11" s="14"/>
      <c r="E11" s="387"/>
      <c r="F11" s="105"/>
      <c r="G11" s="105"/>
      <c r="H11" s="105"/>
      <c r="I11" s="46"/>
      <c r="J11" s="16"/>
      <c r="K11" s="16"/>
      <c r="L11" s="16" t="str">
        <f t="shared" si="3"/>
        <v/>
      </c>
      <c r="M11" s="14"/>
      <c r="N11" s="2" t="s">
        <v>1118</v>
      </c>
    </row>
    <row r="12" ht="12.75" customHeight="1" spans="1:14">
      <c r="A12" s="13" t="str">
        <f t="shared" si="2"/>
        <v/>
      </c>
      <c r="B12" s="14"/>
      <c r="C12" s="14"/>
      <c r="D12" s="14"/>
      <c r="E12" s="387"/>
      <c r="F12" s="105"/>
      <c r="G12" s="105"/>
      <c r="H12" s="105"/>
      <c r="I12" s="46"/>
      <c r="J12" s="16"/>
      <c r="K12" s="16"/>
      <c r="L12" s="16" t="str">
        <f t="shared" si="3"/>
        <v/>
      </c>
      <c r="M12" s="14"/>
      <c r="N12" s="2" t="s">
        <v>1119</v>
      </c>
    </row>
    <row r="13" ht="12.75" customHeight="1" spans="1:14">
      <c r="A13" s="13" t="str">
        <f t="shared" si="2"/>
        <v/>
      </c>
      <c r="B13" s="14"/>
      <c r="C13" s="14"/>
      <c r="D13" s="14"/>
      <c r="E13" s="387"/>
      <c r="F13" s="105"/>
      <c r="G13" s="105"/>
      <c r="H13" s="105"/>
      <c r="I13" s="46"/>
      <c r="J13" s="16"/>
      <c r="K13" s="16"/>
      <c r="L13" s="16" t="str">
        <f t="shared" si="3"/>
        <v/>
      </c>
      <c r="M13" s="14"/>
      <c r="N13" s="2" t="s">
        <v>1120</v>
      </c>
    </row>
    <row r="14" ht="12.75" customHeight="1" spans="1:14">
      <c r="A14" s="13" t="str">
        <f t="shared" si="2"/>
        <v/>
      </c>
      <c r="B14" s="14"/>
      <c r="C14" s="14"/>
      <c r="D14" s="14"/>
      <c r="E14" s="387"/>
      <c r="F14" s="105"/>
      <c r="G14" s="105"/>
      <c r="H14" s="105"/>
      <c r="I14" s="46"/>
      <c r="J14" s="16"/>
      <c r="K14" s="16"/>
      <c r="L14" s="16" t="str">
        <f t="shared" si="3"/>
        <v/>
      </c>
      <c r="M14" s="14"/>
      <c r="N14" s="2" t="s">
        <v>1121</v>
      </c>
    </row>
    <row r="15" ht="12.75" customHeight="1" spans="1:14">
      <c r="A15" s="13" t="str">
        <f t="shared" si="2"/>
        <v/>
      </c>
      <c r="B15" s="14"/>
      <c r="C15" s="14"/>
      <c r="D15" s="14"/>
      <c r="E15" s="387"/>
      <c r="F15" s="105"/>
      <c r="G15" s="105"/>
      <c r="H15" s="105"/>
      <c r="I15" s="46"/>
      <c r="J15" s="16"/>
      <c r="K15" s="16"/>
      <c r="L15" s="16" t="str">
        <f t="shared" si="3"/>
        <v/>
      </c>
      <c r="M15" s="14"/>
      <c r="N15" s="2" t="s">
        <v>1122</v>
      </c>
    </row>
    <row r="16" ht="12.75" customHeight="1" spans="1:14">
      <c r="A16" s="13" t="str">
        <f t="shared" si="2"/>
        <v/>
      </c>
      <c r="B16" s="14"/>
      <c r="C16" s="14"/>
      <c r="D16" s="14"/>
      <c r="E16" s="387"/>
      <c r="F16" s="105"/>
      <c r="G16" s="105"/>
      <c r="H16" s="105"/>
      <c r="I16" s="46"/>
      <c r="J16" s="16"/>
      <c r="K16" s="16"/>
      <c r="L16" s="16" t="str">
        <f t="shared" si="3"/>
        <v/>
      </c>
      <c r="M16" s="14"/>
      <c r="N16" s="2" t="s">
        <v>1123</v>
      </c>
    </row>
    <row r="17" ht="12.75" customHeight="1" spans="1:14">
      <c r="A17" s="13" t="str">
        <f t="shared" si="2"/>
        <v/>
      </c>
      <c r="B17" s="14"/>
      <c r="C17" s="14"/>
      <c r="D17" s="14"/>
      <c r="E17" s="387"/>
      <c r="F17" s="105"/>
      <c r="G17" s="105"/>
      <c r="H17" s="105"/>
      <c r="I17" s="46"/>
      <c r="J17" s="16"/>
      <c r="K17" s="16"/>
      <c r="L17" s="16" t="str">
        <f t="shared" si="3"/>
        <v/>
      </c>
      <c r="M17" s="14"/>
      <c r="N17" s="2" t="s">
        <v>1124</v>
      </c>
    </row>
    <row r="18" ht="12.75" customHeight="1" spans="1:14">
      <c r="A18" s="13" t="str">
        <f t="shared" si="2"/>
        <v/>
      </c>
      <c r="B18" s="14"/>
      <c r="C18" s="14"/>
      <c r="D18" s="14"/>
      <c r="E18" s="387"/>
      <c r="F18" s="105"/>
      <c r="G18" s="105"/>
      <c r="H18" s="105"/>
      <c r="I18" s="46"/>
      <c r="J18" s="16"/>
      <c r="K18" s="16"/>
      <c r="L18" s="16" t="str">
        <f t="shared" si="3"/>
        <v/>
      </c>
      <c r="M18" s="14"/>
      <c r="N18" s="2" t="s">
        <v>1125</v>
      </c>
    </row>
    <row r="19" ht="12.75" customHeight="1" spans="1:14">
      <c r="A19" s="13" t="str">
        <f t="shared" si="2"/>
        <v/>
      </c>
      <c r="B19" s="14"/>
      <c r="C19" s="14"/>
      <c r="D19" s="14"/>
      <c r="E19" s="387"/>
      <c r="F19" s="105"/>
      <c r="G19" s="105"/>
      <c r="H19" s="105"/>
      <c r="I19" s="46"/>
      <c r="J19" s="16"/>
      <c r="K19" s="16"/>
      <c r="L19" s="16" t="str">
        <f t="shared" si="3"/>
        <v/>
      </c>
      <c r="M19" s="14"/>
      <c r="N19" s="2" t="s">
        <v>1126</v>
      </c>
    </row>
    <row r="20" ht="12.75" customHeight="1" spans="1:14">
      <c r="A20" s="13" t="str">
        <f t="shared" si="2"/>
        <v/>
      </c>
      <c r="B20" s="14"/>
      <c r="C20" s="14"/>
      <c r="D20" s="14"/>
      <c r="E20" s="387"/>
      <c r="F20" s="105"/>
      <c r="G20" s="105"/>
      <c r="H20" s="105"/>
      <c r="I20" s="46"/>
      <c r="J20" s="16"/>
      <c r="K20" s="16"/>
      <c r="L20" s="16" t="str">
        <f t="shared" si="3"/>
        <v/>
      </c>
      <c r="M20" s="14"/>
      <c r="N20" s="2" t="s">
        <v>1127</v>
      </c>
    </row>
    <row r="21" ht="12.75" customHeight="1" spans="1:14">
      <c r="A21" s="13" t="str">
        <f t="shared" si="2"/>
        <v/>
      </c>
      <c r="B21" s="14"/>
      <c r="C21" s="14"/>
      <c r="D21" s="14"/>
      <c r="E21" s="387"/>
      <c r="F21" s="105"/>
      <c r="G21" s="105"/>
      <c r="H21" s="105"/>
      <c r="I21" s="46"/>
      <c r="J21" s="16"/>
      <c r="K21" s="16"/>
      <c r="L21" s="16" t="str">
        <f t="shared" si="3"/>
        <v/>
      </c>
      <c r="M21" s="14"/>
      <c r="N21" s="2" t="s">
        <v>1128</v>
      </c>
    </row>
    <row r="22" ht="12.75" customHeight="1" spans="1:14">
      <c r="A22" s="13" t="str">
        <f t="shared" si="2"/>
        <v/>
      </c>
      <c r="B22" s="14"/>
      <c r="C22" s="14"/>
      <c r="D22" s="14"/>
      <c r="E22" s="387"/>
      <c r="F22" s="105"/>
      <c r="G22" s="105"/>
      <c r="H22" s="105"/>
      <c r="I22" s="46"/>
      <c r="J22" s="16"/>
      <c r="K22" s="16"/>
      <c r="L22" s="16" t="str">
        <f t="shared" si="3"/>
        <v/>
      </c>
      <c r="M22" s="14"/>
      <c r="N22" s="2" t="s">
        <v>1129</v>
      </c>
    </row>
    <row r="23" ht="12.75" customHeight="1" spans="1:14">
      <c r="A23" s="13" t="str">
        <f t="shared" si="2"/>
        <v/>
      </c>
      <c r="B23" s="14"/>
      <c r="C23" s="14"/>
      <c r="D23" s="14"/>
      <c r="E23" s="387"/>
      <c r="F23" s="105"/>
      <c r="G23" s="105"/>
      <c r="H23" s="105"/>
      <c r="I23" s="46"/>
      <c r="J23" s="16"/>
      <c r="K23" s="16"/>
      <c r="L23" s="16" t="str">
        <f t="shared" si="3"/>
        <v/>
      </c>
      <c r="M23" s="14"/>
      <c r="N23" s="2" t="s">
        <v>1130</v>
      </c>
    </row>
    <row r="24" ht="12.75" customHeight="1" spans="1:14">
      <c r="A24" s="13" t="str">
        <f t="shared" si="2"/>
        <v/>
      </c>
      <c r="B24" s="14"/>
      <c r="C24" s="14"/>
      <c r="D24" s="14"/>
      <c r="E24" s="387"/>
      <c r="F24" s="105"/>
      <c r="G24" s="105"/>
      <c r="H24" s="105"/>
      <c r="I24" s="46"/>
      <c r="J24" s="16"/>
      <c r="K24" s="16"/>
      <c r="L24" s="16" t="str">
        <f t="shared" si="3"/>
        <v/>
      </c>
      <c r="M24" s="14"/>
      <c r="N24" s="2" t="s">
        <v>1131</v>
      </c>
    </row>
    <row r="25" ht="12.75" customHeight="1" spans="1:14">
      <c r="A25" s="13" t="str">
        <f t="shared" si="2"/>
        <v/>
      </c>
      <c r="B25" s="14"/>
      <c r="C25" s="14"/>
      <c r="D25" s="14"/>
      <c r="E25" s="387"/>
      <c r="F25" s="105"/>
      <c r="G25" s="105"/>
      <c r="H25" s="105"/>
      <c r="I25" s="46"/>
      <c r="J25" s="16"/>
      <c r="K25" s="16"/>
      <c r="L25" s="16" t="str">
        <f t="shared" si="3"/>
        <v/>
      </c>
      <c r="M25" s="14"/>
      <c r="N25" s="2" t="s">
        <v>1132</v>
      </c>
    </row>
    <row r="26" ht="12.75" customHeight="1" spans="1:13">
      <c r="A26" s="13" t="s">
        <v>1133</v>
      </c>
      <c r="B26" s="164"/>
      <c r="C26" s="164"/>
      <c r="D26" s="165"/>
      <c r="E26" s="387"/>
      <c r="F26" s="105"/>
      <c r="G26" s="105">
        <f>SUM(G8:G25)</f>
        <v>0</v>
      </c>
      <c r="H26" s="105">
        <f>SUM(H8:H25)</f>
        <v>0</v>
      </c>
      <c r="I26" s="46"/>
      <c r="J26" s="16"/>
      <c r="K26" s="105">
        <f>SUM(K8:K25)</f>
        <v>0</v>
      </c>
      <c r="L26" s="16" t="str">
        <f t="shared" si="3"/>
        <v/>
      </c>
      <c r="M26" s="14"/>
    </row>
    <row r="27" ht="12.75" customHeight="1" spans="1:13">
      <c r="A27" s="13" t="s">
        <v>1134</v>
      </c>
      <c r="B27" s="164"/>
      <c r="C27" s="164"/>
      <c r="D27" s="165"/>
      <c r="E27" s="387"/>
      <c r="F27" s="105"/>
      <c r="G27" s="105">
        <f>H26</f>
        <v>0</v>
      </c>
      <c r="H27" s="105"/>
      <c r="I27" s="46"/>
      <c r="J27" s="16"/>
      <c r="K27" s="16"/>
      <c r="L27" s="16"/>
      <c r="M27" s="14"/>
    </row>
    <row r="28" customHeight="1" spans="1:13">
      <c r="A28" s="17" t="s">
        <v>1135</v>
      </c>
      <c r="B28" s="168"/>
      <c r="C28" s="168"/>
      <c r="D28" s="169"/>
      <c r="E28" s="388"/>
      <c r="F28" s="23"/>
      <c r="G28" s="388">
        <f>G26-G27</f>
        <v>0</v>
      </c>
      <c r="H28" s="388"/>
      <c r="I28" s="23"/>
      <c r="J28" s="23"/>
      <c r="K28" s="388">
        <f>K26</f>
        <v>0</v>
      </c>
      <c r="L28" s="16" t="str">
        <f t="shared" si="3"/>
        <v/>
      </c>
      <c r="M28" s="20"/>
    </row>
    <row r="29" customHeight="1" spans="1:11">
      <c r="A29" s="3" t="e">
        <f>#REF!&amp;"填表人："&amp;#REF!</f>
        <v>#REF!</v>
      </c>
      <c r="K29" s="3" t="e">
        <f>"评估人员："&amp;#REF!</f>
        <v>#REF!</v>
      </c>
    </row>
    <row r="30" customHeight="1" spans="1:1">
      <c r="A30" s="3" t="e">
        <f>"填表日期："&amp;YEAR(#REF!)&amp;"年"&amp;MONTH(#REF!)&amp;"月"&amp;DAY(#REF!)&amp;"日"</f>
        <v>#REF!</v>
      </c>
    </row>
  </sheetData>
  <mergeCells count="15">
    <mergeCell ref="A2:M2"/>
    <mergeCell ref="A3:M3"/>
    <mergeCell ref="L4:M4"/>
    <mergeCell ref="E6:G6"/>
    <mergeCell ref="I6:K6"/>
    <mergeCell ref="A26:D26"/>
    <mergeCell ref="A27:D27"/>
    <mergeCell ref="A28:D28"/>
    <mergeCell ref="A6:A7"/>
    <mergeCell ref="B6:B7"/>
    <mergeCell ref="C6:C7"/>
    <mergeCell ref="D6:D7"/>
    <mergeCell ref="H6:H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5">
    <pageSetUpPr fitToPage="1"/>
  </sheetPr>
  <dimension ref="A1:O31"/>
  <sheetViews>
    <sheetView showGridLines="0" zoomScale="96" zoomScaleNormal="96" workbookViewId="0">
      <selection activeCell="B26" sqref="A26:D26"/>
    </sheetView>
  </sheetViews>
  <sheetFormatPr defaultColWidth="9" defaultRowHeight="15.75" customHeight="1"/>
  <cols>
    <col min="1" max="1" width="4.70833333333333" style="3" customWidth="1"/>
    <col min="2" max="2" width="16.2083333333333" style="3" customWidth="1"/>
    <col min="3" max="3" width="8" style="3" customWidth="1"/>
    <col min="4" max="4" width="8" style="297" customWidth="1" outlineLevel="1"/>
    <col min="5" max="5" width="10.7083333333333" style="3" customWidth="1" outlineLevel="1"/>
    <col min="6" max="6" width="12.2083333333333" style="3" customWidth="1"/>
    <col min="7" max="7" width="11.5" style="3" customWidth="1"/>
    <col min="8" max="8" width="15" style="3" customWidth="1"/>
    <col min="9" max="9" width="8" style="3" customWidth="1"/>
    <col min="10" max="10" width="8.70833333333333" style="3" customWidth="1"/>
    <col min="11" max="11" width="7.70833333333333" style="3" customWidth="1"/>
    <col min="12" max="12" width="9.70833333333333" style="3" customWidth="1"/>
    <col min="13" max="13" width="7" style="3" customWidth="1"/>
    <col min="14" max="14" width="9.70833333333333" style="3" customWidth="1"/>
    <col min="15" max="15" width="9" style="2" customWidth="1"/>
    <col min="16" max="17" width="9" style="3" customWidth="1"/>
    <col min="18" max="16384" width="9" style="3"/>
  </cols>
  <sheetData>
    <row r="1" customHeight="1" spans="1:1">
      <c r="A1" s="4" t="s">
        <v>0</v>
      </c>
    </row>
    <row r="2" s="1" customFormat="1" ht="30" customHeight="1" spans="1:15">
      <c r="A2" s="5" t="s">
        <v>57</v>
      </c>
      <c r="O2" s="6"/>
    </row>
    <row r="3" customHeight="1" spans="1:1">
      <c r="A3" s="2" t="e">
        <f>"评估基准日："&amp;TEXT(#REF!,"yyyy年mm月dd日")</f>
        <v>#REF!</v>
      </c>
    </row>
    <row r="4" ht="14.25" customHeight="1" spans="1:14">
      <c r="A4" s="2"/>
      <c r="B4" s="2"/>
      <c r="C4" s="2"/>
      <c r="D4" s="357"/>
      <c r="E4" s="2"/>
      <c r="F4" s="2"/>
      <c r="G4" s="2"/>
      <c r="H4" s="2"/>
      <c r="I4" s="2"/>
      <c r="J4" s="2"/>
      <c r="K4" s="2"/>
      <c r="L4" s="2"/>
      <c r="M4" s="2"/>
      <c r="N4" s="7" t="s">
        <v>1136</v>
      </c>
    </row>
    <row r="5" customHeight="1" spans="1:14">
      <c r="A5" s="3" t="e">
        <f>#REF!&amp;"："&amp;#REF!</f>
        <v>#REF!</v>
      </c>
      <c r="N5" s="198" t="s">
        <v>627</v>
      </c>
    </row>
    <row r="6" s="2" customFormat="1" customHeight="1" spans="1:14">
      <c r="A6" s="25" t="s">
        <v>4</v>
      </c>
      <c r="B6" s="25" t="s">
        <v>996</v>
      </c>
      <c r="C6" s="356" t="s">
        <v>997</v>
      </c>
      <c r="D6" s="348" t="s">
        <v>1137</v>
      </c>
      <c r="E6" s="67" t="s">
        <v>1138</v>
      </c>
      <c r="F6" s="25" t="s">
        <v>1139</v>
      </c>
      <c r="G6" s="413"/>
      <c r="H6" s="195" t="s">
        <v>979</v>
      </c>
      <c r="I6" s="25" t="s">
        <v>1001</v>
      </c>
      <c r="J6" s="25" t="s">
        <v>7</v>
      </c>
      <c r="K6" s="425"/>
      <c r="L6" s="413"/>
      <c r="M6" s="25" t="s">
        <v>576</v>
      </c>
      <c r="N6" s="25" t="s">
        <v>176</v>
      </c>
    </row>
    <row r="7" s="2" customFormat="1" customHeight="1" spans="1:15">
      <c r="A7" s="406"/>
      <c r="B7" s="406"/>
      <c r="C7" s="407"/>
      <c r="D7" s="407"/>
      <c r="E7" s="407"/>
      <c r="F7" s="327" t="s">
        <v>998</v>
      </c>
      <c r="G7" s="98" t="s">
        <v>1000</v>
      </c>
      <c r="H7" s="407"/>
      <c r="I7" s="406"/>
      <c r="J7" s="98" t="s">
        <v>1140</v>
      </c>
      <c r="K7" s="100" t="s">
        <v>1141</v>
      </c>
      <c r="L7" s="98" t="s">
        <v>1000</v>
      </c>
      <c r="M7" s="406"/>
      <c r="N7" s="406"/>
      <c r="O7" s="199" t="s">
        <v>632</v>
      </c>
    </row>
    <row r="8" ht="12.75" customHeight="1" spans="1:15">
      <c r="A8" s="13" t="str">
        <f t="shared" ref="A8" si="0">IF(B8="","",ROW()-7)</f>
        <v/>
      </c>
      <c r="B8" s="14"/>
      <c r="C8" s="14"/>
      <c r="D8" s="15"/>
      <c r="E8" s="55"/>
      <c r="F8" s="457"/>
      <c r="G8" s="55"/>
      <c r="H8" s="55"/>
      <c r="I8" s="457"/>
      <c r="J8" s="55"/>
      <c r="K8" s="55"/>
      <c r="L8" s="55"/>
      <c r="M8" s="460" t="str">
        <f t="shared" ref="M8" si="1">IF(G8-H8=0,"",(L8-G8+H8)/(G8-H8)*100)</f>
        <v/>
      </c>
      <c r="N8" s="14"/>
      <c r="O8" s="2" t="s">
        <v>1142</v>
      </c>
    </row>
    <row r="9" ht="12.75" customHeight="1" spans="1:15">
      <c r="A9" s="13" t="str">
        <f t="shared" ref="A9:A25" si="2">IF(B9="","",ROW()-7)</f>
        <v/>
      </c>
      <c r="B9" s="14"/>
      <c r="C9" s="14"/>
      <c r="D9" s="15"/>
      <c r="E9" s="55"/>
      <c r="F9" s="457"/>
      <c r="G9" s="55"/>
      <c r="H9" s="55"/>
      <c r="I9" s="457"/>
      <c r="J9" s="55"/>
      <c r="K9" s="55"/>
      <c r="L9" s="55"/>
      <c r="M9" s="460" t="str">
        <f t="shared" ref="M9:M28" si="3">IF(G9-H9=0,"",(L9-G9+H9)/(G9-H9)*100)</f>
        <v/>
      </c>
      <c r="N9" s="14"/>
      <c r="O9" s="2" t="s">
        <v>1143</v>
      </c>
    </row>
    <row r="10" ht="12.75" customHeight="1" spans="1:15">
      <c r="A10" s="13" t="str">
        <f t="shared" si="2"/>
        <v/>
      </c>
      <c r="B10" s="14"/>
      <c r="C10" s="14"/>
      <c r="D10" s="15"/>
      <c r="E10" s="55"/>
      <c r="F10" s="457"/>
      <c r="G10" s="55"/>
      <c r="H10" s="55"/>
      <c r="I10" s="457"/>
      <c r="J10" s="55"/>
      <c r="K10" s="55"/>
      <c r="L10" s="55"/>
      <c r="M10" s="460" t="str">
        <f t="shared" si="3"/>
        <v/>
      </c>
      <c r="N10" s="14"/>
      <c r="O10" s="2" t="s">
        <v>1144</v>
      </c>
    </row>
    <row r="11" ht="12.75" customHeight="1" spans="1:15">
      <c r="A11" s="13" t="str">
        <f t="shared" si="2"/>
        <v/>
      </c>
      <c r="B11" s="14"/>
      <c r="C11" s="14"/>
      <c r="D11" s="15"/>
      <c r="E11" s="55"/>
      <c r="F11" s="457"/>
      <c r="G11" s="55"/>
      <c r="H11" s="55"/>
      <c r="I11" s="457"/>
      <c r="J11" s="55"/>
      <c r="K11" s="55"/>
      <c r="L11" s="55"/>
      <c r="M11" s="460" t="str">
        <f t="shared" si="3"/>
        <v/>
      </c>
      <c r="N11" s="14"/>
      <c r="O11" s="2" t="s">
        <v>1145</v>
      </c>
    </row>
    <row r="12" ht="12.75" customHeight="1" spans="1:15">
      <c r="A12" s="13" t="str">
        <f t="shared" si="2"/>
        <v/>
      </c>
      <c r="B12" s="14"/>
      <c r="C12" s="14"/>
      <c r="D12" s="15"/>
      <c r="E12" s="55"/>
      <c r="F12" s="457"/>
      <c r="G12" s="55"/>
      <c r="H12" s="55"/>
      <c r="I12" s="457"/>
      <c r="J12" s="55"/>
      <c r="K12" s="55"/>
      <c r="L12" s="55"/>
      <c r="M12" s="460" t="str">
        <f t="shared" si="3"/>
        <v/>
      </c>
      <c r="N12" s="14"/>
      <c r="O12" s="2" t="s">
        <v>1146</v>
      </c>
    </row>
    <row r="13" ht="12.75" customHeight="1" spans="1:15">
      <c r="A13" s="13" t="str">
        <f t="shared" si="2"/>
        <v/>
      </c>
      <c r="B13" s="14"/>
      <c r="C13" s="14"/>
      <c r="D13" s="15"/>
      <c r="E13" s="55"/>
      <c r="F13" s="457"/>
      <c r="G13" s="55"/>
      <c r="H13" s="55"/>
      <c r="I13" s="457"/>
      <c r="J13" s="55"/>
      <c r="K13" s="55"/>
      <c r="L13" s="55"/>
      <c r="M13" s="460" t="str">
        <f t="shared" si="3"/>
        <v/>
      </c>
      <c r="N13" s="14"/>
      <c r="O13" s="2" t="s">
        <v>1147</v>
      </c>
    </row>
    <row r="14" ht="12.75" customHeight="1" spans="1:15">
      <c r="A14" s="13" t="str">
        <f t="shared" si="2"/>
        <v/>
      </c>
      <c r="B14" s="14"/>
      <c r="C14" s="14"/>
      <c r="D14" s="15"/>
      <c r="E14" s="55"/>
      <c r="F14" s="457"/>
      <c r="G14" s="55"/>
      <c r="H14" s="55"/>
      <c r="I14" s="457"/>
      <c r="J14" s="55"/>
      <c r="K14" s="55"/>
      <c r="L14" s="55"/>
      <c r="M14" s="460" t="str">
        <f t="shared" si="3"/>
        <v/>
      </c>
      <c r="N14" s="14"/>
      <c r="O14" s="2" t="s">
        <v>1148</v>
      </c>
    </row>
    <row r="15" ht="12.75" customHeight="1" spans="1:15">
      <c r="A15" s="13" t="str">
        <f t="shared" si="2"/>
        <v/>
      </c>
      <c r="B15" s="14"/>
      <c r="C15" s="14"/>
      <c r="D15" s="15"/>
      <c r="E15" s="55"/>
      <c r="F15" s="457"/>
      <c r="G15" s="55"/>
      <c r="H15" s="55"/>
      <c r="I15" s="457"/>
      <c r="J15" s="55"/>
      <c r="K15" s="55"/>
      <c r="L15" s="55"/>
      <c r="M15" s="460" t="str">
        <f t="shared" si="3"/>
        <v/>
      </c>
      <c r="N15" s="14"/>
      <c r="O15" s="2" t="s">
        <v>1149</v>
      </c>
    </row>
    <row r="16" ht="12.75" customHeight="1" spans="1:15">
      <c r="A16" s="13" t="str">
        <f t="shared" si="2"/>
        <v/>
      </c>
      <c r="B16" s="14"/>
      <c r="C16" s="14"/>
      <c r="D16" s="15"/>
      <c r="E16" s="55"/>
      <c r="F16" s="457"/>
      <c r="G16" s="55"/>
      <c r="H16" s="55"/>
      <c r="I16" s="457"/>
      <c r="J16" s="55"/>
      <c r="K16" s="55"/>
      <c r="L16" s="55"/>
      <c r="M16" s="460" t="str">
        <f t="shared" si="3"/>
        <v/>
      </c>
      <c r="N16" s="14"/>
      <c r="O16" s="2" t="s">
        <v>1150</v>
      </c>
    </row>
    <row r="17" ht="12.75" customHeight="1" spans="1:15">
      <c r="A17" s="13" t="str">
        <f t="shared" si="2"/>
        <v/>
      </c>
      <c r="B17" s="14"/>
      <c r="C17" s="14"/>
      <c r="D17" s="15"/>
      <c r="E17" s="55"/>
      <c r="F17" s="457"/>
      <c r="G17" s="55"/>
      <c r="H17" s="55"/>
      <c r="I17" s="457"/>
      <c r="J17" s="55"/>
      <c r="K17" s="55"/>
      <c r="L17" s="55"/>
      <c r="M17" s="460" t="str">
        <f t="shared" si="3"/>
        <v/>
      </c>
      <c r="N17" s="14"/>
      <c r="O17" s="2" t="s">
        <v>1151</v>
      </c>
    </row>
    <row r="18" ht="12.75" customHeight="1" spans="1:15">
      <c r="A18" s="13" t="str">
        <f t="shared" si="2"/>
        <v/>
      </c>
      <c r="B18" s="14"/>
      <c r="C18" s="14"/>
      <c r="D18" s="15"/>
      <c r="E18" s="55"/>
      <c r="F18" s="457"/>
      <c r="G18" s="55"/>
      <c r="H18" s="55"/>
      <c r="I18" s="457"/>
      <c r="J18" s="55"/>
      <c r="K18" s="55"/>
      <c r="L18" s="55"/>
      <c r="M18" s="460" t="str">
        <f t="shared" si="3"/>
        <v/>
      </c>
      <c r="N18" s="14"/>
      <c r="O18" s="2" t="s">
        <v>1152</v>
      </c>
    </row>
    <row r="19" ht="12.75" customHeight="1" spans="1:15">
      <c r="A19" s="13" t="str">
        <f t="shared" si="2"/>
        <v/>
      </c>
      <c r="B19" s="14"/>
      <c r="C19" s="14"/>
      <c r="D19" s="15"/>
      <c r="E19" s="55"/>
      <c r="F19" s="457"/>
      <c r="G19" s="55"/>
      <c r="H19" s="55"/>
      <c r="I19" s="457"/>
      <c r="J19" s="55"/>
      <c r="K19" s="55"/>
      <c r="L19" s="55"/>
      <c r="M19" s="460" t="str">
        <f t="shared" si="3"/>
        <v/>
      </c>
      <c r="N19" s="14"/>
      <c r="O19" s="2" t="s">
        <v>1153</v>
      </c>
    </row>
    <row r="20" ht="12.75" customHeight="1" spans="1:15">
      <c r="A20" s="13" t="str">
        <f t="shared" si="2"/>
        <v/>
      </c>
      <c r="B20" s="14"/>
      <c r="C20" s="14"/>
      <c r="D20" s="15"/>
      <c r="E20" s="55"/>
      <c r="F20" s="457"/>
      <c r="G20" s="55"/>
      <c r="H20" s="55"/>
      <c r="I20" s="457"/>
      <c r="J20" s="55"/>
      <c r="K20" s="55"/>
      <c r="L20" s="55"/>
      <c r="M20" s="460" t="str">
        <f t="shared" si="3"/>
        <v/>
      </c>
      <c r="N20" s="14"/>
      <c r="O20" s="2" t="s">
        <v>1154</v>
      </c>
    </row>
    <row r="21" ht="12.75" customHeight="1" spans="1:15">
      <c r="A21" s="13" t="str">
        <f t="shared" si="2"/>
        <v/>
      </c>
      <c r="B21" s="14"/>
      <c r="C21" s="14"/>
      <c r="D21" s="15"/>
      <c r="E21" s="55"/>
      <c r="F21" s="457"/>
      <c r="G21" s="55"/>
      <c r="H21" s="55"/>
      <c r="I21" s="457"/>
      <c r="J21" s="55"/>
      <c r="K21" s="55"/>
      <c r="L21" s="55"/>
      <c r="M21" s="460" t="str">
        <f t="shared" si="3"/>
        <v/>
      </c>
      <c r="N21" s="14"/>
      <c r="O21" s="2" t="s">
        <v>1155</v>
      </c>
    </row>
    <row r="22" ht="12.75" customHeight="1" spans="1:15">
      <c r="A22" s="13" t="str">
        <f t="shared" si="2"/>
        <v/>
      </c>
      <c r="B22" s="14"/>
      <c r="C22" s="14"/>
      <c r="D22" s="15"/>
      <c r="E22" s="55"/>
      <c r="F22" s="457"/>
      <c r="G22" s="55"/>
      <c r="H22" s="55"/>
      <c r="I22" s="457"/>
      <c r="J22" s="55"/>
      <c r="K22" s="55"/>
      <c r="L22" s="55"/>
      <c r="M22" s="460" t="str">
        <f t="shared" si="3"/>
        <v/>
      </c>
      <c r="N22" s="14"/>
      <c r="O22" s="2" t="s">
        <v>1156</v>
      </c>
    </row>
    <row r="23" ht="12.75" customHeight="1" spans="1:15">
      <c r="A23" s="13" t="str">
        <f t="shared" si="2"/>
        <v/>
      </c>
      <c r="B23" s="14"/>
      <c r="C23" s="14"/>
      <c r="D23" s="15"/>
      <c r="E23" s="55"/>
      <c r="F23" s="457"/>
      <c r="G23" s="55"/>
      <c r="H23" s="55"/>
      <c r="I23" s="457"/>
      <c r="J23" s="55"/>
      <c r="K23" s="55"/>
      <c r="L23" s="55"/>
      <c r="M23" s="460" t="str">
        <f t="shared" si="3"/>
        <v/>
      </c>
      <c r="N23" s="14"/>
      <c r="O23" s="2" t="s">
        <v>1157</v>
      </c>
    </row>
    <row r="24" ht="12.75" customHeight="1" spans="1:15">
      <c r="A24" s="13" t="str">
        <f t="shared" si="2"/>
        <v/>
      </c>
      <c r="B24" s="14"/>
      <c r="C24" s="14"/>
      <c r="D24" s="15"/>
      <c r="E24" s="55"/>
      <c r="F24" s="457"/>
      <c r="G24" s="55"/>
      <c r="H24" s="55"/>
      <c r="I24" s="457"/>
      <c r="J24" s="55"/>
      <c r="K24" s="55"/>
      <c r="L24" s="55"/>
      <c r="M24" s="460" t="str">
        <f t="shared" si="3"/>
        <v/>
      </c>
      <c r="N24" s="14"/>
      <c r="O24" s="2" t="s">
        <v>1158</v>
      </c>
    </row>
    <row r="25" ht="12.75" customHeight="1" spans="1:15">
      <c r="A25" s="13" t="str">
        <f t="shared" si="2"/>
        <v/>
      </c>
      <c r="B25" s="14"/>
      <c r="C25" s="14"/>
      <c r="D25" s="15"/>
      <c r="E25" s="55"/>
      <c r="F25" s="457"/>
      <c r="G25" s="55"/>
      <c r="H25" s="55"/>
      <c r="I25" s="457"/>
      <c r="J25" s="55"/>
      <c r="K25" s="55"/>
      <c r="L25" s="55"/>
      <c r="M25" s="460" t="str">
        <f t="shared" si="3"/>
        <v/>
      </c>
      <c r="N25" s="14"/>
      <c r="O25" s="2" t="s">
        <v>1159</v>
      </c>
    </row>
    <row r="26" ht="12.75" customHeight="1" spans="1:14">
      <c r="A26" s="13" t="s">
        <v>1037</v>
      </c>
      <c r="B26" s="425"/>
      <c r="C26" s="425"/>
      <c r="D26" s="413"/>
      <c r="E26" s="55"/>
      <c r="F26" s="457"/>
      <c r="G26" s="55">
        <f>SUM(G8:G25)</f>
        <v>0</v>
      </c>
      <c r="H26" s="55">
        <f>SUM(H8:H25)</f>
        <v>0</v>
      </c>
      <c r="I26" s="457"/>
      <c r="J26" s="55"/>
      <c r="K26" s="55"/>
      <c r="L26" s="55">
        <f>SUM(L8:L25)</f>
        <v>0</v>
      </c>
      <c r="M26" s="460" t="str">
        <f t="shared" si="3"/>
        <v/>
      </c>
      <c r="N26" s="14"/>
    </row>
    <row r="27" ht="12.75" customHeight="1" spans="1:14">
      <c r="A27" s="13" t="s">
        <v>1038</v>
      </c>
      <c r="B27" s="425"/>
      <c r="C27" s="425"/>
      <c r="D27" s="413"/>
      <c r="E27" s="55"/>
      <c r="F27" s="457"/>
      <c r="G27" s="55">
        <f>H26</f>
        <v>0</v>
      </c>
      <c r="H27" s="55"/>
      <c r="I27" s="457"/>
      <c r="J27" s="55"/>
      <c r="K27" s="55"/>
      <c r="L27" s="55"/>
      <c r="M27" s="460"/>
      <c r="N27" s="14"/>
    </row>
    <row r="28" customHeight="1" spans="1:14">
      <c r="A28" s="17" t="s">
        <v>1039</v>
      </c>
      <c r="B28" s="458"/>
      <c r="C28" s="458"/>
      <c r="D28" s="416"/>
      <c r="E28" s="459"/>
      <c r="F28" s="58"/>
      <c r="G28" s="58">
        <f>G26-G27</f>
        <v>0</v>
      </c>
      <c r="H28" s="58"/>
      <c r="I28" s="58"/>
      <c r="J28" s="58"/>
      <c r="K28" s="17"/>
      <c r="L28" s="23">
        <f>L26</f>
        <v>0</v>
      </c>
      <c r="M28" s="460" t="str">
        <f t="shared" si="3"/>
        <v/>
      </c>
      <c r="N28" s="20"/>
    </row>
    <row r="29" customHeight="1" spans="1:15">
      <c r="A29" s="3" t="e">
        <f>#REF!&amp;"填表人："&amp;#REF!</f>
        <v>#REF!</v>
      </c>
      <c r="L29" s="3" t="e">
        <f>"评估人员："&amp;#REF!</f>
        <v>#REF!</v>
      </c>
      <c r="O29" s="199" t="s">
        <v>599</v>
      </c>
    </row>
    <row r="30" customHeight="1" spans="1:1">
      <c r="A30" s="3" t="e">
        <f>"填表日期："&amp;YEAR(#REF!)&amp;"年"&amp;MONTH(#REF!)&amp;"月"&amp;DAY(#REF!)&amp;"日"</f>
        <v>#REF!</v>
      </c>
    </row>
    <row r="31" customHeight="1" spans="15:15">
      <c r="O31" s="199"/>
    </row>
  </sheetData>
  <mergeCells count="16">
    <mergeCell ref="A2:N2"/>
    <mergeCell ref="A3:N3"/>
    <mergeCell ref="F6:G6"/>
    <mergeCell ref="J6:L6"/>
    <mergeCell ref="A26:D26"/>
    <mergeCell ref="A27:D27"/>
    <mergeCell ref="A28:D28"/>
    <mergeCell ref="A6:A7"/>
    <mergeCell ref="B6:B7"/>
    <mergeCell ref="C6:C7"/>
    <mergeCell ref="D6:D7"/>
    <mergeCell ref="E6:E7"/>
    <mergeCell ref="H6:H7"/>
    <mergeCell ref="I6:I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6">
    <pageSetUpPr fitToPage="1"/>
  </sheetPr>
  <dimension ref="A1:AG41"/>
  <sheetViews>
    <sheetView showGridLines="0" zoomScale="96" zoomScaleNormal="96" zoomScalePageLayoutView="85" zoomScaleSheetLayoutView="70" topLeftCell="F1" workbookViewId="0">
      <selection activeCell="J8" sqref="J8"/>
    </sheetView>
  </sheetViews>
  <sheetFormatPr defaultColWidth="9" defaultRowHeight="12.75"/>
  <cols>
    <col min="1" max="1" width="5.70833333333333" style="393" customWidth="1"/>
    <col min="2" max="2" width="13.2083333333333" style="393" customWidth="1"/>
    <col min="3" max="3" width="22.2083333333333" style="393" customWidth="1"/>
    <col min="4" max="4" width="11.2083333333333" style="393" customWidth="1"/>
    <col min="5" max="6" width="8" style="393" customWidth="1"/>
    <col min="7" max="7" width="4.70833333333333" style="393" customWidth="1"/>
    <col min="8" max="9" width="8" style="445" customWidth="1"/>
    <col min="10" max="12" width="11.2083333333333" style="393" customWidth="1"/>
    <col min="13" max="13" width="9.70833333333333" style="393" customWidth="1"/>
    <col min="14" max="15" width="4.70833333333333" style="393" customWidth="1"/>
    <col min="16" max="16" width="8" style="393" customWidth="1"/>
    <col min="17" max="17" width="6.20833333333333" style="393" customWidth="1"/>
    <col min="18" max="18" width="8.70833333333333" style="393" customWidth="1"/>
    <col min="19" max="19" width="4.70833333333333" style="393" customWidth="1"/>
    <col min="20" max="20" width="8.20833333333333" style="393" customWidth="1"/>
    <col min="21" max="21" width="11.7083333333333" style="393" customWidth="1"/>
    <col min="22" max="23" width="10.7083333333333" style="393" customWidth="1"/>
    <col min="24" max="24" width="7.70833333333333" style="393" customWidth="1"/>
    <col min="25" max="25" width="16.7083333333333" style="393" customWidth="1"/>
    <col min="26" max="26" width="11.7083333333333" style="423" customWidth="1"/>
    <col min="27" max="254" width="9" style="393" customWidth="1"/>
    <col min="255" max="255" width="6.5" style="393" customWidth="1"/>
    <col min="256" max="256" width="13.2083333333333" style="393" customWidth="1"/>
    <col min="257" max="258" width="12.7083333333333" style="393" customWidth="1"/>
    <col min="259" max="259" width="15.7083333333333" style="393" customWidth="1"/>
    <col min="260" max="260" width="10" style="393" customWidth="1"/>
    <col min="261" max="261" width="9" style="393" customWidth="1"/>
    <col min="262" max="262" width="9.20833333333333" style="393" customWidth="1"/>
    <col min="263" max="263" width="10" style="393" customWidth="1"/>
    <col min="264" max="264" width="11.2083333333333" style="393" customWidth="1"/>
    <col min="265" max="265" width="17.7083333333333" style="393" customWidth="1"/>
    <col min="266" max="266" width="14.2083333333333" style="393" customWidth="1"/>
    <col min="267" max="267" width="32" style="393" customWidth="1"/>
    <col min="268" max="269" width="9.20833333333333" style="393" customWidth="1"/>
    <col min="270" max="270" width="9" style="393" customWidth="1"/>
    <col min="271" max="271" width="9.20833333333333" style="393" customWidth="1"/>
    <col min="272" max="272" width="9" style="393" customWidth="1"/>
    <col min="273" max="273" width="9.20833333333333" style="393" customWidth="1"/>
    <col min="274" max="274" width="13.7083333333333" style="393" customWidth="1"/>
    <col min="275" max="275" width="12.5" style="393" customWidth="1"/>
    <col min="276" max="278" width="13.7083333333333" style="393" customWidth="1"/>
    <col min="279" max="279" width="15.7083333333333" style="393" customWidth="1"/>
    <col min="280" max="280" width="9.20833333333333" style="393" customWidth="1"/>
    <col min="281" max="281" width="22" style="393" customWidth="1"/>
    <col min="282" max="282" width="11.7083333333333" style="393" customWidth="1"/>
    <col min="283" max="510" width="9" style="393" customWidth="1"/>
    <col min="511" max="511" width="6.5" style="393" customWidth="1"/>
    <col min="512" max="512" width="13.2083333333333" style="393" customWidth="1"/>
    <col min="513" max="514" width="12.7083333333333" style="393" customWidth="1"/>
    <col min="515" max="515" width="15.7083333333333" style="393" customWidth="1"/>
    <col min="516" max="516" width="10" style="393" customWidth="1"/>
    <col min="517" max="517" width="9" style="393" customWidth="1"/>
    <col min="518" max="518" width="9.20833333333333" style="393" customWidth="1"/>
    <col min="519" max="519" width="10" style="393" customWidth="1"/>
    <col min="520" max="520" width="11.2083333333333" style="393" customWidth="1"/>
    <col min="521" max="521" width="17.7083333333333" style="393" customWidth="1"/>
    <col min="522" max="522" width="14.2083333333333" style="393" customWidth="1"/>
    <col min="523" max="523" width="32" style="393" customWidth="1"/>
    <col min="524" max="525" width="9.20833333333333" style="393" customWidth="1"/>
    <col min="526" max="526" width="9" style="393" customWidth="1"/>
    <col min="527" max="527" width="9.20833333333333" style="393" customWidth="1"/>
    <col min="528" max="528" width="9" style="393" customWidth="1"/>
    <col min="529" max="529" width="9.20833333333333" style="393" customWidth="1"/>
    <col min="530" max="530" width="13.7083333333333" style="393" customWidth="1"/>
    <col min="531" max="531" width="12.5" style="393" customWidth="1"/>
    <col min="532" max="534" width="13.7083333333333" style="393" customWidth="1"/>
    <col min="535" max="535" width="15.7083333333333" style="393" customWidth="1"/>
    <col min="536" max="536" width="9.20833333333333" style="393" customWidth="1"/>
    <col min="537" max="537" width="22" style="393" customWidth="1"/>
    <col min="538" max="538" width="11.7083333333333" style="393" customWidth="1"/>
    <col min="539" max="766" width="9" style="393" customWidth="1"/>
    <col min="767" max="767" width="6.5" style="393" customWidth="1"/>
    <col min="768" max="768" width="13.2083333333333" style="393" customWidth="1"/>
    <col min="769" max="770" width="12.7083333333333" style="393" customWidth="1"/>
    <col min="771" max="771" width="15.7083333333333" style="393" customWidth="1"/>
    <col min="772" max="772" width="10" style="393" customWidth="1"/>
    <col min="773" max="773" width="9" style="393" customWidth="1"/>
    <col min="774" max="774" width="9.20833333333333" style="393" customWidth="1"/>
    <col min="775" max="775" width="10" style="393" customWidth="1"/>
    <col min="776" max="776" width="11.2083333333333" style="393" customWidth="1"/>
    <col min="777" max="777" width="17.7083333333333" style="393" customWidth="1"/>
    <col min="778" max="778" width="14.2083333333333" style="393" customWidth="1"/>
    <col min="779" max="779" width="32" style="393" customWidth="1"/>
    <col min="780" max="781" width="9.20833333333333" style="393" customWidth="1"/>
    <col min="782" max="782" width="9" style="393" customWidth="1"/>
    <col min="783" max="783" width="9.20833333333333" style="393" customWidth="1"/>
    <col min="784" max="784" width="9" style="393" customWidth="1"/>
    <col min="785" max="785" width="9.20833333333333" style="393" customWidth="1"/>
    <col min="786" max="786" width="13.7083333333333" style="393" customWidth="1"/>
    <col min="787" max="787" width="12.5" style="393" customWidth="1"/>
    <col min="788" max="790" width="13.7083333333333" style="393" customWidth="1"/>
    <col min="791" max="791" width="15.7083333333333" style="393" customWidth="1"/>
    <col min="792" max="792" width="9.20833333333333" style="393" customWidth="1"/>
    <col min="793" max="793" width="22" style="393" customWidth="1"/>
    <col min="794" max="794" width="11.7083333333333" style="393" customWidth="1"/>
    <col min="795" max="1022" width="9" style="393" customWidth="1"/>
    <col min="1023" max="1023" width="6.5" style="393" customWidth="1"/>
    <col min="1024" max="1024" width="13.2083333333333" style="393" customWidth="1"/>
    <col min="1025" max="1026" width="12.7083333333333" style="393" customWidth="1"/>
    <col min="1027" max="1027" width="15.7083333333333" style="393" customWidth="1"/>
    <col min="1028" max="1028" width="10" style="393" customWidth="1"/>
    <col min="1029" max="1029" width="9" style="393" customWidth="1"/>
    <col min="1030" max="1030" width="9.20833333333333" style="393" customWidth="1"/>
    <col min="1031" max="1031" width="10" style="393" customWidth="1"/>
    <col min="1032" max="1032" width="11.2083333333333" style="393" customWidth="1"/>
    <col min="1033" max="1033" width="17.7083333333333" style="393" customWidth="1"/>
    <col min="1034" max="1034" width="14.2083333333333" style="393" customWidth="1"/>
    <col min="1035" max="1035" width="32" style="393" customWidth="1"/>
    <col min="1036" max="1037" width="9.20833333333333" style="393" customWidth="1"/>
    <col min="1038" max="1038" width="9" style="393" customWidth="1"/>
    <col min="1039" max="1039" width="9.20833333333333" style="393" customWidth="1"/>
    <col min="1040" max="1040" width="9" style="393" customWidth="1"/>
    <col min="1041" max="1041" width="9.20833333333333" style="393" customWidth="1"/>
    <col min="1042" max="1042" width="13.7083333333333" style="393" customWidth="1"/>
    <col min="1043" max="1043" width="12.5" style="393" customWidth="1"/>
    <col min="1044" max="1046" width="13.7083333333333" style="393" customWidth="1"/>
    <col min="1047" max="1047" width="15.7083333333333" style="393" customWidth="1"/>
    <col min="1048" max="1048" width="9.20833333333333" style="393" customWidth="1"/>
    <col min="1049" max="1049" width="22" style="393" customWidth="1"/>
    <col min="1050" max="1050" width="11.7083333333333" style="393" customWidth="1"/>
    <col min="1051" max="1278" width="9" style="393" customWidth="1"/>
    <col min="1279" max="1279" width="6.5" style="393" customWidth="1"/>
    <col min="1280" max="1280" width="13.2083333333333" style="393" customWidth="1"/>
    <col min="1281" max="1282" width="12.7083333333333" style="393" customWidth="1"/>
    <col min="1283" max="1283" width="15.7083333333333" style="393" customWidth="1"/>
    <col min="1284" max="1284" width="10" style="393" customWidth="1"/>
    <col min="1285" max="1285" width="9" style="393" customWidth="1"/>
    <col min="1286" max="1286" width="9.20833333333333" style="393" customWidth="1"/>
    <col min="1287" max="1287" width="10" style="393" customWidth="1"/>
    <col min="1288" max="1288" width="11.2083333333333" style="393" customWidth="1"/>
    <col min="1289" max="1289" width="17.7083333333333" style="393" customWidth="1"/>
    <col min="1290" max="1290" width="14.2083333333333" style="393" customWidth="1"/>
    <col min="1291" max="1291" width="32" style="393" customWidth="1"/>
    <col min="1292" max="1293" width="9.20833333333333" style="393" customWidth="1"/>
    <col min="1294" max="1294" width="9" style="393" customWidth="1"/>
    <col min="1295" max="1295" width="9.20833333333333" style="393" customWidth="1"/>
    <col min="1296" max="1296" width="9" style="393" customWidth="1"/>
    <col min="1297" max="1297" width="9.20833333333333" style="393" customWidth="1"/>
    <col min="1298" max="1298" width="13.7083333333333" style="393" customWidth="1"/>
    <col min="1299" max="1299" width="12.5" style="393" customWidth="1"/>
    <col min="1300" max="1302" width="13.7083333333333" style="393" customWidth="1"/>
    <col min="1303" max="1303" width="15.7083333333333" style="393" customWidth="1"/>
    <col min="1304" max="1304" width="9.20833333333333" style="393" customWidth="1"/>
    <col min="1305" max="1305" width="22" style="393" customWidth="1"/>
    <col min="1306" max="1306" width="11.7083333333333" style="393" customWidth="1"/>
    <col min="1307" max="1534" width="9" style="393" customWidth="1"/>
    <col min="1535" max="1535" width="6.5" style="393" customWidth="1"/>
    <col min="1536" max="1536" width="13.2083333333333" style="393" customWidth="1"/>
    <col min="1537" max="1538" width="12.7083333333333" style="393" customWidth="1"/>
    <col min="1539" max="1539" width="15.7083333333333" style="393" customWidth="1"/>
    <col min="1540" max="1540" width="10" style="393" customWidth="1"/>
    <col min="1541" max="1541" width="9" style="393" customWidth="1"/>
    <col min="1542" max="1542" width="9.20833333333333" style="393" customWidth="1"/>
    <col min="1543" max="1543" width="10" style="393" customWidth="1"/>
    <col min="1544" max="1544" width="11.2083333333333" style="393" customWidth="1"/>
    <col min="1545" max="1545" width="17.7083333333333" style="393" customWidth="1"/>
    <col min="1546" max="1546" width="14.2083333333333" style="393" customWidth="1"/>
    <col min="1547" max="1547" width="32" style="393" customWidth="1"/>
    <col min="1548" max="1549" width="9.20833333333333" style="393" customWidth="1"/>
    <col min="1550" max="1550" width="9" style="393" customWidth="1"/>
    <col min="1551" max="1551" width="9.20833333333333" style="393" customWidth="1"/>
    <col min="1552" max="1552" width="9" style="393" customWidth="1"/>
    <col min="1553" max="1553" width="9.20833333333333" style="393" customWidth="1"/>
    <col min="1554" max="1554" width="13.7083333333333" style="393" customWidth="1"/>
    <col min="1555" max="1555" width="12.5" style="393" customWidth="1"/>
    <col min="1556" max="1558" width="13.7083333333333" style="393" customWidth="1"/>
    <col min="1559" max="1559" width="15.7083333333333" style="393" customWidth="1"/>
    <col min="1560" max="1560" width="9.20833333333333" style="393" customWidth="1"/>
    <col min="1561" max="1561" width="22" style="393" customWidth="1"/>
    <col min="1562" max="1562" width="11.7083333333333" style="393" customWidth="1"/>
    <col min="1563" max="1790" width="9" style="393" customWidth="1"/>
    <col min="1791" max="1791" width="6.5" style="393" customWidth="1"/>
    <col min="1792" max="1792" width="13.2083333333333" style="393" customWidth="1"/>
    <col min="1793" max="1794" width="12.7083333333333" style="393" customWidth="1"/>
    <col min="1795" max="1795" width="15.7083333333333" style="393" customWidth="1"/>
    <col min="1796" max="1796" width="10" style="393" customWidth="1"/>
    <col min="1797" max="1797" width="9" style="393" customWidth="1"/>
    <col min="1798" max="1798" width="9.20833333333333" style="393" customWidth="1"/>
    <col min="1799" max="1799" width="10" style="393" customWidth="1"/>
    <col min="1800" max="1800" width="11.2083333333333" style="393" customWidth="1"/>
    <col min="1801" max="1801" width="17.7083333333333" style="393" customWidth="1"/>
    <col min="1802" max="1802" width="14.2083333333333" style="393" customWidth="1"/>
    <col min="1803" max="1803" width="32" style="393" customWidth="1"/>
    <col min="1804" max="1805" width="9.20833333333333" style="393" customWidth="1"/>
    <col min="1806" max="1806" width="9" style="393" customWidth="1"/>
    <col min="1807" max="1807" width="9.20833333333333" style="393" customWidth="1"/>
    <col min="1808" max="1808" width="9" style="393" customWidth="1"/>
    <col min="1809" max="1809" width="9.20833333333333" style="393" customWidth="1"/>
    <col min="1810" max="1810" width="13.7083333333333" style="393" customWidth="1"/>
    <col min="1811" max="1811" width="12.5" style="393" customWidth="1"/>
    <col min="1812" max="1814" width="13.7083333333333" style="393" customWidth="1"/>
    <col min="1815" max="1815" width="15.7083333333333" style="393" customWidth="1"/>
    <col min="1816" max="1816" width="9.20833333333333" style="393" customWidth="1"/>
    <col min="1817" max="1817" width="22" style="393" customWidth="1"/>
    <col min="1818" max="1818" width="11.7083333333333" style="393" customWidth="1"/>
    <col min="1819" max="2046" width="9" style="393" customWidth="1"/>
    <col min="2047" max="2047" width="6.5" style="393" customWidth="1"/>
    <col min="2048" max="2048" width="13.2083333333333" style="393" customWidth="1"/>
    <col min="2049" max="2050" width="12.7083333333333" style="393" customWidth="1"/>
    <col min="2051" max="2051" width="15.7083333333333" style="393" customWidth="1"/>
    <col min="2052" max="2052" width="10" style="393" customWidth="1"/>
    <col min="2053" max="2053" width="9" style="393" customWidth="1"/>
    <col min="2054" max="2054" width="9.20833333333333" style="393" customWidth="1"/>
    <col min="2055" max="2055" width="10" style="393" customWidth="1"/>
    <col min="2056" max="2056" width="11.2083333333333" style="393" customWidth="1"/>
    <col min="2057" max="2057" width="17.7083333333333" style="393" customWidth="1"/>
    <col min="2058" max="2058" width="14.2083333333333" style="393" customWidth="1"/>
    <col min="2059" max="2059" width="32" style="393" customWidth="1"/>
    <col min="2060" max="2061" width="9.20833333333333" style="393" customWidth="1"/>
    <col min="2062" max="2062" width="9" style="393" customWidth="1"/>
    <col min="2063" max="2063" width="9.20833333333333" style="393" customWidth="1"/>
    <col min="2064" max="2064" width="9" style="393" customWidth="1"/>
    <col min="2065" max="2065" width="9.20833333333333" style="393" customWidth="1"/>
    <col min="2066" max="2066" width="13.7083333333333" style="393" customWidth="1"/>
    <col min="2067" max="2067" width="12.5" style="393" customWidth="1"/>
    <col min="2068" max="2070" width="13.7083333333333" style="393" customWidth="1"/>
    <col min="2071" max="2071" width="15.7083333333333" style="393" customWidth="1"/>
    <col min="2072" max="2072" width="9.20833333333333" style="393" customWidth="1"/>
    <col min="2073" max="2073" width="22" style="393" customWidth="1"/>
    <col min="2074" max="2074" width="11.7083333333333" style="393" customWidth="1"/>
    <col min="2075" max="2302" width="9" style="393" customWidth="1"/>
    <col min="2303" max="2303" width="6.5" style="393" customWidth="1"/>
    <col min="2304" max="2304" width="13.2083333333333" style="393" customWidth="1"/>
    <col min="2305" max="2306" width="12.7083333333333" style="393" customWidth="1"/>
    <col min="2307" max="2307" width="15.7083333333333" style="393" customWidth="1"/>
    <col min="2308" max="2308" width="10" style="393" customWidth="1"/>
    <col min="2309" max="2309" width="9" style="393" customWidth="1"/>
    <col min="2310" max="2310" width="9.20833333333333" style="393" customWidth="1"/>
    <col min="2311" max="2311" width="10" style="393" customWidth="1"/>
    <col min="2312" max="2312" width="11.2083333333333" style="393" customWidth="1"/>
    <col min="2313" max="2313" width="17.7083333333333" style="393" customWidth="1"/>
    <col min="2314" max="2314" width="14.2083333333333" style="393" customWidth="1"/>
    <col min="2315" max="2315" width="32" style="393" customWidth="1"/>
    <col min="2316" max="2317" width="9.20833333333333" style="393" customWidth="1"/>
    <col min="2318" max="2318" width="9" style="393" customWidth="1"/>
    <col min="2319" max="2319" width="9.20833333333333" style="393" customWidth="1"/>
    <col min="2320" max="2320" width="9" style="393" customWidth="1"/>
    <col min="2321" max="2321" width="9.20833333333333" style="393" customWidth="1"/>
    <col min="2322" max="2322" width="13.7083333333333" style="393" customWidth="1"/>
    <col min="2323" max="2323" width="12.5" style="393" customWidth="1"/>
    <col min="2324" max="2326" width="13.7083333333333" style="393" customWidth="1"/>
    <col min="2327" max="2327" width="15.7083333333333" style="393" customWidth="1"/>
    <col min="2328" max="2328" width="9.20833333333333" style="393" customWidth="1"/>
    <col min="2329" max="2329" width="22" style="393" customWidth="1"/>
    <col min="2330" max="2330" width="11.7083333333333" style="393" customWidth="1"/>
    <col min="2331" max="2558" width="9" style="393" customWidth="1"/>
    <col min="2559" max="2559" width="6.5" style="393" customWidth="1"/>
    <col min="2560" max="2560" width="13.2083333333333" style="393" customWidth="1"/>
    <col min="2561" max="2562" width="12.7083333333333" style="393" customWidth="1"/>
    <col min="2563" max="2563" width="15.7083333333333" style="393" customWidth="1"/>
    <col min="2564" max="2564" width="10" style="393" customWidth="1"/>
    <col min="2565" max="2565" width="9" style="393" customWidth="1"/>
    <col min="2566" max="2566" width="9.20833333333333" style="393" customWidth="1"/>
    <col min="2567" max="2567" width="10" style="393" customWidth="1"/>
    <col min="2568" max="2568" width="11.2083333333333" style="393" customWidth="1"/>
    <col min="2569" max="2569" width="17.7083333333333" style="393" customWidth="1"/>
    <col min="2570" max="2570" width="14.2083333333333" style="393" customWidth="1"/>
    <col min="2571" max="2571" width="32" style="393" customWidth="1"/>
    <col min="2572" max="2573" width="9.20833333333333" style="393" customWidth="1"/>
    <col min="2574" max="2574" width="9" style="393" customWidth="1"/>
    <col min="2575" max="2575" width="9.20833333333333" style="393" customWidth="1"/>
    <col min="2576" max="2576" width="9" style="393" customWidth="1"/>
    <col min="2577" max="2577" width="9.20833333333333" style="393" customWidth="1"/>
    <col min="2578" max="2578" width="13.7083333333333" style="393" customWidth="1"/>
    <col min="2579" max="2579" width="12.5" style="393" customWidth="1"/>
    <col min="2580" max="2582" width="13.7083333333333" style="393" customWidth="1"/>
    <col min="2583" max="2583" width="15.7083333333333" style="393" customWidth="1"/>
    <col min="2584" max="2584" width="9.20833333333333" style="393" customWidth="1"/>
    <col min="2585" max="2585" width="22" style="393" customWidth="1"/>
    <col min="2586" max="2586" width="11.7083333333333" style="393" customWidth="1"/>
    <col min="2587" max="2814" width="9" style="393" customWidth="1"/>
    <col min="2815" max="2815" width="6.5" style="393" customWidth="1"/>
    <col min="2816" max="2816" width="13.2083333333333" style="393" customWidth="1"/>
    <col min="2817" max="2818" width="12.7083333333333" style="393" customWidth="1"/>
    <col min="2819" max="2819" width="15.7083333333333" style="393" customWidth="1"/>
    <col min="2820" max="2820" width="10" style="393" customWidth="1"/>
    <col min="2821" max="2821" width="9" style="393" customWidth="1"/>
    <col min="2822" max="2822" width="9.20833333333333" style="393" customWidth="1"/>
    <col min="2823" max="2823" width="10" style="393" customWidth="1"/>
    <col min="2824" max="2824" width="11.2083333333333" style="393" customWidth="1"/>
    <col min="2825" max="2825" width="17.7083333333333" style="393" customWidth="1"/>
    <col min="2826" max="2826" width="14.2083333333333" style="393" customWidth="1"/>
    <col min="2827" max="2827" width="32" style="393" customWidth="1"/>
    <col min="2828" max="2829" width="9.20833333333333" style="393" customWidth="1"/>
    <col min="2830" max="2830" width="9" style="393" customWidth="1"/>
    <col min="2831" max="2831" width="9.20833333333333" style="393" customWidth="1"/>
    <col min="2832" max="2832" width="9" style="393" customWidth="1"/>
    <col min="2833" max="2833" width="9.20833333333333" style="393" customWidth="1"/>
    <col min="2834" max="2834" width="13.7083333333333" style="393" customWidth="1"/>
    <col min="2835" max="2835" width="12.5" style="393" customWidth="1"/>
    <col min="2836" max="2838" width="13.7083333333333" style="393" customWidth="1"/>
    <col min="2839" max="2839" width="15.7083333333333" style="393" customWidth="1"/>
    <col min="2840" max="2840" width="9.20833333333333" style="393" customWidth="1"/>
    <col min="2841" max="2841" width="22" style="393" customWidth="1"/>
    <col min="2842" max="2842" width="11.7083333333333" style="393" customWidth="1"/>
    <col min="2843" max="3070" width="9" style="393" customWidth="1"/>
    <col min="3071" max="3071" width="6.5" style="393" customWidth="1"/>
    <col min="3072" max="3072" width="13.2083333333333" style="393" customWidth="1"/>
    <col min="3073" max="3074" width="12.7083333333333" style="393" customWidth="1"/>
    <col min="3075" max="3075" width="15.7083333333333" style="393" customWidth="1"/>
    <col min="3076" max="3076" width="10" style="393" customWidth="1"/>
    <col min="3077" max="3077" width="9" style="393" customWidth="1"/>
    <col min="3078" max="3078" width="9.20833333333333" style="393" customWidth="1"/>
    <col min="3079" max="3079" width="10" style="393" customWidth="1"/>
    <col min="3080" max="3080" width="11.2083333333333" style="393" customWidth="1"/>
    <col min="3081" max="3081" width="17.7083333333333" style="393" customWidth="1"/>
    <col min="3082" max="3082" width="14.2083333333333" style="393" customWidth="1"/>
    <col min="3083" max="3083" width="32" style="393" customWidth="1"/>
    <col min="3084" max="3085" width="9.20833333333333" style="393" customWidth="1"/>
    <col min="3086" max="3086" width="9" style="393" customWidth="1"/>
    <col min="3087" max="3087" width="9.20833333333333" style="393" customWidth="1"/>
    <col min="3088" max="3088" width="9" style="393" customWidth="1"/>
    <col min="3089" max="3089" width="9.20833333333333" style="393" customWidth="1"/>
    <col min="3090" max="3090" width="13.7083333333333" style="393" customWidth="1"/>
    <col min="3091" max="3091" width="12.5" style="393" customWidth="1"/>
    <col min="3092" max="3094" width="13.7083333333333" style="393" customWidth="1"/>
    <col min="3095" max="3095" width="15.7083333333333" style="393" customWidth="1"/>
    <col min="3096" max="3096" width="9.20833333333333" style="393" customWidth="1"/>
    <col min="3097" max="3097" width="22" style="393" customWidth="1"/>
    <col min="3098" max="3098" width="11.7083333333333" style="393" customWidth="1"/>
    <col min="3099" max="3326" width="9" style="393" customWidth="1"/>
    <col min="3327" max="3327" width="6.5" style="393" customWidth="1"/>
    <col min="3328" max="3328" width="13.2083333333333" style="393" customWidth="1"/>
    <col min="3329" max="3330" width="12.7083333333333" style="393" customWidth="1"/>
    <col min="3331" max="3331" width="15.7083333333333" style="393" customWidth="1"/>
    <col min="3332" max="3332" width="10" style="393" customWidth="1"/>
    <col min="3333" max="3333" width="9" style="393" customWidth="1"/>
    <col min="3334" max="3334" width="9.20833333333333" style="393" customWidth="1"/>
    <col min="3335" max="3335" width="10" style="393" customWidth="1"/>
    <col min="3336" max="3336" width="11.2083333333333" style="393" customWidth="1"/>
    <col min="3337" max="3337" width="17.7083333333333" style="393" customWidth="1"/>
    <col min="3338" max="3338" width="14.2083333333333" style="393" customWidth="1"/>
    <col min="3339" max="3339" width="32" style="393" customWidth="1"/>
    <col min="3340" max="3341" width="9.20833333333333" style="393" customWidth="1"/>
    <col min="3342" max="3342" width="9" style="393" customWidth="1"/>
    <col min="3343" max="3343" width="9.20833333333333" style="393" customWidth="1"/>
    <col min="3344" max="3344" width="9" style="393" customWidth="1"/>
    <col min="3345" max="3345" width="9.20833333333333" style="393" customWidth="1"/>
    <col min="3346" max="3346" width="13.7083333333333" style="393" customWidth="1"/>
    <col min="3347" max="3347" width="12.5" style="393" customWidth="1"/>
    <col min="3348" max="3350" width="13.7083333333333" style="393" customWidth="1"/>
    <col min="3351" max="3351" width="15.7083333333333" style="393" customWidth="1"/>
    <col min="3352" max="3352" width="9.20833333333333" style="393" customWidth="1"/>
    <col min="3353" max="3353" width="22" style="393" customWidth="1"/>
    <col min="3354" max="3354" width="11.7083333333333" style="393" customWidth="1"/>
    <col min="3355" max="3582" width="9" style="393" customWidth="1"/>
    <col min="3583" max="3583" width="6.5" style="393" customWidth="1"/>
    <col min="3584" max="3584" width="13.2083333333333" style="393" customWidth="1"/>
    <col min="3585" max="3586" width="12.7083333333333" style="393" customWidth="1"/>
    <col min="3587" max="3587" width="15.7083333333333" style="393" customWidth="1"/>
    <col min="3588" max="3588" width="10" style="393" customWidth="1"/>
    <col min="3589" max="3589" width="9" style="393" customWidth="1"/>
    <col min="3590" max="3590" width="9.20833333333333" style="393" customWidth="1"/>
    <col min="3591" max="3591" width="10" style="393" customWidth="1"/>
    <col min="3592" max="3592" width="11.2083333333333" style="393" customWidth="1"/>
    <col min="3593" max="3593" width="17.7083333333333" style="393" customWidth="1"/>
    <col min="3594" max="3594" width="14.2083333333333" style="393" customWidth="1"/>
    <col min="3595" max="3595" width="32" style="393" customWidth="1"/>
    <col min="3596" max="3597" width="9.20833333333333" style="393" customWidth="1"/>
    <col min="3598" max="3598" width="9" style="393" customWidth="1"/>
    <col min="3599" max="3599" width="9.20833333333333" style="393" customWidth="1"/>
    <col min="3600" max="3600" width="9" style="393" customWidth="1"/>
    <col min="3601" max="3601" width="9.20833333333333" style="393" customWidth="1"/>
    <col min="3602" max="3602" width="13.7083333333333" style="393" customWidth="1"/>
    <col min="3603" max="3603" width="12.5" style="393" customWidth="1"/>
    <col min="3604" max="3606" width="13.7083333333333" style="393" customWidth="1"/>
    <col min="3607" max="3607" width="15.7083333333333" style="393" customWidth="1"/>
    <col min="3608" max="3608" width="9.20833333333333" style="393" customWidth="1"/>
    <col min="3609" max="3609" width="22" style="393" customWidth="1"/>
    <col min="3610" max="3610" width="11.7083333333333" style="393" customWidth="1"/>
    <col min="3611" max="3838" width="9" style="393" customWidth="1"/>
    <col min="3839" max="3839" width="6.5" style="393" customWidth="1"/>
    <col min="3840" max="3840" width="13.2083333333333" style="393" customWidth="1"/>
    <col min="3841" max="3842" width="12.7083333333333" style="393" customWidth="1"/>
    <col min="3843" max="3843" width="15.7083333333333" style="393" customWidth="1"/>
    <col min="3844" max="3844" width="10" style="393" customWidth="1"/>
    <col min="3845" max="3845" width="9" style="393" customWidth="1"/>
    <col min="3846" max="3846" width="9.20833333333333" style="393" customWidth="1"/>
    <col min="3847" max="3847" width="10" style="393" customWidth="1"/>
    <col min="3848" max="3848" width="11.2083333333333" style="393" customWidth="1"/>
    <col min="3849" max="3849" width="17.7083333333333" style="393" customWidth="1"/>
    <col min="3850" max="3850" width="14.2083333333333" style="393" customWidth="1"/>
    <col min="3851" max="3851" width="32" style="393" customWidth="1"/>
    <col min="3852" max="3853" width="9.20833333333333" style="393" customWidth="1"/>
    <col min="3854" max="3854" width="9" style="393" customWidth="1"/>
    <col min="3855" max="3855" width="9.20833333333333" style="393" customWidth="1"/>
    <col min="3856" max="3856" width="9" style="393" customWidth="1"/>
    <col min="3857" max="3857" width="9.20833333333333" style="393" customWidth="1"/>
    <col min="3858" max="3858" width="13.7083333333333" style="393" customWidth="1"/>
    <col min="3859" max="3859" width="12.5" style="393" customWidth="1"/>
    <col min="3860" max="3862" width="13.7083333333333" style="393" customWidth="1"/>
    <col min="3863" max="3863" width="15.7083333333333" style="393" customWidth="1"/>
    <col min="3864" max="3864" width="9.20833333333333" style="393" customWidth="1"/>
    <col min="3865" max="3865" width="22" style="393" customWidth="1"/>
    <col min="3866" max="3866" width="11.7083333333333" style="393" customWidth="1"/>
    <col min="3867" max="4094" width="9" style="393" customWidth="1"/>
    <col min="4095" max="4095" width="6.5" style="393" customWidth="1"/>
    <col min="4096" max="4096" width="13.2083333333333" style="393" customWidth="1"/>
    <col min="4097" max="4098" width="12.7083333333333" style="393" customWidth="1"/>
    <col min="4099" max="4099" width="15.7083333333333" style="393" customWidth="1"/>
    <col min="4100" max="4100" width="10" style="393" customWidth="1"/>
    <col min="4101" max="4101" width="9" style="393" customWidth="1"/>
    <col min="4102" max="4102" width="9.20833333333333" style="393" customWidth="1"/>
    <col min="4103" max="4103" width="10" style="393" customWidth="1"/>
    <col min="4104" max="4104" width="11.2083333333333" style="393" customWidth="1"/>
    <col min="4105" max="4105" width="17.7083333333333" style="393" customWidth="1"/>
    <col min="4106" max="4106" width="14.2083333333333" style="393" customWidth="1"/>
    <col min="4107" max="4107" width="32" style="393" customWidth="1"/>
    <col min="4108" max="4109" width="9.20833333333333" style="393" customWidth="1"/>
    <col min="4110" max="4110" width="9" style="393" customWidth="1"/>
    <col min="4111" max="4111" width="9.20833333333333" style="393" customWidth="1"/>
    <col min="4112" max="4112" width="9" style="393" customWidth="1"/>
    <col min="4113" max="4113" width="9.20833333333333" style="393" customWidth="1"/>
    <col min="4114" max="4114" width="13.7083333333333" style="393" customWidth="1"/>
    <col min="4115" max="4115" width="12.5" style="393" customWidth="1"/>
    <col min="4116" max="4118" width="13.7083333333333" style="393" customWidth="1"/>
    <col min="4119" max="4119" width="15.7083333333333" style="393" customWidth="1"/>
    <col min="4120" max="4120" width="9.20833333333333" style="393" customWidth="1"/>
    <col min="4121" max="4121" width="22" style="393" customWidth="1"/>
    <col min="4122" max="4122" width="11.7083333333333" style="393" customWidth="1"/>
    <col min="4123" max="4350" width="9" style="393" customWidth="1"/>
    <col min="4351" max="4351" width="6.5" style="393" customWidth="1"/>
    <col min="4352" max="4352" width="13.2083333333333" style="393" customWidth="1"/>
    <col min="4353" max="4354" width="12.7083333333333" style="393" customWidth="1"/>
    <col min="4355" max="4355" width="15.7083333333333" style="393" customWidth="1"/>
    <col min="4356" max="4356" width="10" style="393" customWidth="1"/>
    <col min="4357" max="4357" width="9" style="393" customWidth="1"/>
    <col min="4358" max="4358" width="9.20833333333333" style="393" customWidth="1"/>
    <col min="4359" max="4359" width="10" style="393" customWidth="1"/>
    <col min="4360" max="4360" width="11.2083333333333" style="393" customWidth="1"/>
    <col min="4361" max="4361" width="17.7083333333333" style="393" customWidth="1"/>
    <col min="4362" max="4362" width="14.2083333333333" style="393" customWidth="1"/>
    <col min="4363" max="4363" width="32" style="393" customWidth="1"/>
    <col min="4364" max="4365" width="9.20833333333333" style="393" customWidth="1"/>
    <col min="4366" max="4366" width="9" style="393" customWidth="1"/>
    <col min="4367" max="4367" width="9.20833333333333" style="393" customWidth="1"/>
    <col min="4368" max="4368" width="9" style="393" customWidth="1"/>
    <col min="4369" max="4369" width="9.20833333333333" style="393" customWidth="1"/>
    <col min="4370" max="4370" width="13.7083333333333" style="393" customWidth="1"/>
    <col min="4371" max="4371" width="12.5" style="393" customWidth="1"/>
    <col min="4372" max="4374" width="13.7083333333333" style="393" customWidth="1"/>
    <col min="4375" max="4375" width="15.7083333333333" style="393" customWidth="1"/>
    <col min="4376" max="4376" width="9.20833333333333" style="393" customWidth="1"/>
    <col min="4377" max="4377" width="22" style="393" customWidth="1"/>
    <col min="4378" max="4378" width="11.7083333333333" style="393" customWidth="1"/>
    <col min="4379" max="4606" width="9" style="393" customWidth="1"/>
    <col min="4607" max="4607" width="6.5" style="393" customWidth="1"/>
    <col min="4608" max="4608" width="13.2083333333333" style="393" customWidth="1"/>
    <col min="4609" max="4610" width="12.7083333333333" style="393" customWidth="1"/>
    <col min="4611" max="4611" width="15.7083333333333" style="393" customWidth="1"/>
    <col min="4612" max="4612" width="10" style="393" customWidth="1"/>
    <col min="4613" max="4613" width="9" style="393" customWidth="1"/>
    <col min="4614" max="4614" width="9.20833333333333" style="393" customWidth="1"/>
    <col min="4615" max="4615" width="10" style="393" customWidth="1"/>
    <col min="4616" max="4616" width="11.2083333333333" style="393" customWidth="1"/>
    <col min="4617" max="4617" width="17.7083333333333" style="393" customWidth="1"/>
    <col min="4618" max="4618" width="14.2083333333333" style="393" customWidth="1"/>
    <col min="4619" max="4619" width="32" style="393" customWidth="1"/>
    <col min="4620" max="4621" width="9.20833333333333" style="393" customWidth="1"/>
    <col min="4622" max="4622" width="9" style="393" customWidth="1"/>
    <col min="4623" max="4623" width="9.20833333333333" style="393" customWidth="1"/>
    <col min="4624" max="4624" width="9" style="393" customWidth="1"/>
    <col min="4625" max="4625" width="9.20833333333333" style="393" customWidth="1"/>
    <col min="4626" max="4626" width="13.7083333333333" style="393" customWidth="1"/>
    <col min="4627" max="4627" width="12.5" style="393" customWidth="1"/>
    <col min="4628" max="4630" width="13.7083333333333" style="393" customWidth="1"/>
    <col min="4631" max="4631" width="15.7083333333333" style="393" customWidth="1"/>
    <col min="4632" max="4632" width="9.20833333333333" style="393" customWidth="1"/>
    <col min="4633" max="4633" width="22" style="393" customWidth="1"/>
    <col min="4634" max="4634" width="11.7083333333333" style="393" customWidth="1"/>
    <col min="4635" max="4862" width="9" style="393" customWidth="1"/>
    <col min="4863" max="4863" width="6.5" style="393" customWidth="1"/>
    <col min="4864" max="4864" width="13.2083333333333" style="393" customWidth="1"/>
    <col min="4865" max="4866" width="12.7083333333333" style="393" customWidth="1"/>
    <col min="4867" max="4867" width="15.7083333333333" style="393" customWidth="1"/>
    <col min="4868" max="4868" width="10" style="393" customWidth="1"/>
    <col min="4869" max="4869" width="9" style="393" customWidth="1"/>
    <col min="4870" max="4870" width="9.20833333333333" style="393" customWidth="1"/>
    <col min="4871" max="4871" width="10" style="393" customWidth="1"/>
    <col min="4872" max="4872" width="11.2083333333333" style="393" customWidth="1"/>
    <col min="4873" max="4873" width="17.7083333333333" style="393" customWidth="1"/>
    <col min="4874" max="4874" width="14.2083333333333" style="393" customWidth="1"/>
    <col min="4875" max="4875" width="32" style="393" customWidth="1"/>
    <col min="4876" max="4877" width="9.20833333333333" style="393" customWidth="1"/>
    <col min="4878" max="4878" width="9" style="393" customWidth="1"/>
    <col min="4879" max="4879" width="9.20833333333333" style="393" customWidth="1"/>
    <col min="4880" max="4880" width="9" style="393" customWidth="1"/>
    <col min="4881" max="4881" width="9.20833333333333" style="393" customWidth="1"/>
    <col min="4882" max="4882" width="13.7083333333333" style="393" customWidth="1"/>
    <col min="4883" max="4883" width="12.5" style="393" customWidth="1"/>
    <col min="4884" max="4886" width="13.7083333333333" style="393" customWidth="1"/>
    <col min="4887" max="4887" width="15.7083333333333" style="393" customWidth="1"/>
    <col min="4888" max="4888" width="9.20833333333333" style="393" customWidth="1"/>
    <col min="4889" max="4889" width="22" style="393" customWidth="1"/>
    <col min="4890" max="4890" width="11.7083333333333" style="393" customWidth="1"/>
    <col min="4891" max="5118" width="9" style="393" customWidth="1"/>
    <col min="5119" max="5119" width="6.5" style="393" customWidth="1"/>
    <col min="5120" max="5120" width="13.2083333333333" style="393" customWidth="1"/>
    <col min="5121" max="5122" width="12.7083333333333" style="393" customWidth="1"/>
    <col min="5123" max="5123" width="15.7083333333333" style="393" customWidth="1"/>
    <col min="5124" max="5124" width="10" style="393" customWidth="1"/>
    <col min="5125" max="5125" width="9" style="393" customWidth="1"/>
    <col min="5126" max="5126" width="9.20833333333333" style="393" customWidth="1"/>
    <col min="5127" max="5127" width="10" style="393" customWidth="1"/>
    <col min="5128" max="5128" width="11.2083333333333" style="393" customWidth="1"/>
    <col min="5129" max="5129" width="17.7083333333333" style="393" customWidth="1"/>
    <col min="5130" max="5130" width="14.2083333333333" style="393" customWidth="1"/>
    <col min="5131" max="5131" width="32" style="393" customWidth="1"/>
    <col min="5132" max="5133" width="9.20833333333333" style="393" customWidth="1"/>
    <col min="5134" max="5134" width="9" style="393" customWidth="1"/>
    <col min="5135" max="5135" width="9.20833333333333" style="393" customWidth="1"/>
    <col min="5136" max="5136" width="9" style="393" customWidth="1"/>
    <col min="5137" max="5137" width="9.20833333333333" style="393" customWidth="1"/>
    <col min="5138" max="5138" width="13.7083333333333" style="393" customWidth="1"/>
    <col min="5139" max="5139" width="12.5" style="393" customWidth="1"/>
    <col min="5140" max="5142" width="13.7083333333333" style="393" customWidth="1"/>
    <col min="5143" max="5143" width="15.7083333333333" style="393" customWidth="1"/>
    <col min="5144" max="5144" width="9.20833333333333" style="393" customWidth="1"/>
    <col min="5145" max="5145" width="22" style="393" customWidth="1"/>
    <col min="5146" max="5146" width="11.7083333333333" style="393" customWidth="1"/>
    <col min="5147" max="5374" width="9" style="393" customWidth="1"/>
    <col min="5375" max="5375" width="6.5" style="393" customWidth="1"/>
    <col min="5376" max="5376" width="13.2083333333333" style="393" customWidth="1"/>
    <col min="5377" max="5378" width="12.7083333333333" style="393" customWidth="1"/>
    <col min="5379" max="5379" width="15.7083333333333" style="393" customWidth="1"/>
    <col min="5380" max="5380" width="10" style="393" customWidth="1"/>
    <col min="5381" max="5381" width="9" style="393" customWidth="1"/>
    <col min="5382" max="5382" width="9.20833333333333" style="393" customWidth="1"/>
    <col min="5383" max="5383" width="10" style="393" customWidth="1"/>
    <col min="5384" max="5384" width="11.2083333333333" style="393" customWidth="1"/>
    <col min="5385" max="5385" width="17.7083333333333" style="393" customWidth="1"/>
    <col min="5386" max="5386" width="14.2083333333333" style="393" customWidth="1"/>
    <col min="5387" max="5387" width="32" style="393" customWidth="1"/>
    <col min="5388" max="5389" width="9.20833333333333" style="393" customWidth="1"/>
    <col min="5390" max="5390" width="9" style="393" customWidth="1"/>
    <col min="5391" max="5391" width="9.20833333333333" style="393" customWidth="1"/>
    <col min="5392" max="5392" width="9" style="393" customWidth="1"/>
    <col min="5393" max="5393" width="9.20833333333333" style="393" customWidth="1"/>
    <col min="5394" max="5394" width="13.7083333333333" style="393" customWidth="1"/>
    <col min="5395" max="5395" width="12.5" style="393" customWidth="1"/>
    <col min="5396" max="5398" width="13.7083333333333" style="393" customWidth="1"/>
    <col min="5399" max="5399" width="15.7083333333333" style="393" customWidth="1"/>
    <col min="5400" max="5400" width="9.20833333333333" style="393" customWidth="1"/>
    <col min="5401" max="5401" width="22" style="393" customWidth="1"/>
    <col min="5402" max="5402" width="11.7083333333333" style="393" customWidth="1"/>
    <col min="5403" max="5630" width="9" style="393" customWidth="1"/>
    <col min="5631" max="5631" width="6.5" style="393" customWidth="1"/>
    <col min="5632" max="5632" width="13.2083333333333" style="393" customWidth="1"/>
    <col min="5633" max="5634" width="12.7083333333333" style="393" customWidth="1"/>
    <col min="5635" max="5635" width="15.7083333333333" style="393" customWidth="1"/>
    <col min="5636" max="5636" width="10" style="393" customWidth="1"/>
    <col min="5637" max="5637" width="9" style="393" customWidth="1"/>
    <col min="5638" max="5638" width="9.20833333333333" style="393" customWidth="1"/>
    <col min="5639" max="5639" width="10" style="393" customWidth="1"/>
    <col min="5640" max="5640" width="11.2083333333333" style="393" customWidth="1"/>
    <col min="5641" max="5641" width="17.7083333333333" style="393" customWidth="1"/>
    <col min="5642" max="5642" width="14.2083333333333" style="393" customWidth="1"/>
    <col min="5643" max="5643" width="32" style="393" customWidth="1"/>
    <col min="5644" max="5645" width="9.20833333333333" style="393" customWidth="1"/>
    <col min="5646" max="5646" width="9" style="393" customWidth="1"/>
    <col min="5647" max="5647" width="9.20833333333333" style="393" customWidth="1"/>
    <col min="5648" max="5648" width="9" style="393" customWidth="1"/>
    <col min="5649" max="5649" width="9.20833333333333" style="393" customWidth="1"/>
    <col min="5650" max="5650" width="13.7083333333333" style="393" customWidth="1"/>
    <col min="5651" max="5651" width="12.5" style="393" customWidth="1"/>
    <col min="5652" max="5654" width="13.7083333333333" style="393" customWidth="1"/>
    <col min="5655" max="5655" width="15.7083333333333" style="393" customWidth="1"/>
    <col min="5656" max="5656" width="9.20833333333333" style="393" customWidth="1"/>
    <col min="5657" max="5657" width="22" style="393" customWidth="1"/>
    <col min="5658" max="5658" width="11.7083333333333" style="393" customWidth="1"/>
    <col min="5659" max="5886" width="9" style="393" customWidth="1"/>
    <col min="5887" max="5887" width="6.5" style="393" customWidth="1"/>
    <col min="5888" max="5888" width="13.2083333333333" style="393" customWidth="1"/>
    <col min="5889" max="5890" width="12.7083333333333" style="393" customWidth="1"/>
    <col min="5891" max="5891" width="15.7083333333333" style="393" customWidth="1"/>
    <col min="5892" max="5892" width="10" style="393" customWidth="1"/>
    <col min="5893" max="5893" width="9" style="393" customWidth="1"/>
    <col min="5894" max="5894" width="9.20833333333333" style="393" customWidth="1"/>
    <col min="5895" max="5895" width="10" style="393" customWidth="1"/>
    <col min="5896" max="5896" width="11.2083333333333" style="393" customWidth="1"/>
    <col min="5897" max="5897" width="17.7083333333333" style="393" customWidth="1"/>
    <col min="5898" max="5898" width="14.2083333333333" style="393" customWidth="1"/>
    <col min="5899" max="5899" width="32" style="393" customWidth="1"/>
    <col min="5900" max="5901" width="9.20833333333333" style="393" customWidth="1"/>
    <col min="5902" max="5902" width="9" style="393" customWidth="1"/>
    <col min="5903" max="5903" width="9.20833333333333" style="393" customWidth="1"/>
    <col min="5904" max="5904" width="9" style="393" customWidth="1"/>
    <col min="5905" max="5905" width="9.20833333333333" style="393" customWidth="1"/>
    <col min="5906" max="5906" width="13.7083333333333" style="393" customWidth="1"/>
    <col min="5907" max="5907" width="12.5" style="393" customWidth="1"/>
    <col min="5908" max="5910" width="13.7083333333333" style="393" customWidth="1"/>
    <col min="5911" max="5911" width="15.7083333333333" style="393" customWidth="1"/>
    <col min="5912" max="5912" width="9.20833333333333" style="393" customWidth="1"/>
    <col min="5913" max="5913" width="22" style="393" customWidth="1"/>
    <col min="5914" max="5914" width="11.7083333333333" style="393" customWidth="1"/>
    <col min="5915" max="6142" width="9" style="393" customWidth="1"/>
    <col min="6143" max="6143" width="6.5" style="393" customWidth="1"/>
    <col min="6144" max="6144" width="13.2083333333333" style="393" customWidth="1"/>
    <col min="6145" max="6146" width="12.7083333333333" style="393" customWidth="1"/>
    <col min="6147" max="6147" width="15.7083333333333" style="393" customWidth="1"/>
    <col min="6148" max="6148" width="10" style="393" customWidth="1"/>
    <col min="6149" max="6149" width="9" style="393" customWidth="1"/>
    <col min="6150" max="6150" width="9.20833333333333" style="393" customWidth="1"/>
    <col min="6151" max="6151" width="10" style="393" customWidth="1"/>
    <col min="6152" max="6152" width="11.2083333333333" style="393" customWidth="1"/>
    <col min="6153" max="6153" width="17.7083333333333" style="393" customWidth="1"/>
    <col min="6154" max="6154" width="14.2083333333333" style="393" customWidth="1"/>
    <col min="6155" max="6155" width="32" style="393" customWidth="1"/>
    <col min="6156" max="6157" width="9.20833333333333" style="393" customWidth="1"/>
    <col min="6158" max="6158" width="9" style="393" customWidth="1"/>
    <col min="6159" max="6159" width="9.20833333333333" style="393" customWidth="1"/>
    <col min="6160" max="6160" width="9" style="393" customWidth="1"/>
    <col min="6161" max="6161" width="9.20833333333333" style="393" customWidth="1"/>
    <col min="6162" max="6162" width="13.7083333333333" style="393" customWidth="1"/>
    <col min="6163" max="6163" width="12.5" style="393" customWidth="1"/>
    <col min="6164" max="6166" width="13.7083333333333" style="393" customWidth="1"/>
    <col min="6167" max="6167" width="15.7083333333333" style="393" customWidth="1"/>
    <col min="6168" max="6168" width="9.20833333333333" style="393" customWidth="1"/>
    <col min="6169" max="6169" width="22" style="393" customWidth="1"/>
    <col min="6170" max="6170" width="11.7083333333333" style="393" customWidth="1"/>
    <col min="6171" max="6398" width="9" style="393" customWidth="1"/>
    <col min="6399" max="6399" width="6.5" style="393" customWidth="1"/>
    <col min="6400" max="6400" width="13.2083333333333" style="393" customWidth="1"/>
    <col min="6401" max="6402" width="12.7083333333333" style="393" customWidth="1"/>
    <col min="6403" max="6403" width="15.7083333333333" style="393" customWidth="1"/>
    <col min="6404" max="6404" width="10" style="393" customWidth="1"/>
    <col min="6405" max="6405" width="9" style="393" customWidth="1"/>
    <col min="6406" max="6406" width="9.20833333333333" style="393" customWidth="1"/>
    <col min="6407" max="6407" width="10" style="393" customWidth="1"/>
    <col min="6408" max="6408" width="11.2083333333333" style="393" customWidth="1"/>
    <col min="6409" max="6409" width="17.7083333333333" style="393" customWidth="1"/>
    <col min="6410" max="6410" width="14.2083333333333" style="393" customWidth="1"/>
    <col min="6411" max="6411" width="32" style="393" customWidth="1"/>
    <col min="6412" max="6413" width="9.20833333333333" style="393" customWidth="1"/>
    <col min="6414" max="6414" width="9" style="393" customWidth="1"/>
    <col min="6415" max="6415" width="9.20833333333333" style="393" customWidth="1"/>
    <col min="6416" max="6416" width="9" style="393" customWidth="1"/>
    <col min="6417" max="6417" width="9.20833333333333" style="393" customWidth="1"/>
    <col min="6418" max="6418" width="13.7083333333333" style="393" customWidth="1"/>
    <col min="6419" max="6419" width="12.5" style="393" customWidth="1"/>
    <col min="6420" max="6422" width="13.7083333333333" style="393" customWidth="1"/>
    <col min="6423" max="6423" width="15.7083333333333" style="393" customWidth="1"/>
    <col min="6424" max="6424" width="9.20833333333333" style="393" customWidth="1"/>
    <col min="6425" max="6425" width="22" style="393" customWidth="1"/>
    <col min="6426" max="6426" width="11.7083333333333" style="393" customWidth="1"/>
    <col min="6427" max="6654" width="9" style="393" customWidth="1"/>
    <col min="6655" max="6655" width="6.5" style="393" customWidth="1"/>
    <col min="6656" max="6656" width="13.2083333333333" style="393" customWidth="1"/>
    <col min="6657" max="6658" width="12.7083333333333" style="393" customWidth="1"/>
    <col min="6659" max="6659" width="15.7083333333333" style="393" customWidth="1"/>
    <col min="6660" max="6660" width="10" style="393" customWidth="1"/>
    <col min="6661" max="6661" width="9" style="393" customWidth="1"/>
    <col min="6662" max="6662" width="9.20833333333333" style="393" customWidth="1"/>
    <col min="6663" max="6663" width="10" style="393" customWidth="1"/>
    <col min="6664" max="6664" width="11.2083333333333" style="393" customWidth="1"/>
    <col min="6665" max="6665" width="17.7083333333333" style="393" customWidth="1"/>
    <col min="6666" max="6666" width="14.2083333333333" style="393" customWidth="1"/>
    <col min="6667" max="6667" width="32" style="393" customWidth="1"/>
    <col min="6668" max="6669" width="9.20833333333333" style="393" customWidth="1"/>
    <col min="6670" max="6670" width="9" style="393" customWidth="1"/>
    <col min="6671" max="6671" width="9.20833333333333" style="393" customWidth="1"/>
    <col min="6672" max="6672" width="9" style="393" customWidth="1"/>
    <col min="6673" max="6673" width="9.20833333333333" style="393" customWidth="1"/>
    <col min="6674" max="6674" width="13.7083333333333" style="393" customWidth="1"/>
    <col min="6675" max="6675" width="12.5" style="393" customWidth="1"/>
    <col min="6676" max="6678" width="13.7083333333333" style="393" customWidth="1"/>
    <col min="6679" max="6679" width="15.7083333333333" style="393" customWidth="1"/>
    <col min="6680" max="6680" width="9.20833333333333" style="393" customWidth="1"/>
    <col min="6681" max="6681" width="22" style="393" customWidth="1"/>
    <col min="6682" max="6682" width="11.7083333333333" style="393" customWidth="1"/>
    <col min="6683" max="6910" width="9" style="393" customWidth="1"/>
    <col min="6911" max="6911" width="6.5" style="393" customWidth="1"/>
    <col min="6912" max="6912" width="13.2083333333333" style="393" customWidth="1"/>
    <col min="6913" max="6914" width="12.7083333333333" style="393" customWidth="1"/>
    <col min="6915" max="6915" width="15.7083333333333" style="393" customWidth="1"/>
    <col min="6916" max="6916" width="10" style="393" customWidth="1"/>
    <col min="6917" max="6917" width="9" style="393" customWidth="1"/>
    <col min="6918" max="6918" width="9.20833333333333" style="393" customWidth="1"/>
    <col min="6919" max="6919" width="10" style="393" customWidth="1"/>
    <col min="6920" max="6920" width="11.2083333333333" style="393" customWidth="1"/>
    <col min="6921" max="6921" width="17.7083333333333" style="393" customWidth="1"/>
    <col min="6922" max="6922" width="14.2083333333333" style="393" customWidth="1"/>
    <col min="6923" max="6923" width="32" style="393" customWidth="1"/>
    <col min="6924" max="6925" width="9.20833333333333" style="393" customWidth="1"/>
    <col min="6926" max="6926" width="9" style="393" customWidth="1"/>
    <col min="6927" max="6927" width="9.20833333333333" style="393" customWidth="1"/>
    <col min="6928" max="6928" width="9" style="393" customWidth="1"/>
    <col min="6929" max="6929" width="9.20833333333333" style="393" customWidth="1"/>
    <col min="6930" max="6930" width="13.7083333333333" style="393" customWidth="1"/>
    <col min="6931" max="6931" width="12.5" style="393" customWidth="1"/>
    <col min="6932" max="6934" width="13.7083333333333" style="393" customWidth="1"/>
    <col min="6935" max="6935" width="15.7083333333333" style="393" customWidth="1"/>
    <col min="6936" max="6936" width="9.20833333333333" style="393" customWidth="1"/>
    <col min="6937" max="6937" width="22" style="393" customWidth="1"/>
    <col min="6938" max="6938" width="11.7083333333333" style="393" customWidth="1"/>
    <col min="6939" max="7166" width="9" style="393" customWidth="1"/>
    <col min="7167" max="7167" width="6.5" style="393" customWidth="1"/>
    <col min="7168" max="7168" width="13.2083333333333" style="393" customWidth="1"/>
    <col min="7169" max="7170" width="12.7083333333333" style="393" customWidth="1"/>
    <col min="7171" max="7171" width="15.7083333333333" style="393" customWidth="1"/>
    <col min="7172" max="7172" width="10" style="393" customWidth="1"/>
    <col min="7173" max="7173" width="9" style="393" customWidth="1"/>
    <col min="7174" max="7174" width="9.20833333333333" style="393" customWidth="1"/>
    <col min="7175" max="7175" width="10" style="393" customWidth="1"/>
    <col min="7176" max="7176" width="11.2083333333333" style="393" customWidth="1"/>
    <col min="7177" max="7177" width="17.7083333333333" style="393" customWidth="1"/>
    <col min="7178" max="7178" width="14.2083333333333" style="393" customWidth="1"/>
    <col min="7179" max="7179" width="32" style="393" customWidth="1"/>
    <col min="7180" max="7181" width="9.20833333333333" style="393" customWidth="1"/>
    <col min="7182" max="7182" width="9" style="393" customWidth="1"/>
    <col min="7183" max="7183" width="9.20833333333333" style="393" customWidth="1"/>
    <col min="7184" max="7184" width="9" style="393" customWidth="1"/>
    <col min="7185" max="7185" width="9.20833333333333" style="393" customWidth="1"/>
    <col min="7186" max="7186" width="13.7083333333333" style="393" customWidth="1"/>
    <col min="7187" max="7187" width="12.5" style="393" customWidth="1"/>
    <col min="7188" max="7190" width="13.7083333333333" style="393" customWidth="1"/>
    <col min="7191" max="7191" width="15.7083333333333" style="393" customWidth="1"/>
    <col min="7192" max="7192" width="9.20833333333333" style="393" customWidth="1"/>
    <col min="7193" max="7193" width="22" style="393" customWidth="1"/>
    <col min="7194" max="7194" width="11.7083333333333" style="393" customWidth="1"/>
    <col min="7195" max="7422" width="9" style="393" customWidth="1"/>
    <col min="7423" max="7423" width="6.5" style="393" customWidth="1"/>
    <col min="7424" max="7424" width="13.2083333333333" style="393" customWidth="1"/>
    <col min="7425" max="7426" width="12.7083333333333" style="393" customWidth="1"/>
    <col min="7427" max="7427" width="15.7083333333333" style="393" customWidth="1"/>
    <col min="7428" max="7428" width="10" style="393" customWidth="1"/>
    <col min="7429" max="7429" width="9" style="393" customWidth="1"/>
    <col min="7430" max="7430" width="9.20833333333333" style="393" customWidth="1"/>
    <col min="7431" max="7431" width="10" style="393" customWidth="1"/>
    <col min="7432" max="7432" width="11.2083333333333" style="393" customWidth="1"/>
    <col min="7433" max="7433" width="17.7083333333333" style="393" customWidth="1"/>
    <col min="7434" max="7434" width="14.2083333333333" style="393" customWidth="1"/>
    <col min="7435" max="7435" width="32" style="393" customWidth="1"/>
    <col min="7436" max="7437" width="9.20833333333333" style="393" customWidth="1"/>
    <col min="7438" max="7438" width="9" style="393" customWidth="1"/>
    <col min="7439" max="7439" width="9.20833333333333" style="393" customWidth="1"/>
    <col min="7440" max="7440" width="9" style="393" customWidth="1"/>
    <col min="7441" max="7441" width="9.20833333333333" style="393" customWidth="1"/>
    <col min="7442" max="7442" width="13.7083333333333" style="393" customWidth="1"/>
    <col min="7443" max="7443" width="12.5" style="393" customWidth="1"/>
    <col min="7444" max="7446" width="13.7083333333333" style="393" customWidth="1"/>
    <col min="7447" max="7447" width="15.7083333333333" style="393" customWidth="1"/>
    <col min="7448" max="7448" width="9.20833333333333" style="393" customWidth="1"/>
    <col min="7449" max="7449" width="22" style="393" customWidth="1"/>
    <col min="7450" max="7450" width="11.7083333333333" style="393" customWidth="1"/>
    <col min="7451" max="7678" width="9" style="393" customWidth="1"/>
    <col min="7679" max="7679" width="6.5" style="393" customWidth="1"/>
    <col min="7680" max="7680" width="13.2083333333333" style="393" customWidth="1"/>
    <col min="7681" max="7682" width="12.7083333333333" style="393" customWidth="1"/>
    <col min="7683" max="7683" width="15.7083333333333" style="393" customWidth="1"/>
    <col min="7684" max="7684" width="10" style="393" customWidth="1"/>
    <col min="7685" max="7685" width="9" style="393" customWidth="1"/>
    <col min="7686" max="7686" width="9.20833333333333" style="393" customWidth="1"/>
    <col min="7687" max="7687" width="10" style="393" customWidth="1"/>
    <col min="7688" max="7688" width="11.2083333333333" style="393" customWidth="1"/>
    <col min="7689" max="7689" width="17.7083333333333" style="393" customWidth="1"/>
    <col min="7690" max="7690" width="14.2083333333333" style="393" customWidth="1"/>
    <col min="7691" max="7691" width="32" style="393" customWidth="1"/>
    <col min="7692" max="7693" width="9.20833333333333" style="393" customWidth="1"/>
    <col min="7694" max="7694" width="9" style="393" customWidth="1"/>
    <col min="7695" max="7695" width="9.20833333333333" style="393" customWidth="1"/>
    <col min="7696" max="7696" width="9" style="393" customWidth="1"/>
    <col min="7697" max="7697" width="9.20833333333333" style="393" customWidth="1"/>
    <col min="7698" max="7698" width="13.7083333333333" style="393" customWidth="1"/>
    <col min="7699" max="7699" width="12.5" style="393" customWidth="1"/>
    <col min="7700" max="7702" width="13.7083333333333" style="393" customWidth="1"/>
    <col min="7703" max="7703" width="15.7083333333333" style="393" customWidth="1"/>
    <col min="7704" max="7704" width="9.20833333333333" style="393" customWidth="1"/>
    <col min="7705" max="7705" width="22" style="393" customWidth="1"/>
    <col min="7706" max="7706" width="11.7083333333333" style="393" customWidth="1"/>
    <col min="7707" max="7934" width="9" style="393" customWidth="1"/>
    <col min="7935" max="7935" width="6.5" style="393" customWidth="1"/>
    <col min="7936" max="7936" width="13.2083333333333" style="393" customWidth="1"/>
    <col min="7937" max="7938" width="12.7083333333333" style="393" customWidth="1"/>
    <col min="7939" max="7939" width="15.7083333333333" style="393" customWidth="1"/>
    <col min="7940" max="7940" width="10" style="393" customWidth="1"/>
    <col min="7941" max="7941" width="9" style="393" customWidth="1"/>
    <col min="7942" max="7942" width="9.20833333333333" style="393" customWidth="1"/>
    <col min="7943" max="7943" width="10" style="393" customWidth="1"/>
    <col min="7944" max="7944" width="11.2083333333333" style="393" customWidth="1"/>
    <col min="7945" max="7945" width="17.7083333333333" style="393" customWidth="1"/>
    <col min="7946" max="7946" width="14.2083333333333" style="393" customWidth="1"/>
    <col min="7947" max="7947" width="32" style="393" customWidth="1"/>
    <col min="7948" max="7949" width="9.20833333333333" style="393" customWidth="1"/>
    <col min="7950" max="7950" width="9" style="393" customWidth="1"/>
    <col min="7951" max="7951" width="9.20833333333333" style="393" customWidth="1"/>
    <col min="7952" max="7952" width="9" style="393" customWidth="1"/>
    <col min="7953" max="7953" width="9.20833333333333" style="393" customWidth="1"/>
    <col min="7954" max="7954" width="13.7083333333333" style="393" customWidth="1"/>
    <col min="7955" max="7955" width="12.5" style="393" customWidth="1"/>
    <col min="7956" max="7958" width="13.7083333333333" style="393" customWidth="1"/>
    <col min="7959" max="7959" width="15.7083333333333" style="393" customWidth="1"/>
    <col min="7960" max="7960" width="9.20833333333333" style="393" customWidth="1"/>
    <col min="7961" max="7961" width="22" style="393" customWidth="1"/>
    <col min="7962" max="7962" width="11.7083333333333" style="393" customWidth="1"/>
    <col min="7963" max="8190" width="9" style="393" customWidth="1"/>
    <col min="8191" max="8191" width="6.5" style="393" customWidth="1"/>
    <col min="8192" max="8192" width="13.2083333333333" style="393" customWidth="1"/>
    <col min="8193" max="8194" width="12.7083333333333" style="393" customWidth="1"/>
    <col min="8195" max="8195" width="15.7083333333333" style="393" customWidth="1"/>
    <col min="8196" max="8196" width="10" style="393" customWidth="1"/>
    <col min="8197" max="8197" width="9" style="393" customWidth="1"/>
    <col min="8198" max="8198" width="9.20833333333333" style="393" customWidth="1"/>
    <col min="8199" max="8199" width="10" style="393" customWidth="1"/>
    <col min="8200" max="8200" width="11.2083333333333" style="393" customWidth="1"/>
    <col min="8201" max="8201" width="17.7083333333333" style="393" customWidth="1"/>
    <col min="8202" max="8202" width="14.2083333333333" style="393" customWidth="1"/>
    <col min="8203" max="8203" width="32" style="393" customWidth="1"/>
    <col min="8204" max="8205" width="9.20833333333333" style="393" customWidth="1"/>
    <col min="8206" max="8206" width="9" style="393" customWidth="1"/>
    <col min="8207" max="8207" width="9.20833333333333" style="393" customWidth="1"/>
    <col min="8208" max="8208" width="9" style="393" customWidth="1"/>
    <col min="8209" max="8209" width="9.20833333333333" style="393" customWidth="1"/>
    <col min="8210" max="8210" width="13.7083333333333" style="393" customWidth="1"/>
    <col min="8211" max="8211" width="12.5" style="393" customWidth="1"/>
    <col min="8212" max="8214" width="13.7083333333333" style="393" customWidth="1"/>
    <col min="8215" max="8215" width="15.7083333333333" style="393" customWidth="1"/>
    <col min="8216" max="8216" width="9.20833333333333" style="393" customWidth="1"/>
    <col min="8217" max="8217" width="22" style="393" customWidth="1"/>
    <col min="8218" max="8218" width="11.7083333333333" style="393" customWidth="1"/>
    <col min="8219" max="8446" width="9" style="393" customWidth="1"/>
    <col min="8447" max="8447" width="6.5" style="393" customWidth="1"/>
    <col min="8448" max="8448" width="13.2083333333333" style="393" customWidth="1"/>
    <col min="8449" max="8450" width="12.7083333333333" style="393" customWidth="1"/>
    <col min="8451" max="8451" width="15.7083333333333" style="393" customWidth="1"/>
    <col min="8452" max="8452" width="10" style="393" customWidth="1"/>
    <col min="8453" max="8453" width="9" style="393" customWidth="1"/>
    <col min="8454" max="8454" width="9.20833333333333" style="393" customWidth="1"/>
    <col min="8455" max="8455" width="10" style="393" customWidth="1"/>
    <col min="8456" max="8456" width="11.2083333333333" style="393" customWidth="1"/>
    <col min="8457" max="8457" width="17.7083333333333" style="393" customWidth="1"/>
    <col min="8458" max="8458" width="14.2083333333333" style="393" customWidth="1"/>
    <col min="8459" max="8459" width="32" style="393" customWidth="1"/>
    <col min="8460" max="8461" width="9.20833333333333" style="393" customWidth="1"/>
    <col min="8462" max="8462" width="9" style="393" customWidth="1"/>
    <col min="8463" max="8463" width="9.20833333333333" style="393" customWidth="1"/>
    <col min="8464" max="8464" width="9" style="393" customWidth="1"/>
    <col min="8465" max="8465" width="9.20833333333333" style="393" customWidth="1"/>
    <col min="8466" max="8466" width="13.7083333333333" style="393" customWidth="1"/>
    <col min="8467" max="8467" width="12.5" style="393" customWidth="1"/>
    <col min="8468" max="8470" width="13.7083333333333" style="393" customWidth="1"/>
    <col min="8471" max="8471" width="15.7083333333333" style="393" customWidth="1"/>
    <col min="8472" max="8472" width="9.20833333333333" style="393" customWidth="1"/>
    <col min="8473" max="8473" width="22" style="393" customWidth="1"/>
    <col min="8474" max="8474" width="11.7083333333333" style="393" customWidth="1"/>
    <col min="8475" max="8702" width="9" style="393" customWidth="1"/>
    <col min="8703" max="8703" width="6.5" style="393" customWidth="1"/>
    <col min="8704" max="8704" width="13.2083333333333" style="393" customWidth="1"/>
    <col min="8705" max="8706" width="12.7083333333333" style="393" customWidth="1"/>
    <col min="8707" max="8707" width="15.7083333333333" style="393" customWidth="1"/>
    <col min="8708" max="8708" width="10" style="393" customWidth="1"/>
    <col min="8709" max="8709" width="9" style="393" customWidth="1"/>
    <col min="8710" max="8710" width="9.20833333333333" style="393" customWidth="1"/>
    <col min="8711" max="8711" width="10" style="393" customWidth="1"/>
    <col min="8712" max="8712" width="11.2083333333333" style="393" customWidth="1"/>
    <col min="8713" max="8713" width="17.7083333333333" style="393" customWidth="1"/>
    <col min="8714" max="8714" width="14.2083333333333" style="393" customWidth="1"/>
    <col min="8715" max="8715" width="32" style="393" customWidth="1"/>
    <col min="8716" max="8717" width="9.20833333333333" style="393" customWidth="1"/>
    <col min="8718" max="8718" width="9" style="393" customWidth="1"/>
    <col min="8719" max="8719" width="9.20833333333333" style="393" customWidth="1"/>
    <col min="8720" max="8720" width="9" style="393" customWidth="1"/>
    <col min="8721" max="8721" width="9.20833333333333" style="393" customWidth="1"/>
    <col min="8722" max="8722" width="13.7083333333333" style="393" customWidth="1"/>
    <col min="8723" max="8723" width="12.5" style="393" customWidth="1"/>
    <col min="8724" max="8726" width="13.7083333333333" style="393" customWidth="1"/>
    <col min="8727" max="8727" width="15.7083333333333" style="393" customWidth="1"/>
    <col min="8728" max="8728" width="9.20833333333333" style="393" customWidth="1"/>
    <col min="8729" max="8729" width="22" style="393" customWidth="1"/>
    <col min="8730" max="8730" width="11.7083333333333" style="393" customWidth="1"/>
    <col min="8731" max="8958" width="9" style="393" customWidth="1"/>
    <col min="8959" max="8959" width="6.5" style="393" customWidth="1"/>
    <col min="8960" max="8960" width="13.2083333333333" style="393" customWidth="1"/>
    <col min="8961" max="8962" width="12.7083333333333" style="393" customWidth="1"/>
    <col min="8963" max="8963" width="15.7083333333333" style="393" customWidth="1"/>
    <col min="8964" max="8964" width="10" style="393" customWidth="1"/>
    <col min="8965" max="8965" width="9" style="393" customWidth="1"/>
    <col min="8966" max="8966" width="9.20833333333333" style="393" customWidth="1"/>
    <col min="8967" max="8967" width="10" style="393" customWidth="1"/>
    <col min="8968" max="8968" width="11.2083333333333" style="393" customWidth="1"/>
    <col min="8969" max="8969" width="17.7083333333333" style="393" customWidth="1"/>
    <col min="8970" max="8970" width="14.2083333333333" style="393" customWidth="1"/>
    <col min="8971" max="8971" width="32" style="393" customWidth="1"/>
    <col min="8972" max="8973" width="9.20833333333333" style="393" customWidth="1"/>
    <col min="8974" max="8974" width="9" style="393" customWidth="1"/>
    <col min="8975" max="8975" width="9.20833333333333" style="393" customWidth="1"/>
    <col min="8976" max="8976" width="9" style="393" customWidth="1"/>
    <col min="8977" max="8977" width="9.20833333333333" style="393" customWidth="1"/>
    <col min="8978" max="8978" width="13.7083333333333" style="393" customWidth="1"/>
    <col min="8979" max="8979" width="12.5" style="393" customWidth="1"/>
    <col min="8980" max="8982" width="13.7083333333333" style="393" customWidth="1"/>
    <col min="8983" max="8983" width="15.7083333333333" style="393" customWidth="1"/>
    <col min="8984" max="8984" width="9.20833333333333" style="393" customWidth="1"/>
    <col min="8985" max="8985" width="22" style="393" customWidth="1"/>
    <col min="8986" max="8986" width="11.7083333333333" style="393" customWidth="1"/>
    <col min="8987" max="9214" width="9" style="393" customWidth="1"/>
    <col min="9215" max="9215" width="6.5" style="393" customWidth="1"/>
    <col min="9216" max="9216" width="13.2083333333333" style="393" customWidth="1"/>
    <col min="9217" max="9218" width="12.7083333333333" style="393" customWidth="1"/>
    <col min="9219" max="9219" width="15.7083333333333" style="393" customWidth="1"/>
    <col min="9220" max="9220" width="10" style="393" customWidth="1"/>
    <col min="9221" max="9221" width="9" style="393" customWidth="1"/>
    <col min="9222" max="9222" width="9.20833333333333" style="393" customWidth="1"/>
    <col min="9223" max="9223" width="10" style="393" customWidth="1"/>
    <col min="9224" max="9224" width="11.2083333333333" style="393" customWidth="1"/>
    <col min="9225" max="9225" width="17.7083333333333" style="393" customWidth="1"/>
    <col min="9226" max="9226" width="14.2083333333333" style="393" customWidth="1"/>
    <col min="9227" max="9227" width="32" style="393" customWidth="1"/>
    <col min="9228" max="9229" width="9.20833333333333" style="393" customWidth="1"/>
    <col min="9230" max="9230" width="9" style="393" customWidth="1"/>
    <col min="9231" max="9231" width="9.20833333333333" style="393" customWidth="1"/>
    <col min="9232" max="9232" width="9" style="393" customWidth="1"/>
    <col min="9233" max="9233" width="9.20833333333333" style="393" customWidth="1"/>
    <col min="9234" max="9234" width="13.7083333333333" style="393" customWidth="1"/>
    <col min="9235" max="9235" width="12.5" style="393" customWidth="1"/>
    <col min="9236" max="9238" width="13.7083333333333" style="393" customWidth="1"/>
    <col min="9239" max="9239" width="15.7083333333333" style="393" customWidth="1"/>
    <col min="9240" max="9240" width="9.20833333333333" style="393" customWidth="1"/>
    <col min="9241" max="9241" width="22" style="393" customWidth="1"/>
    <col min="9242" max="9242" width="11.7083333333333" style="393" customWidth="1"/>
    <col min="9243" max="9470" width="9" style="393" customWidth="1"/>
    <col min="9471" max="9471" width="6.5" style="393" customWidth="1"/>
    <col min="9472" max="9472" width="13.2083333333333" style="393" customWidth="1"/>
    <col min="9473" max="9474" width="12.7083333333333" style="393" customWidth="1"/>
    <col min="9475" max="9475" width="15.7083333333333" style="393" customWidth="1"/>
    <col min="9476" max="9476" width="10" style="393" customWidth="1"/>
    <col min="9477" max="9477" width="9" style="393" customWidth="1"/>
    <col min="9478" max="9478" width="9.20833333333333" style="393" customWidth="1"/>
    <col min="9479" max="9479" width="10" style="393" customWidth="1"/>
    <col min="9480" max="9480" width="11.2083333333333" style="393" customWidth="1"/>
    <col min="9481" max="9481" width="17.7083333333333" style="393" customWidth="1"/>
    <col min="9482" max="9482" width="14.2083333333333" style="393" customWidth="1"/>
    <col min="9483" max="9483" width="32" style="393" customWidth="1"/>
    <col min="9484" max="9485" width="9.20833333333333" style="393" customWidth="1"/>
    <col min="9486" max="9486" width="9" style="393" customWidth="1"/>
    <col min="9487" max="9487" width="9.20833333333333" style="393" customWidth="1"/>
    <col min="9488" max="9488" width="9" style="393" customWidth="1"/>
    <col min="9489" max="9489" width="9.20833333333333" style="393" customWidth="1"/>
    <col min="9490" max="9490" width="13.7083333333333" style="393" customWidth="1"/>
    <col min="9491" max="9491" width="12.5" style="393" customWidth="1"/>
    <col min="9492" max="9494" width="13.7083333333333" style="393" customWidth="1"/>
    <col min="9495" max="9495" width="15.7083333333333" style="393" customWidth="1"/>
    <col min="9496" max="9496" width="9.20833333333333" style="393" customWidth="1"/>
    <col min="9497" max="9497" width="22" style="393" customWidth="1"/>
    <col min="9498" max="9498" width="11.7083333333333" style="393" customWidth="1"/>
    <col min="9499" max="9726" width="9" style="393" customWidth="1"/>
    <col min="9727" max="9727" width="6.5" style="393" customWidth="1"/>
    <col min="9728" max="9728" width="13.2083333333333" style="393" customWidth="1"/>
    <col min="9729" max="9730" width="12.7083333333333" style="393" customWidth="1"/>
    <col min="9731" max="9731" width="15.7083333333333" style="393" customWidth="1"/>
    <col min="9732" max="9732" width="10" style="393" customWidth="1"/>
    <col min="9733" max="9733" width="9" style="393" customWidth="1"/>
    <col min="9734" max="9734" width="9.20833333333333" style="393" customWidth="1"/>
    <col min="9735" max="9735" width="10" style="393" customWidth="1"/>
    <col min="9736" max="9736" width="11.2083333333333" style="393" customWidth="1"/>
    <col min="9737" max="9737" width="17.7083333333333" style="393" customWidth="1"/>
    <col min="9738" max="9738" width="14.2083333333333" style="393" customWidth="1"/>
    <col min="9739" max="9739" width="32" style="393" customWidth="1"/>
    <col min="9740" max="9741" width="9.20833333333333" style="393" customWidth="1"/>
    <col min="9742" max="9742" width="9" style="393" customWidth="1"/>
    <col min="9743" max="9743" width="9.20833333333333" style="393" customWidth="1"/>
    <col min="9744" max="9744" width="9" style="393" customWidth="1"/>
    <col min="9745" max="9745" width="9.20833333333333" style="393" customWidth="1"/>
    <col min="9746" max="9746" width="13.7083333333333" style="393" customWidth="1"/>
    <col min="9747" max="9747" width="12.5" style="393" customWidth="1"/>
    <col min="9748" max="9750" width="13.7083333333333" style="393" customWidth="1"/>
    <col min="9751" max="9751" width="15.7083333333333" style="393" customWidth="1"/>
    <col min="9752" max="9752" width="9.20833333333333" style="393" customWidth="1"/>
    <col min="9753" max="9753" width="22" style="393" customWidth="1"/>
    <col min="9754" max="9754" width="11.7083333333333" style="393" customWidth="1"/>
    <col min="9755" max="9982" width="9" style="393" customWidth="1"/>
    <col min="9983" max="9983" width="6.5" style="393" customWidth="1"/>
    <col min="9984" max="9984" width="13.2083333333333" style="393" customWidth="1"/>
    <col min="9985" max="9986" width="12.7083333333333" style="393" customWidth="1"/>
    <col min="9987" max="9987" width="15.7083333333333" style="393" customWidth="1"/>
    <col min="9988" max="9988" width="10" style="393" customWidth="1"/>
    <col min="9989" max="9989" width="9" style="393" customWidth="1"/>
    <col min="9990" max="9990" width="9.20833333333333" style="393" customWidth="1"/>
    <col min="9991" max="9991" width="10" style="393" customWidth="1"/>
    <col min="9992" max="9992" width="11.2083333333333" style="393" customWidth="1"/>
    <col min="9993" max="9993" width="17.7083333333333" style="393" customWidth="1"/>
    <col min="9994" max="9994" width="14.2083333333333" style="393" customWidth="1"/>
    <col min="9995" max="9995" width="32" style="393" customWidth="1"/>
    <col min="9996" max="9997" width="9.20833333333333" style="393" customWidth="1"/>
    <col min="9998" max="9998" width="9" style="393" customWidth="1"/>
    <col min="9999" max="9999" width="9.20833333333333" style="393" customWidth="1"/>
    <col min="10000" max="10000" width="9" style="393" customWidth="1"/>
    <col min="10001" max="10001" width="9.20833333333333" style="393" customWidth="1"/>
    <col min="10002" max="10002" width="13.7083333333333" style="393" customWidth="1"/>
    <col min="10003" max="10003" width="12.5" style="393" customWidth="1"/>
    <col min="10004" max="10006" width="13.7083333333333" style="393" customWidth="1"/>
    <col min="10007" max="10007" width="15.7083333333333" style="393" customWidth="1"/>
    <col min="10008" max="10008" width="9.20833333333333" style="393" customWidth="1"/>
    <col min="10009" max="10009" width="22" style="393" customWidth="1"/>
    <col min="10010" max="10010" width="11.7083333333333" style="393" customWidth="1"/>
    <col min="10011" max="10238" width="9" style="393" customWidth="1"/>
    <col min="10239" max="10239" width="6.5" style="393" customWidth="1"/>
    <col min="10240" max="10240" width="13.2083333333333" style="393" customWidth="1"/>
    <col min="10241" max="10242" width="12.7083333333333" style="393" customWidth="1"/>
    <col min="10243" max="10243" width="15.7083333333333" style="393" customWidth="1"/>
    <col min="10244" max="10244" width="10" style="393" customWidth="1"/>
    <col min="10245" max="10245" width="9" style="393" customWidth="1"/>
    <col min="10246" max="10246" width="9.20833333333333" style="393" customWidth="1"/>
    <col min="10247" max="10247" width="10" style="393" customWidth="1"/>
    <col min="10248" max="10248" width="11.2083333333333" style="393" customWidth="1"/>
    <col min="10249" max="10249" width="17.7083333333333" style="393" customWidth="1"/>
    <col min="10250" max="10250" width="14.2083333333333" style="393" customWidth="1"/>
    <col min="10251" max="10251" width="32" style="393" customWidth="1"/>
    <col min="10252" max="10253" width="9.20833333333333" style="393" customWidth="1"/>
    <col min="10254" max="10254" width="9" style="393" customWidth="1"/>
    <col min="10255" max="10255" width="9.20833333333333" style="393" customWidth="1"/>
    <col min="10256" max="10256" width="9" style="393" customWidth="1"/>
    <col min="10257" max="10257" width="9.20833333333333" style="393" customWidth="1"/>
    <col min="10258" max="10258" width="13.7083333333333" style="393" customWidth="1"/>
    <col min="10259" max="10259" width="12.5" style="393" customWidth="1"/>
    <col min="10260" max="10262" width="13.7083333333333" style="393" customWidth="1"/>
    <col min="10263" max="10263" width="15.7083333333333" style="393" customWidth="1"/>
    <col min="10264" max="10264" width="9.20833333333333" style="393" customWidth="1"/>
    <col min="10265" max="10265" width="22" style="393" customWidth="1"/>
    <col min="10266" max="10266" width="11.7083333333333" style="393" customWidth="1"/>
    <col min="10267" max="10494" width="9" style="393" customWidth="1"/>
    <col min="10495" max="10495" width="6.5" style="393" customWidth="1"/>
    <col min="10496" max="10496" width="13.2083333333333" style="393" customWidth="1"/>
    <col min="10497" max="10498" width="12.7083333333333" style="393" customWidth="1"/>
    <col min="10499" max="10499" width="15.7083333333333" style="393" customWidth="1"/>
    <col min="10500" max="10500" width="10" style="393" customWidth="1"/>
    <col min="10501" max="10501" width="9" style="393" customWidth="1"/>
    <col min="10502" max="10502" width="9.20833333333333" style="393" customWidth="1"/>
    <col min="10503" max="10503" width="10" style="393" customWidth="1"/>
    <col min="10504" max="10504" width="11.2083333333333" style="393" customWidth="1"/>
    <col min="10505" max="10505" width="17.7083333333333" style="393" customWidth="1"/>
    <col min="10506" max="10506" width="14.2083333333333" style="393" customWidth="1"/>
    <col min="10507" max="10507" width="32" style="393" customWidth="1"/>
    <col min="10508" max="10509" width="9.20833333333333" style="393" customWidth="1"/>
    <col min="10510" max="10510" width="9" style="393" customWidth="1"/>
    <col min="10511" max="10511" width="9.20833333333333" style="393" customWidth="1"/>
    <col min="10512" max="10512" width="9" style="393" customWidth="1"/>
    <col min="10513" max="10513" width="9.20833333333333" style="393" customWidth="1"/>
    <col min="10514" max="10514" width="13.7083333333333" style="393" customWidth="1"/>
    <col min="10515" max="10515" width="12.5" style="393" customWidth="1"/>
    <col min="10516" max="10518" width="13.7083333333333" style="393" customWidth="1"/>
    <col min="10519" max="10519" width="15.7083333333333" style="393" customWidth="1"/>
    <col min="10520" max="10520" width="9.20833333333333" style="393" customWidth="1"/>
    <col min="10521" max="10521" width="22" style="393" customWidth="1"/>
    <col min="10522" max="10522" width="11.7083333333333" style="393" customWidth="1"/>
    <col min="10523" max="10750" width="9" style="393" customWidth="1"/>
    <col min="10751" max="10751" width="6.5" style="393" customWidth="1"/>
    <col min="10752" max="10752" width="13.2083333333333" style="393" customWidth="1"/>
    <col min="10753" max="10754" width="12.7083333333333" style="393" customWidth="1"/>
    <col min="10755" max="10755" width="15.7083333333333" style="393" customWidth="1"/>
    <col min="10756" max="10756" width="10" style="393" customWidth="1"/>
    <col min="10757" max="10757" width="9" style="393" customWidth="1"/>
    <col min="10758" max="10758" width="9.20833333333333" style="393" customWidth="1"/>
    <col min="10759" max="10759" width="10" style="393" customWidth="1"/>
    <col min="10760" max="10760" width="11.2083333333333" style="393" customWidth="1"/>
    <col min="10761" max="10761" width="17.7083333333333" style="393" customWidth="1"/>
    <col min="10762" max="10762" width="14.2083333333333" style="393" customWidth="1"/>
    <col min="10763" max="10763" width="32" style="393" customWidth="1"/>
    <col min="10764" max="10765" width="9.20833333333333" style="393" customWidth="1"/>
    <col min="10766" max="10766" width="9" style="393" customWidth="1"/>
    <col min="10767" max="10767" width="9.20833333333333" style="393" customWidth="1"/>
    <col min="10768" max="10768" width="9" style="393" customWidth="1"/>
    <col min="10769" max="10769" width="9.20833333333333" style="393" customWidth="1"/>
    <col min="10770" max="10770" width="13.7083333333333" style="393" customWidth="1"/>
    <col min="10771" max="10771" width="12.5" style="393" customWidth="1"/>
    <col min="10772" max="10774" width="13.7083333333333" style="393" customWidth="1"/>
    <col min="10775" max="10775" width="15.7083333333333" style="393" customWidth="1"/>
    <col min="10776" max="10776" width="9.20833333333333" style="393" customWidth="1"/>
    <col min="10777" max="10777" width="22" style="393" customWidth="1"/>
    <col min="10778" max="10778" width="11.7083333333333" style="393" customWidth="1"/>
    <col min="10779" max="11006" width="9" style="393" customWidth="1"/>
    <col min="11007" max="11007" width="6.5" style="393" customWidth="1"/>
    <col min="11008" max="11008" width="13.2083333333333" style="393" customWidth="1"/>
    <col min="11009" max="11010" width="12.7083333333333" style="393" customWidth="1"/>
    <col min="11011" max="11011" width="15.7083333333333" style="393" customWidth="1"/>
    <col min="11012" max="11012" width="10" style="393" customWidth="1"/>
    <col min="11013" max="11013" width="9" style="393" customWidth="1"/>
    <col min="11014" max="11014" width="9.20833333333333" style="393" customWidth="1"/>
    <col min="11015" max="11015" width="10" style="393" customWidth="1"/>
    <col min="11016" max="11016" width="11.2083333333333" style="393" customWidth="1"/>
    <col min="11017" max="11017" width="17.7083333333333" style="393" customWidth="1"/>
    <col min="11018" max="11018" width="14.2083333333333" style="393" customWidth="1"/>
    <col min="11019" max="11019" width="32" style="393" customWidth="1"/>
    <col min="11020" max="11021" width="9.20833333333333" style="393" customWidth="1"/>
    <col min="11022" max="11022" width="9" style="393" customWidth="1"/>
    <col min="11023" max="11023" width="9.20833333333333" style="393" customWidth="1"/>
    <col min="11024" max="11024" width="9" style="393" customWidth="1"/>
    <col min="11025" max="11025" width="9.20833333333333" style="393" customWidth="1"/>
    <col min="11026" max="11026" width="13.7083333333333" style="393" customWidth="1"/>
    <col min="11027" max="11027" width="12.5" style="393" customWidth="1"/>
    <col min="11028" max="11030" width="13.7083333333333" style="393" customWidth="1"/>
    <col min="11031" max="11031" width="15.7083333333333" style="393" customWidth="1"/>
    <col min="11032" max="11032" width="9.20833333333333" style="393" customWidth="1"/>
    <col min="11033" max="11033" width="22" style="393" customWidth="1"/>
    <col min="11034" max="11034" width="11.7083333333333" style="393" customWidth="1"/>
    <col min="11035" max="11262" width="9" style="393" customWidth="1"/>
    <col min="11263" max="11263" width="6.5" style="393" customWidth="1"/>
    <col min="11264" max="11264" width="13.2083333333333" style="393" customWidth="1"/>
    <col min="11265" max="11266" width="12.7083333333333" style="393" customWidth="1"/>
    <col min="11267" max="11267" width="15.7083333333333" style="393" customWidth="1"/>
    <col min="11268" max="11268" width="10" style="393" customWidth="1"/>
    <col min="11269" max="11269" width="9" style="393" customWidth="1"/>
    <col min="11270" max="11270" width="9.20833333333333" style="393" customWidth="1"/>
    <col min="11271" max="11271" width="10" style="393" customWidth="1"/>
    <col min="11272" max="11272" width="11.2083333333333" style="393" customWidth="1"/>
    <col min="11273" max="11273" width="17.7083333333333" style="393" customWidth="1"/>
    <col min="11274" max="11274" width="14.2083333333333" style="393" customWidth="1"/>
    <col min="11275" max="11275" width="32" style="393" customWidth="1"/>
    <col min="11276" max="11277" width="9.20833333333333" style="393" customWidth="1"/>
    <col min="11278" max="11278" width="9" style="393" customWidth="1"/>
    <col min="11279" max="11279" width="9.20833333333333" style="393" customWidth="1"/>
    <col min="11280" max="11280" width="9" style="393" customWidth="1"/>
    <col min="11281" max="11281" width="9.20833333333333" style="393" customWidth="1"/>
    <col min="11282" max="11282" width="13.7083333333333" style="393" customWidth="1"/>
    <col min="11283" max="11283" width="12.5" style="393" customWidth="1"/>
    <col min="11284" max="11286" width="13.7083333333333" style="393" customWidth="1"/>
    <col min="11287" max="11287" width="15.7083333333333" style="393" customWidth="1"/>
    <col min="11288" max="11288" width="9.20833333333333" style="393" customWidth="1"/>
    <col min="11289" max="11289" width="22" style="393" customWidth="1"/>
    <col min="11290" max="11290" width="11.7083333333333" style="393" customWidth="1"/>
    <col min="11291" max="11518" width="9" style="393" customWidth="1"/>
    <col min="11519" max="11519" width="6.5" style="393" customWidth="1"/>
    <col min="11520" max="11520" width="13.2083333333333" style="393" customWidth="1"/>
    <col min="11521" max="11522" width="12.7083333333333" style="393" customWidth="1"/>
    <col min="11523" max="11523" width="15.7083333333333" style="393" customWidth="1"/>
    <col min="11524" max="11524" width="10" style="393" customWidth="1"/>
    <col min="11525" max="11525" width="9" style="393" customWidth="1"/>
    <col min="11526" max="11526" width="9.20833333333333" style="393" customWidth="1"/>
    <col min="11527" max="11527" width="10" style="393" customWidth="1"/>
    <col min="11528" max="11528" width="11.2083333333333" style="393" customWidth="1"/>
    <col min="11529" max="11529" width="17.7083333333333" style="393" customWidth="1"/>
    <col min="11530" max="11530" width="14.2083333333333" style="393" customWidth="1"/>
    <col min="11531" max="11531" width="32" style="393" customWidth="1"/>
    <col min="11532" max="11533" width="9.20833333333333" style="393" customWidth="1"/>
    <col min="11534" max="11534" width="9" style="393" customWidth="1"/>
    <col min="11535" max="11535" width="9.20833333333333" style="393" customWidth="1"/>
    <col min="11536" max="11536" width="9" style="393" customWidth="1"/>
    <col min="11537" max="11537" width="9.20833333333333" style="393" customWidth="1"/>
    <col min="11538" max="11538" width="13.7083333333333" style="393" customWidth="1"/>
    <col min="11539" max="11539" width="12.5" style="393" customWidth="1"/>
    <col min="11540" max="11542" width="13.7083333333333" style="393" customWidth="1"/>
    <col min="11543" max="11543" width="15.7083333333333" style="393" customWidth="1"/>
    <col min="11544" max="11544" width="9.20833333333333" style="393" customWidth="1"/>
    <col min="11545" max="11545" width="22" style="393" customWidth="1"/>
    <col min="11546" max="11546" width="11.7083333333333" style="393" customWidth="1"/>
    <col min="11547" max="11774" width="9" style="393" customWidth="1"/>
    <col min="11775" max="11775" width="6.5" style="393" customWidth="1"/>
    <col min="11776" max="11776" width="13.2083333333333" style="393" customWidth="1"/>
    <col min="11777" max="11778" width="12.7083333333333" style="393" customWidth="1"/>
    <col min="11779" max="11779" width="15.7083333333333" style="393" customWidth="1"/>
    <col min="11780" max="11780" width="10" style="393" customWidth="1"/>
    <col min="11781" max="11781" width="9" style="393" customWidth="1"/>
    <col min="11782" max="11782" width="9.20833333333333" style="393" customWidth="1"/>
    <col min="11783" max="11783" width="10" style="393" customWidth="1"/>
    <col min="11784" max="11784" width="11.2083333333333" style="393" customWidth="1"/>
    <col min="11785" max="11785" width="17.7083333333333" style="393" customWidth="1"/>
    <col min="11786" max="11786" width="14.2083333333333" style="393" customWidth="1"/>
    <col min="11787" max="11787" width="32" style="393" customWidth="1"/>
    <col min="11788" max="11789" width="9.20833333333333" style="393" customWidth="1"/>
    <col min="11790" max="11790" width="9" style="393" customWidth="1"/>
    <col min="11791" max="11791" width="9.20833333333333" style="393" customWidth="1"/>
    <col min="11792" max="11792" width="9" style="393" customWidth="1"/>
    <col min="11793" max="11793" width="9.20833333333333" style="393" customWidth="1"/>
    <col min="11794" max="11794" width="13.7083333333333" style="393" customWidth="1"/>
    <col min="11795" max="11795" width="12.5" style="393" customWidth="1"/>
    <col min="11796" max="11798" width="13.7083333333333" style="393" customWidth="1"/>
    <col min="11799" max="11799" width="15.7083333333333" style="393" customWidth="1"/>
    <col min="11800" max="11800" width="9.20833333333333" style="393" customWidth="1"/>
    <col min="11801" max="11801" width="22" style="393" customWidth="1"/>
    <col min="11802" max="11802" width="11.7083333333333" style="393" customWidth="1"/>
    <col min="11803" max="12030" width="9" style="393" customWidth="1"/>
    <col min="12031" max="12031" width="6.5" style="393" customWidth="1"/>
    <col min="12032" max="12032" width="13.2083333333333" style="393" customWidth="1"/>
    <col min="12033" max="12034" width="12.7083333333333" style="393" customWidth="1"/>
    <col min="12035" max="12035" width="15.7083333333333" style="393" customWidth="1"/>
    <col min="12036" max="12036" width="10" style="393" customWidth="1"/>
    <col min="12037" max="12037" width="9" style="393" customWidth="1"/>
    <col min="12038" max="12038" width="9.20833333333333" style="393" customWidth="1"/>
    <col min="12039" max="12039" width="10" style="393" customWidth="1"/>
    <col min="12040" max="12040" width="11.2083333333333" style="393" customWidth="1"/>
    <col min="12041" max="12041" width="17.7083333333333" style="393" customWidth="1"/>
    <col min="12042" max="12042" width="14.2083333333333" style="393" customWidth="1"/>
    <col min="12043" max="12043" width="32" style="393" customWidth="1"/>
    <col min="12044" max="12045" width="9.20833333333333" style="393" customWidth="1"/>
    <col min="12046" max="12046" width="9" style="393" customWidth="1"/>
    <col min="12047" max="12047" width="9.20833333333333" style="393" customWidth="1"/>
    <col min="12048" max="12048" width="9" style="393" customWidth="1"/>
    <col min="12049" max="12049" width="9.20833333333333" style="393" customWidth="1"/>
    <col min="12050" max="12050" width="13.7083333333333" style="393" customWidth="1"/>
    <col min="12051" max="12051" width="12.5" style="393" customWidth="1"/>
    <col min="12052" max="12054" width="13.7083333333333" style="393" customWidth="1"/>
    <col min="12055" max="12055" width="15.7083333333333" style="393" customWidth="1"/>
    <col min="12056" max="12056" width="9.20833333333333" style="393" customWidth="1"/>
    <col min="12057" max="12057" width="22" style="393" customWidth="1"/>
    <col min="12058" max="12058" width="11.7083333333333" style="393" customWidth="1"/>
    <col min="12059" max="12286" width="9" style="393" customWidth="1"/>
    <col min="12287" max="12287" width="6.5" style="393" customWidth="1"/>
    <col min="12288" max="12288" width="13.2083333333333" style="393" customWidth="1"/>
    <col min="12289" max="12290" width="12.7083333333333" style="393" customWidth="1"/>
    <col min="12291" max="12291" width="15.7083333333333" style="393" customWidth="1"/>
    <col min="12292" max="12292" width="10" style="393" customWidth="1"/>
    <col min="12293" max="12293" width="9" style="393" customWidth="1"/>
    <col min="12294" max="12294" width="9.20833333333333" style="393" customWidth="1"/>
    <col min="12295" max="12295" width="10" style="393" customWidth="1"/>
    <col min="12296" max="12296" width="11.2083333333333" style="393" customWidth="1"/>
    <col min="12297" max="12297" width="17.7083333333333" style="393" customWidth="1"/>
    <col min="12298" max="12298" width="14.2083333333333" style="393" customWidth="1"/>
    <col min="12299" max="12299" width="32" style="393" customWidth="1"/>
    <col min="12300" max="12301" width="9.20833333333333" style="393" customWidth="1"/>
    <col min="12302" max="12302" width="9" style="393" customWidth="1"/>
    <col min="12303" max="12303" width="9.20833333333333" style="393" customWidth="1"/>
    <col min="12304" max="12304" width="9" style="393" customWidth="1"/>
    <col min="12305" max="12305" width="9.20833333333333" style="393" customWidth="1"/>
    <col min="12306" max="12306" width="13.7083333333333" style="393" customWidth="1"/>
    <col min="12307" max="12307" width="12.5" style="393" customWidth="1"/>
    <col min="12308" max="12310" width="13.7083333333333" style="393" customWidth="1"/>
    <col min="12311" max="12311" width="15.7083333333333" style="393" customWidth="1"/>
    <col min="12312" max="12312" width="9.20833333333333" style="393" customWidth="1"/>
    <col min="12313" max="12313" width="22" style="393" customWidth="1"/>
    <col min="12314" max="12314" width="11.7083333333333" style="393" customWidth="1"/>
    <col min="12315" max="12542" width="9" style="393" customWidth="1"/>
    <col min="12543" max="12543" width="6.5" style="393" customWidth="1"/>
    <col min="12544" max="12544" width="13.2083333333333" style="393" customWidth="1"/>
    <col min="12545" max="12546" width="12.7083333333333" style="393" customWidth="1"/>
    <col min="12547" max="12547" width="15.7083333333333" style="393" customWidth="1"/>
    <col min="12548" max="12548" width="10" style="393" customWidth="1"/>
    <col min="12549" max="12549" width="9" style="393" customWidth="1"/>
    <col min="12550" max="12550" width="9.20833333333333" style="393" customWidth="1"/>
    <col min="12551" max="12551" width="10" style="393" customWidth="1"/>
    <col min="12552" max="12552" width="11.2083333333333" style="393" customWidth="1"/>
    <col min="12553" max="12553" width="17.7083333333333" style="393" customWidth="1"/>
    <col min="12554" max="12554" width="14.2083333333333" style="393" customWidth="1"/>
    <col min="12555" max="12555" width="32" style="393" customWidth="1"/>
    <col min="12556" max="12557" width="9.20833333333333" style="393" customWidth="1"/>
    <col min="12558" max="12558" width="9" style="393" customWidth="1"/>
    <col min="12559" max="12559" width="9.20833333333333" style="393" customWidth="1"/>
    <col min="12560" max="12560" width="9" style="393" customWidth="1"/>
    <col min="12561" max="12561" width="9.20833333333333" style="393" customWidth="1"/>
    <col min="12562" max="12562" width="13.7083333333333" style="393" customWidth="1"/>
    <col min="12563" max="12563" width="12.5" style="393" customWidth="1"/>
    <col min="12564" max="12566" width="13.7083333333333" style="393" customWidth="1"/>
    <col min="12567" max="12567" width="15.7083333333333" style="393" customWidth="1"/>
    <col min="12568" max="12568" width="9.20833333333333" style="393" customWidth="1"/>
    <col min="12569" max="12569" width="22" style="393" customWidth="1"/>
    <col min="12570" max="12570" width="11.7083333333333" style="393" customWidth="1"/>
    <col min="12571" max="12798" width="9" style="393" customWidth="1"/>
    <col min="12799" max="12799" width="6.5" style="393" customWidth="1"/>
    <col min="12800" max="12800" width="13.2083333333333" style="393" customWidth="1"/>
    <col min="12801" max="12802" width="12.7083333333333" style="393" customWidth="1"/>
    <col min="12803" max="12803" width="15.7083333333333" style="393" customWidth="1"/>
    <col min="12804" max="12804" width="10" style="393" customWidth="1"/>
    <col min="12805" max="12805" width="9" style="393" customWidth="1"/>
    <col min="12806" max="12806" width="9.20833333333333" style="393" customWidth="1"/>
    <col min="12807" max="12807" width="10" style="393" customWidth="1"/>
    <col min="12808" max="12808" width="11.2083333333333" style="393" customWidth="1"/>
    <col min="12809" max="12809" width="17.7083333333333" style="393" customWidth="1"/>
    <col min="12810" max="12810" width="14.2083333333333" style="393" customWidth="1"/>
    <col min="12811" max="12811" width="32" style="393" customWidth="1"/>
    <col min="12812" max="12813" width="9.20833333333333" style="393" customWidth="1"/>
    <col min="12814" max="12814" width="9" style="393" customWidth="1"/>
    <col min="12815" max="12815" width="9.20833333333333" style="393" customWidth="1"/>
    <col min="12816" max="12816" width="9" style="393" customWidth="1"/>
    <col min="12817" max="12817" width="9.20833333333333" style="393" customWidth="1"/>
    <col min="12818" max="12818" width="13.7083333333333" style="393" customWidth="1"/>
    <col min="12819" max="12819" width="12.5" style="393" customWidth="1"/>
    <col min="12820" max="12822" width="13.7083333333333" style="393" customWidth="1"/>
    <col min="12823" max="12823" width="15.7083333333333" style="393" customWidth="1"/>
    <col min="12824" max="12824" width="9.20833333333333" style="393" customWidth="1"/>
    <col min="12825" max="12825" width="22" style="393" customWidth="1"/>
    <col min="12826" max="12826" width="11.7083333333333" style="393" customWidth="1"/>
    <col min="12827" max="13054" width="9" style="393" customWidth="1"/>
    <col min="13055" max="13055" width="6.5" style="393" customWidth="1"/>
    <col min="13056" max="13056" width="13.2083333333333" style="393" customWidth="1"/>
    <col min="13057" max="13058" width="12.7083333333333" style="393" customWidth="1"/>
    <col min="13059" max="13059" width="15.7083333333333" style="393" customWidth="1"/>
    <col min="13060" max="13060" width="10" style="393" customWidth="1"/>
    <col min="13061" max="13061" width="9" style="393" customWidth="1"/>
    <col min="13062" max="13062" width="9.20833333333333" style="393" customWidth="1"/>
    <col min="13063" max="13063" width="10" style="393" customWidth="1"/>
    <col min="13064" max="13064" width="11.2083333333333" style="393" customWidth="1"/>
    <col min="13065" max="13065" width="17.7083333333333" style="393" customWidth="1"/>
    <col min="13066" max="13066" width="14.2083333333333" style="393" customWidth="1"/>
    <col min="13067" max="13067" width="32" style="393" customWidth="1"/>
    <col min="13068" max="13069" width="9.20833333333333" style="393" customWidth="1"/>
    <col min="13070" max="13070" width="9" style="393" customWidth="1"/>
    <col min="13071" max="13071" width="9.20833333333333" style="393" customWidth="1"/>
    <col min="13072" max="13072" width="9" style="393" customWidth="1"/>
    <col min="13073" max="13073" width="9.20833333333333" style="393" customWidth="1"/>
    <col min="13074" max="13074" width="13.7083333333333" style="393" customWidth="1"/>
    <col min="13075" max="13075" width="12.5" style="393" customWidth="1"/>
    <col min="13076" max="13078" width="13.7083333333333" style="393" customWidth="1"/>
    <col min="13079" max="13079" width="15.7083333333333" style="393" customWidth="1"/>
    <col min="13080" max="13080" width="9.20833333333333" style="393" customWidth="1"/>
    <col min="13081" max="13081" width="22" style="393" customWidth="1"/>
    <col min="13082" max="13082" width="11.7083333333333" style="393" customWidth="1"/>
    <col min="13083" max="13310" width="9" style="393" customWidth="1"/>
    <col min="13311" max="13311" width="6.5" style="393" customWidth="1"/>
    <col min="13312" max="13312" width="13.2083333333333" style="393" customWidth="1"/>
    <col min="13313" max="13314" width="12.7083333333333" style="393" customWidth="1"/>
    <col min="13315" max="13315" width="15.7083333333333" style="393" customWidth="1"/>
    <col min="13316" max="13316" width="10" style="393" customWidth="1"/>
    <col min="13317" max="13317" width="9" style="393" customWidth="1"/>
    <col min="13318" max="13318" width="9.20833333333333" style="393" customWidth="1"/>
    <col min="13319" max="13319" width="10" style="393" customWidth="1"/>
    <col min="13320" max="13320" width="11.2083333333333" style="393" customWidth="1"/>
    <col min="13321" max="13321" width="17.7083333333333" style="393" customWidth="1"/>
    <col min="13322" max="13322" width="14.2083333333333" style="393" customWidth="1"/>
    <col min="13323" max="13323" width="32" style="393" customWidth="1"/>
    <col min="13324" max="13325" width="9.20833333333333" style="393" customWidth="1"/>
    <col min="13326" max="13326" width="9" style="393" customWidth="1"/>
    <col min="13327" max="13327" width="9.20833333333333" style="393" customWidth="1"/>
    <col min="13328" max="13328" width="9" style="393" customWidth="1"/>
    <col min="13329" max="13329" width="9.20833333333333" style="393" customWidth="1"/>
    <col min="13330" max="13330" width="13.7083333333333" style="393" customWidth="1"/>
    <col min="13331" max="13331" width="12.5" style="393" customWidth="1"/>
    <col min="13332" max="13334" width="13.7083333333333" style="393" customWidth="1"/>
    <col min="13335" max="13335" width="15.7083333333333" style="393" customWidth="1"/>
    <col min="13336" max="13336" width="9.20833333333333" style="393" customWidth="1"/>
    <col min="13337" max="13337" width="22" style="393" customWidth="1"/>
    <col min="13338" max="13338" width="11.7083333333333" style="393" customWidth="1"/>
    <col min="13339" max="13566" width="9" style="393" customWidth="1"/>
    <col min="13567" max="13567" width="6.5" style="393" customWidth="1"/>
    <col min="13568" max="13568" width="13.2083333333333" style="393" customWidth="1"/>
    <col min="13569" max="13570" width="12.7083333333333" style="393" customWidth="1"/>
    <col min="13571" max="13571" width="15.7083333333333" style="393" customWidth="1"/>
    <col min="13572" max="13572" width="10" style="393" customWidth="1"/>
    <col min="13573" max="13573" width="9" style="393" customWidth="1"/>
    <col min="13574" max="13574" width="9.20833333333333" style="393" customWidth="1"/>
    <col min="13575" max="13575" width="10" style="393" customWidth="1"/>
    <col min="13576" max="13576" width="11.2083333333333" style="393" customWidth="1"/>
    <col min="13577" max="13577" width="17.7083333333333" style="393" customWidth="1"/>
    <col min="13578" max="13578" width="14.2083333333333" style="393" customWidth="1"/>
    <col min="13579" max="13579" width="32" style="393" customWidth="1"/>
    <col min="13580" max="13581" width="9.20833333333333" style="393" customWidth="1"/>
    <col min="13582" max="13582" width="9" style="393" customWidth="1"/>
    <col min="13583" max="13583" width="9.20833333333333" style="393" customWidth="1"/>
    <col min="13584" max="13584" width="9" style="393" customWidth="1"/>
    <col min="13585" max="13585" width="9.20833333333333" style="393" customWidth="1"/>
    <col min="13586" max="13586" width="13.7083333333333" style="393" customWidth="1"/>
    <col min="13587" max="13587" width="12.5" style="393" customWidth="1"/>
    <col min="13588" max="13590" width="13.7083333333333" style="393" customWidth="1"/>
    <col min="13591" max="13591" width="15.7083333333333" style="393" customWidth="1"/>
    <col min="13592" max="13592" width="9.20833333333333" style="393" customWidth="1"/>
    <col min="13593" max="13593" width="22" style="393" customWidth="1"/>
    <col min="13594" max="13594" width="11.7083333333333" style="393" customWidth="1"/>
    <col min="13595" max="13822" width="9" style="393" customWidth="1"/>
    <col min="13823" max="13823" width="6.5" style="393" customWidth="1"/>
    <col min="13824" max="13824" width="13.2083333333333" style="393" customWidth="1"/>
    <col min="13825" max="13826" width="12.7083333333333" style="393" customWidth="1"/>
    <col min="13827" max="13827" width="15.7083333333333" style="393" customWidth="1"/>
    <col min="13828" max="13828" width="10" style="393" customWidth="1"/>
    <col min="13829" max="13829" width="9" style="393" customWidth="1"/>
    <col min="13830" max="13830" width="9.20833333333333" style="393" customWidth="1"/>
    <col min="13831" max="13831" width="10" style="393" customWidth="1"/>
    <col min="13832" max="13832" width="11.2083333333333" style="393" customWidth="1"/>
    <col min="13833" max="13833" width="17.7083333333333" style="393" customWidth="1"/>
    <col min="13834" max="13834" width="14.2083333333333" style="393" customWidth="1"/>
    <col min="13835" max="13835" width="32" style="393" customWidth="1"/>
    <col min="13836" max="13837" width="9.20833333333333" style="393" customWidth="1"/>
    <col min="13838" max="13838" width="9" style="393" customWidth="1"/>
    <col min="13839" max="13839" width="9.20833333333333" style="393" customWidth="1"/>
    <col min="13840" max="13840" width="9" style="393" customWidth="1"/>
    <col min="13841" max="13841" width="9.20833333333333" style="393" customWidth="1"/>
    <col min="13842" max="13842" width="13.7083333333333" style="393" customWidth="1"/>
    <col min="13843" max="13843" width="12.5" style="393" customWidth="1"/>
    <col min="13844" max="13846" width="13.7083333333333" style="393" customWidth="1"/>
    <col min="13847" max="13847" width="15.7083333333333" style="393" customWidth="1"/>
    <col min="13848" max="13848" width="9.20833333333333" style="393" customWidth="1"/>
    <col min="13849" max="13849" width="22" style="393" customWidth="1"/>
    <col min="13850" max="13850" width="11.7083333333333" style="393" customWidth="1"/>
    <col min="13851" max="14078" width="9" style="393" customWidth="1"/>
    <col min="14079" max="14079" width="6.5" style="393" customWidth="1"/>
    <col min="14080" max="14080" width="13.2083333333333" style="393" customWidth="1"/>
    <col min="14081" max="14082" width="12.7083333333333" style="393" customWidth="1"/>
    <col min="14083" max="14083" width="15.7083333333333" style="393" customWidth="1"/>
    <col min="14084" max="14084" width="10" style="393" customWidth="1"/>
    <col min="14085" max="14085" width="9" style="393" customWidth="1"/>
    <col min="14086" max="14086" width="9.20833333333333" style="393" customWidth="1"/>
    <col min="14087" max="14087" width="10" style="393" customWidth="1"/>
    <col min="14088" max="14088" width="11.2083333333333" style="393" customWidth="1"/>
    <col min="14089" max="14089" width="17.7083333333333" style="393" customWidth="1"/>
    <col min="14090" max="14090" width="14.2083333333333" style="393" customWidth="1"/>
    <col min="14091" max="14091" width="32" style="393" customWidth="1"/>
    <col min="14092" max="14093" width="9.20833333333333" style="393" customWidth="1"/>
    <col min="14094" max="14094" width="9" style="393" customWidth="1"/>
    <col min="14095" max="14095" width="9.20833333333333" style="393" customWidth="1"/>
    <col min="14096" max="14096" width="9" style="393" customWidth="1"/>
    <col min="14097" max="14097" width="9.20833333333333" style="393" customWidth="1"/>
    <col min="14098" max="14098" width="13.7083333333333" style="393" customWidth="1"/>
    <col min="14099" max="14099" width="12.5" style="393" customWidth="1"/>
    <col min="14100" max="14102" width="13.7083333333333" style="393" customWidth="1"/>
    <col min="14103" max="14103" width="15.7083333333333" style="393" customWidth="1"/>
    <col min="14104" max="14104" width="9.20833333333333" style="393" customWidth="1"/>
    <col min="14105" max="14105" width="22" style="393" customWidth="1"/>
    <col min="14106" max="14106" width="11.7083333333333" style="393" customWidth="1"/>
    <col min="14107" max="14334" width="9" style="393" customWidth="1"/>
    <col min="14335" max="14335" width="6.5" style="393" customWidth="1"/>
    <col min="14336" max="14336" width="13.2083333333333" style="393" customWidth="1"/>
    <col min="14337" max="14338" width="12.7083333333333" style="393" customWidth="1"/>
    <col min="14339" max="14339" width="15.7083333333333" style="393" customWidth="1"/>
    <col min="14340" max="14340" width="10" style="393" customWidth="1"/>
    <col min="14341" max="14341" width="9" style="393" customWidth="1"/>
    <col min="14342" max="14342" width="9.20833333333333" style="393" customWidth="1"/>
    <col min="14343" max="14343" width="10" style="393" customWidth="1"/>
    <col min="14344" max="14344" width="11.2083333333333" style="393" customWidth="1"/>
    <col min="14345" max="14345" width="17.7083333333333" style="393" customWidth="1"/>
    <col min="14346" max="14346" width="14.2083333333333" style="393" customWidth="1"/>
    <col min="14347" max="14347" width="32" style="393" customWidth="1"/>
    <col min="14348" max="14349" width="9.20833333333333" style="393" customWidth="1"/>
    <col min="14350" max="14350" width="9" style="393" customWidth="1"/>
    <col min="14351" max="14351" width="9.20833333333333" style="393" customWidth="1"/>
    <col min="14352" max="14352" width="9" style="393" customWidth="1"/>
    <col min="14353" max="14353" width="9.20833333333333" style="393" customWidth="1"/>
    <col min="14354" max="14354" width="13.7083333333333" style="393" customWidth="1"/>
    <col min="14355" max="14355" width="12.5" style="393" customWidth="1"/>
    <col min="14356" max="14358" width="13.7083333333333" style="393" customWidth="1"/>
    <col min="14359" max="14359" width="15.7083333333333" style="393" customWidth="1"/>
    <col min="14360" max="14360" width="9.20833333333333" style="393" customWidth="1"/>
    <col min="14361" max="14361" width="22" style="393" customWidth="1"/>
    <col min="14362" max="14362" width="11.7083333333333" style="393" customWidth="1"/>
    <col min="14363" max="14590" width="9" style="393" customWidth="1"/>
    <col min="14591" max="14591" width="6.5" style="393" customWidth="1"/>
    <col min="14592" max="14592" width="13.2083333333333" style="393" customWidth="1"/>
    <col min="14593" max="14594" width="12.7083333333333" style="393" customWidth="1"/>
    <col min="14595" max="14595" width="15.7083333333333" style="393" customWidth="1"/>
    <col min="14596" max="14596" width="10" style="393" customWidth="1"/>
    <col min="14597" max="14597" width="9" style="393" customWidth="1"/>
    <col min="14598" max="14598" width="9.20833333333333" style="393" customWidth="1"/>
    <col min="14599" max="14599" width="10" style="393" customWidth="1"/>
    <col min="14600" max="14600" width="11.2083333333333" style="393" customWidth="1"/>
    <col min="14601" max="14601" width="17.7083333333333" style="393" customWidth="1"/>
    <col min="14602" max="14602" width="14.2083333333333" style="393" customWidth="1"/>
    <col min="14603" max="14603" width="32" style="393" customWidth="1"/>
    <col min="14604" max="14605" width="9.20833333333333" style="393" customWidth="1"/>
    <col min="14606" max="14606" width="9" style="393" customWidth="1"/>
    <col min="14607" max="14607" width="9.20833333333333" style="393" customWidth="1"/>
    <col min="14608" max="14608" width="9" style="393" customWidth="1"/>
    <col min="14609" max="14609" width="9.20833333333333" style="393" customWidth="1"/>
    <col min="14610" max="14610" width="13.7083333333333" style="393" customWidth="1"/>
    <col min="14611" max="14611" width="12.5" style="393" customWidth="1"/>
    <col min="14612" max="14614" width="13.7083333333333" style="393" customWidth="1"/>
    <col min="14615" max="14615" width="15.7083333333333" style="393" customWidth="1"/>
    <col min="14616" max="14616" width="9.20833333333333" style="393" customWidth="1"/>
    <col min="14617" max="14617" width="22" style="393" customWidth="1"/>
    <col min="14618" max="14618" width="11.7083333333333" style="393" customWidth="1"/>
    <col min="14619" max="14846" width="9" style="393" customWidth="1"/>
    <col min="14847" max="14847" width="6.5" style="393" customWidth="1"/>
    <col min="14848" max="14848" width="13.2083333333333" style="393" customWidth="1"/>
    <col min="14849" max="14850" width="12.7083333333333" style="393" customWidth="1"/>
    <col min="14851" max="14851" width="15.7083333333333" style="393" customWidth="1"/>
    <col min="14852" max="14852" width="10" style="393" customWidth="1"/>
    <col min="14853" max="14853" width="9" style="393" customWidth="1"/>
    <col min="14854" max="14854" width="9.20833333333333" style="393" customWidth="1"/>
    <col min="14855" max="14855" width="10" style="393" customWidth="1"/>
    <col min="14856" max="14856" width="11.2083333333333" style="393" customWidth="1"/>
    <col min="14857" max="14857" width="17.7083333333333" style="393" customWidth="1"/>
    <col min="14858" max="14858" width="14.2083333333333" style="393" customWidth="1"/>
    <col min="14859" max="14859" width="32" style="393" customWidth="1"/>
    <col min="14860" max="14861" width="9.20833333333333" style="393" customWidth="1"/>
    <col min="14862" max="14862" width="9" style="393" customWidth="1"/>
    <col min="14863" max="14863" width="9.20833333333333" style="393" customWidth="1"/>
    <col min="14864" max="14864" width="9" style="393" customWidth="1"/>
    <col min="14865" max="14865" width="9.20833333333333" style="393" customWidth="1"/>
    <col min="14866" max="14866" width="13.7083333333333" style="393" customWidth="1"/>
    <col min="14867" max="14867" width="12.5" style="393" customWidth="1"/>
    <col min="14868" max="14870" width="13.7083333333333" style="393" customWidth="1"/>
    <col min="14871" max="14871" width="15.7083333333333" style="393" customWidth="1"/>
    <col min="14872" max="14872" width="9.20833333333333" style="393" customWidth="1"/>
    <col min="14873" max="14873" width="22" style="393" customWidth="1"/>
    <col min="14874" max="14874" width="11.7083333333333" style="393" customWidth="1"/>
    <col min="14875" max="15102" width="9" style="393" customWidth="1"/>
    <col min="15103" max="15103" width="6.5" style="393" customWidth="1"/>
    <col min="15104" max="15104" width="13.2083333333333" style="393" customWidth="1"/>
    <col min="15105" max="15106" width="12.7083333333333" style="393" customWidth="1"/>
    <col min="15107" max="15107" width="15.7083333333333" style="393" customWidth="1"/>
    <col min="15108" max="15108" width="10" style="393" customWidth="1"/>
    <col min="15109" max="15109" width="9" style="393" customWidth="1"/>
    <col min="15110" max="15110" width="9.20833333333333" style="393" customWidth="1"/>
    <col min="15111" max="15111" width="10" style="393" customWidth="1"/>
    <col min="15112" max="15112" width="11.2083333333333" style="393" customWidth="1"/>
    <col min="15113" max="15113" width="17.7083333333333" style="393" customWidth="1"/>
    <col min="15114" max="15114" width="14.2083333333333" style="393" customWidth="1"/>
    <col min="15115" max="15115" width="32" style="393" customWidth="1"/>
    <col min="15116" max="15117" width="9.20833333333333" style="393" customWidth="1"/>
    <col min="15118" max="15118" width="9" style="393" customWidth="1"/>
    <col min="15119" max="15119" width="9.20833333333333" style="393" customWidth="1"/>
    <col min="15120" max="15120" width="9" style="393" customWidth="1"/>
    <col min="15121" max="15121" width="9.20833333333333" style="393" customWidth="1"/>
    <col min="15122" max="15122" width="13.7083333333333" style="393" customWidth="1"/>
    <col min="15123" max="15123" width="12.5" style="393" customWidth="1"/>
    <col min="15124" max="15126" width="13.7083333333333" style="393" customWidth="1"/>
    <col min="15127" max="15127" width="15.7083333333333" style="393" customWidth="1"/>
    <col min="15128" max="15128" width="9.20833333333333" style="393" customWidth="1"/>
    <col min="15129" max="15129" width="22" style="393" customWidth="1"/>
    <col min="15130" max="15130" width="11.7083333333333" style="393" customWidth="1"/>
    <col min="15131" max="15358" width="9" style="393" customWidth="1"/>
    <col min="15359" max="15359" width="6.5" style="393" customWidth="1"/>
    <col min="15360" max="15360" width="13.2083333333333" style="393" customWidth="1"/>
    <col min="15361" max="15362" width="12.7083333333333" style="393" customWidth="1"/>
    <col min="15363" max="15363" width="15.7083333333333" style="393" customWidth="1"/>
    <col min="15364" max="15364" width="10" style="393" customWidth="1"/>
    <col min="15365" max="15365" width="9" style="393" customWidth="1"/>
    <col min="15366" max="15366" width="9.20833333333333" style="393" customWidth="1"/>
    <col min="15367" max="15367" width="10" style="393" customWidth="1"/>
    <col min="15368" max="15368" width="11.2083333333333" style="393" customWidth="1"/>
    <col min="15369" max="15369" width="17.7083333333333" style="393" customWidth="1"/>
    <col min="15370" max="15370" width="14.2083333333333" style="393" customWidth="1"/>
    <col min="15371" max="15371" width="32" style="393" customWidth="1"/>
    <col min="15372" max="15373" width="9.20833333333333" style="393" customWidth="1"/>
    <col min="15374" max="15374" width="9" style="393" customWidth="1"/>
    <col min="15375" max="15375" width="9.20833333333333" style="393" customWidth="1"/>
    <col min="15376" max="15376" width="9" style="393" customWidth="1"/>
    <col min="15377" max="15377" width="9.20833333333333" style="393" customWidth="1"/>
    <col min="15378" max="15378" width="13.7083333333333" style="393" customWidth="1"/>
    <col min="15379" max="15379" width="12.5" style="393" customWidth="1"/>
    <col min="15380" max="15382" width="13.7083333333333" style="393" customWidth="1"/>
    <col min="15383" max="15383" width="15.7083333333333" style="393" customWidth="1"/>
    <col min="15384" max="15384" width="9.20833333333333" style="393" customWidth="1"/>
    <col min="15385" max="15385" width="22" style="393" customWidth="1"/>
    <col min="15386" max="15386" width="11.7083333333333" style="393" customWidth="1"/>
    <col min="15387" max="15614" width="9" style="393" customWidth="1"/>
    <col min="15615" max="15615" width="6.5" style="393" customWidth="1"/>
    <col min="15616" max="15616" width="13.2083333333333" style="393" customWidth="1"/>
    <col min="15617" max="15618" width="12.7083333333333" style="393" customWidth="1"/>
    <col min="15619" max="15619" width="15.7083333333333" style="393" customWidth="1"/>
    <col min="15620" max="15620" width="10" style="393" customWidth="1"/>
    <col min="15621" max="15621" width="9" style="393" customWidth="1"/>
    <col min="15622" max="15622" width="9.20833333333333" style="393" customWidth="1"/>
    <col min="15623" max="15623" width="10" style="393" customWidth="1"/>
    <col min="15624" max="15624" width="11.2083333333333" style="393" customWidth="1"/>
    <col min="15625" max="15625" width="17.7083333333333" style="393" customWidth="1"/>
    <col min="15626" max="15626" width="14.2083333333333" style="393" customWidth="1"/>
    <col min="15627" max="15627" width="32" style="393" customWidth="1"/>
    <col min="15628" max="15629" width="9.20833333333333" style="393" customWidth="1"/>
    <col min="15630" max="15630" width="9" style="393" customWidth="1"/>
    <col min="15631" max="15631" width="9.20833333333333" style="393" customWidth="1"/>
    <col min="15632" max="15632" width="9" style="393" customWidth="1"/>
    <col min="15633" max="15633" width="9.20833333333333" style="393" customWidth="1"/>
    <col min="15634" max="15634" width="13.7083333333333" style="393" customWidth="1"/>
    <col min="15635" max="15635" width="12.5" style="393" customWidth="1"/>
    <col min="15636" max="15638" width="13.7083333333333" style="393" customWidth="1"/>
    <col min="15639" max="15639" width="15.7083333333333" style="393" customWidth="1"/>
    <col min="15640" max="15640" width="9.20833333333333" style="393" customWidth="1"/>
    <col min="15641" max="15641" width="22" style="393" customWidth="1"/>
    <col min="15642" max="15642" width="11.7083333333333" style="393" customWidth="1"/>
    <col min="15643" max="15870" width="9" style="393" customWidth="1"/>
    <col min="15871" max="15871" width="6.5" style="393" customWidth="1"/>
    <col min="15872" max="15872" width="13.2083333333333" style="393" customWidth="1"/>
    <col min="15873" max="15874" width="12.7083333333333" style="393" customWidth="1"/>
    <col min="15875" max="15875" width="15.7083333333333" style="393" customWidth="1"/>
    <col min="15876" max="15876" width="10" style="393" customWidth="1"/>
    <col min="15877" max="15877" width="9" style="393" customWidth="1"/>
    <col min="15878" max="15878" width="9.20833333333333" style="393" customWidth="1"/>
    <col min="15879" max="15879" width="10" style="393" customWidth="1"/>
    <col min="15880" max="15880" width="11.2083333333333" style="393" customWidth="1"/>
    <col min="15881" max="15881" width="17.7083333333333" style="393" customWidth="1"/>
    <col min="15882" max="15882" width="14.2083333333333" style="393" customWidth="1"/>
    <col min="15883" max="15883" width="32" style="393" customWidth="1"/>
    <col min="15884" max="15885" width="9.20833333333333" style="393" customWidth="1"/>
    <col min="15886" max="15886" width="9" style="393" customWidth="1"/>
    <col min="15887" max="15887" width="9.20833333333333" style="393" customWidth="1"/>
    <col min="15888" max="15888" width="9" style="393" customWidth="1"/>
    <col min="15889" max="15889" width="9.20833333333333" style="393" customWidth="1"/>
    <col min="15890" max="15890" width="13.7083333333333" style="393" customWidth="1"/>
    <col min="15891" max="15891" width="12.5" style="393" customWidth="1"/>
    <col min="15892" max="15894" width="13.7083333333333" style="393" customWidth="1"/>
    <col min="15895" max="15895" width="15.7083333333333" style="393" customWidth="1"/>
    <col min="15896" max="15896" width="9.20833333333333" style="393" customWidth="1"/>
    <col min="15897" max="15897" width="22" style="393" customWidth="1"/>
    <col min="15898" max="15898" width="11.7083333333333" style="393" customWidth="1"/>
    <col min="15899" max="16126" width="9" style="393" customWidth="1"/>
    <col min="16127" max="16127" width="6.5" style="393" customWidth="1"/>
    <col min="16128" max="16128" width="13.2083333333333" style="393" customWidth="1"/>
    <col min="16129" max="16130" width="12.7083333333333" style="393" customWidth="1"/>
    <col min="16131" max="16131" width="15.7083333333333" style="393" customWidth="1"/>
    <col min="16132" max="16132" width="10" style="393" customWidth="1"/>
    <col min="16133" max="16133" width="9" style="393" customWidth="1"/>
    <col min="16134" max="16134" width="9.20833333333333" style="393" customWidth="1"/>
    <col min="16135" max="16135" width="10" style="393" customWidth="1"/>
    <col min="16136" max="16136" width="11.2083333333333" style="393" customWidth="1"/>
    <col min="16137" max="16137" width="17.7083333333333" style="393" customWidth="1"/>
    <col min="16138" max="16138" width="14.2083333333333" style="393" customWidth="1"/>
    <col min="16139" max="16139" width="32" style="393" customWidth="1"/>
    <col min="16140" max="16141" width="9.20833333333333" style="393" customWidth="1"/>
    <col min="16142" max="16142" width="9" style="393" customWidth="1"/>
    <col min="16143" max="16143" width="9.20833333333333" style="393" customWidth="1"/>
    <col min="16144" max="16144" width="9" style="393" customWidth="1"/>
    <col min="16145" max="16145" width="9.20833333333333" style="393" customWidth="1"/>
    <col min="16146" max="16146" width="13.7083333333333" style="393" customWidth="1"/>
    <col min="16147" max="16147" width="12.5" style="393" customWidth="1"/>
    <col min="16148" max="16150" width="13.7083333333333" style="393" customWidth="1"/>
    <col min="16151" max="16151" width="15.7083333333333" style="393" customWidth="1"/>
    <col min="16152" max="16152" width="9.20833333333333" style="393" customWidth="1"/>
    <col min="16153" max="16153" width="22" style="393" customWidth="1"/>
    <col min="16154" max="16154" width="11.7083333333333" style="393" customWidth="1"/>
    <col min="16155" max="16384" width="9" style="393" customWidth="1"/>
  </cols>
  <sheetData>
    <row r="1" spans="1:1">
      <c r="A1" s="366" t="s">
        <v>0</v>
      </c>
    </row>
    <row r="2" s="391" customFormat="1" ht="30" customHeight="1" spans="1:26">
      <c r="A2" s="395" t="s">
        <v>58</v>
      </c>
      <c r="Z2" s="423"/>
    </row>
    <row r="3" s="391" customFormat="1" spans="1:26">
      <c r="A3" s="396" t="e">
        <f>"评估基准日："&amp;TEXT(#REF!,"yyyy年mm月dd日")</f>
        <v>#REF!</v>
      </c>
      <c r="Z3" s="423"/>
    </row>
    <row r="4" s="391" customFormat="1" ht="14.25" customHeight="1" spans="1:26">
      <c r="A4" s="396"/>
      <c r="B4" s="396"/>
      <c r="C4" s="396"/>
      <c r="D4" s="396"/>
      <c r="E4" s="396"/>
      <c r="F4" s="396"/>
      <c r="G4" s="396"/>
      <c r="H4" s="446"/>
      <c r="I4" s="446"/>
      <c r="J4" s="423"/>
      <c r="K4" s="423"/>
      <c r="L4" s="424"/>
      <c r="X4" s="424" t="s">
        <v>1160</v>
      </c>
      <c r="Z4" s="423"/>
    </row>
    <row r="5" s="391" customFormat="1" ht="15.75" customHeight="1" spans="1:26">
      <c r="A5" s="3" t="e">
        <f>#REF!&amp;"："&amp;#REF!</f>
        <v>#REF!</v>
      </c>
      <c r="E5" s="401"/>
      <c r="F5" s="401"/>
      <c r="G5" s="401"/>
      <c r="H5" s="447"/>
      <c r="I5" s="447"/>
      <c r="J5" s="401"/>
      <c r="K5" s="401"/>
      <c r="L5" s="401"/>
      <c r="M5" s="424"/>
      <c r="X5" s="401"/>
      <c r="Y5" s="198" t="s">
        <v>627</v>
      </c>
      <c r="Z5" s="423"/>
    </row>
    <row r="6" s="392" customFormat="1" ht="15.75" customHeight="1" spans="1:30">
      <c r="A6" s="448" t="s">
        <v>4</v>
      </c>
      <c r="B6" s="403" t="s">
        <v>1161</v>
      </c>
      <c r="C6" s="404" t="s">
        <v>1162</v>
      </c>
      <c r="D6" s="403" t="s">
        <v>1163</v>
      </c>
      <c r="E6" s="403" t="s">
        <v>1164</v>
      </c>
      <c r="F6" s="405" t="s">
        <v>1165</v>
      </c>
      <c r="G6" s="403" t="s">
        <v>1166</v>
      </c>
      <c r="H6" s="449" t="s">
        <v>1167</v>
      </c>
      <c r="I6" s="449" t="s">
        <v>1168</v>
      </c>
      <c r="J6" s="404" t="s">
        <v>1169</v>
      </c>
      <c r="K6" s="404" t="s">
        <v>1170</v>
      </c>
      <c r="L6" s="404" t="s">
        <v>1171</v>
      </c>
      <c r="M6" s="404" t="s">
        <v>1172</v>
      </c>
      <c r="N6" s="403" t="s">
        <v>1173</v>
      </c>
      <c r="O6" s="164"/>
      <c r="P6" s="164"/>
      <c r="Q6" s="164"/>
      <c r="R6" s="164"/>
      <c r="S6" s="165"/>
      <c r="T6" s="442" t="s">
        <v>6</v>
      </c>
      <c r="U6" s="431" t="s">
        <v>1174</v>
      </c>
      <c r="V6" s="431" t="s">
        <v>1175</v>
      </c>
      <c r="W6" s="442" t="s">
        <v>7</v>
      </c>
      <c r="X6" s="442" t="s">
        <v>576</v>
      </c>
      <c r="Y6" s="442" t="s">
        <v>176</v>
      </c>
      <c r="Z6" s="423"/>
      <c r="AA6" s="391"/>
      <c r="AB6" s="391"/>
      <c r="AC6" s="391"/>
      <c r="AD6" s="391"/>
    </row>
    <row r="7" s="392" customFormat="1" ht="24" customHeight="1" spans="1:30">
      <c r="A7" s="160"/>
      <c r="B7" s="160"/>
      <c r="C7" s="160"/>
      <c r="D7" s="160"/>
      <c r="E7" s="160"/>
      <c r="F7" s="196"/>
      <c r="G7" s="160"/>
      <c r="H7" s="160"/>
      <c r="I7" s="160"/>
      <c r="J7" s="426" t="s">
        <v>1176</v>
      </c>
      <c r="K7" s="426" t="s">
        <v>1176</v>
      </c>
      <c r="L7" s="426" t="s">
        <v>1176</v>
      </c>
      <c r="M7" s="426" t="s">
        <v>1176</v>
      </c>
      <c r="N7" s="427" t="s">
        <v>1177</v>
      </c>
      <c r="O7" s="427" t="s">
        <v>1178</v>
      </c>
      <c r="P7" s="432" t="s">
        <v>1179</v>
      </c>
      <c r="Q7" s="432" t="s">
        <v>1180</v>
      </c>
      <c r="R7" s="432" t="s">
        <v>1181</v>
      </c>
      <c r="S7" s="427" t="s">
        <v>1182</v>
      </c>
      <c r="T7" s="160"/>
      <c r="U7" s="196"/>
      <c r="V7" s="196"/>
      <c r="W7" s="160"/>
      <c r="X7" s="160"/>
      <c r="Y7" s="160"/>
      <c r="Z7" s="199" t="s">
        <v>632</v>
      </c>
      <c r="AA7" s="391"/>
      <c r="AB7" s="391"/>
      <c r="AC7" s="391"/>
      <c r="AD7" s="391"/>
    </row>
    <row r="8" s="444" customFormat="1" ht="15.75" customHeight="1" spans="1:26">
      <c r="A8" s="13" t="str">
        <f t="shared" ref="A8" si="0">IF(C8="","",ROW()-7)</f>
        <v/>
      </c>
      <c r="B8" s="408"/>
      <c r="C8" s="409"/>
      <c r="D8" s="408"/>
      <c r="E8" s="410"/>
      <c r="F8" s="410"/>
      <c r="G8" s="410"/>
      <c r="H8" s="429"/>
      <c r="I8" s="429"/>
      <c r="J8" s="412"/>
      <c r="K8" s="412"/>
      <c r="L8" s="412"/>
      <c r="M8" s="412"/>
      <c r="N8" s="414"/>
      <c r="O8" s="414"/>
      <c r="P8" s="414"/>
      <c r="Q8" s="414"/>
      <c r="R8" s="414"/>
      <c r="S8" s="414"/>
      <c r="T8" s="435"/>
      <c r="U8" s="435"/>
      <c r="V8" s="435"/>
      <c r="W8" s="435"/>
      <c r="X8" s="16" t="str">
        <f t="shared" ref="X8" si="1">IF(T8-U8=0,"",(W8-T8+U8)/(T8-U8)*100)</f>
        <v/>
      </c>
      <c r="Y8" s="410"/>
      <c r="Z8" s="455" t="s">
        <v>1183</v>
      </c>
    </row>
    <row r="9" s="444" customFormat="1" ht="15.75" customHeight="1" spans="1:26">
      <c r="A9" s="13" t="str">
        <f t="shared" ref="A9:A25" si="2">IF(C9="","",ROW()-7)</f>
        <v/>
      </c>
      <c r="B9" s="408"/>
      <c r="C9" s="409"/>
      <c r="D9" s="408"/>
      <c r="E9" s="410"/>
      <c r="F9" s="410"/>
      <c r="G9" s="410"/>
      <c r="H9" s="429"/>
      <c r="I9" s="429"/>
      <c r="J9" s="412"/>
      <c r="K9" s="412"/>
      <c r="L9" s="412"/>
      <c r="M9" s="412"/>
      <c r="N9" s="414"/>
      <c r="O9" s="414"/>
      <c r="P9" s="414"/>
      <c r="Q9" s="414"/>
      <c r="R9" s="414"/>
      <c r="S9" s="414"/>
      <c r="T9" s="435"/>
      <c r="U9" s="435"/>
      <c r="V9" s="435"/>
      <c r="W9" s="435"/>
      <c r="X9" s="16" t="str">
        <f t="shared" ref="X9:X28" si="3">IF(T9-U9=0,"",(W9-T9+U9)/(T9-U9)*100)</f>
        <v/>
      </c>
      <c r="Y9" s="410"/>
      <c r="Z9" s="455" t="s">
        <v>1184</v>
      </c>
    </row>
    <row r="10" s="444" customFormat="1" ht="15.75" customHeight="1" spans="1:26">
      <c r="A10" s="13" t="str">
        <f t="shared" si="2"/>
        <v/>
      </c>
      <c r="B10" s="408"/>
      <c r="C10" s="409"/>
      <c r="D10" s="408"/>
      <c r="E10" s="410"/>
      <c r="F10" s="410"/>
      <c r="G10" s="410"/>
      <c r="H10" s="429"/>
      <c r="I10" s="429"/>
      <c r="J10" s="412"/>
      <c r="K10" s="412"/>
      <c r="L10" s="412"/>
      <c r="M10" s="412"/>
      <c r="N10" s="414"/>
      <c r="O10" s="414"/>
      <c r="P10" s="414"/>
      <c r="Q10" s="414"/>
      <c r="R10" s="414"/>
      <c r="S10" s="414"/>
      <c r="T10" s="435"/>
      <c r="U10" s="435"/>
      <c r="V10" s="435"/>
      <c r="W10" s="435"/>
      <c r="X10" s="16" t="str">
        <f t="shared" si="3"/>
        <v/>
      </c>
      <c r="Y10" s="410"/>
      <c r="Z10" s="455" t="s">
        <v>1185</v>
      </c>
    </row>
    <row r="11" s="444" customFormat="1" ht="15.75" customHeight="1" spans="1:26">
      <c r="A11" s="13" t="str">
        <f t="shared" si="2"/>
        <v/>
      </c>
      <c r="B11" s="408"/>
      <c r="C11" s="409"/>
      <c r="D11" s="408"/>
      <c r="E11" s="410"/>
      <c r="F11" s="410"/>
      <c r="G11" s="410"/>
      <c r="H11" s="429"/>
      <c r="I11" s="429"/>
      <c r="J11" s="412"/>
      <c r="K11" s="412"/>
      <c r="L11" s="412"/>
      <c r="M11" s="412"/>
      <c r="N11" s="414"/>
      <c r="O11" s="414"/>
      <c r="P11" s="414"/>
      <c r="Q11" s="414"/>
      <c r="R11" s="414"/>
      <c r="S11" s="414"/>
      <c r="T11" s="435"/>
      <c r="U11" s="435"/>
      <c r="V11" s="435"/>
      <c r="W11" s="435"/>
      <c r="X11" s="16" t="str">
        <f t="shared" si="3"/>
        <v/>
      </c>
      <c r="Y11" s="410"/>
      <c r="Z11" s="455" t="s">
        <v>1186</v>
      </c>
    </row>
    <row r="12" s="444" customFormat="1" ht="15.75" customHeight="1" spans="1:26">
      <c r="A12" s="13" t="str">
        <f t="shared" si="2"/>
        <v/>
      </c>
      <c r="B12" s="408"/>
      <c r="C12" s="409"/>
      <c r="D12" s="408"/>
      <c r="E12" s="410"/>
      <c r="F12" s="410"/>
      <c r="G12" s="410"/>
      <c r="H12" s="429"/>
      <c r="I12" s="429"/>
      <c r="J12" s="412"/>
      <c r="K12" s="412"/>
      <c r="L12" s="412"/>
      <c r="M12" s="412"/>
      <c r="N12" s="414"/>
      <c r="O12" s="414"/>
      <c r="P12" s="414"/>
      <c r="Q12" s="414"/>
      <c r="R12" s="414"/>
      <c r="S12" s="414"/>
      <c r="T12" s="435"/>
      <c r="U12" s="435"/>
      <c r="V12" s="435"/>
      <c r="W12" s="435"/>
      <c r="X12" s="16" t="str">
        <f t="shared" si="3"/>
        <v/>
      </c>
      <c r="Y12" s="410"/>
      <c r="Z12" s="455" t="s">
        <v>1187</v>
      </c>
    </row>
    <row r="13" s="444" customFormat="1" ht="15.75" customHeight="1" spans="1:26">
      <c r="A13" s="13" t="str">
        <f t="shared" si="2"/>
        <v/>
      </c>
      <c r="B13" s="408"/>
      <c r="C13" s="409"/>
      <c r="D13" s="408"/>
      <c r="E13" s="410"/>
      <c r="F13" s="410"/>
      <c r="G13" s="410"/>
      <c r="H13" s="429"/>
      <c r="I13" s="429"/>
      <c r="J13" s="412"/>
      <c r="K13" s="412"/>
      <c r="L13" s="412"/>
      <c r="M13" s="412"/>
      <c r="N13" s="414"/>
      <c r="O13" s="414"/>
      <c r="P13" s="414"/>
      <c r="Q13" s="414"/>
      <c r="R13" s="414"/>
      <c r="S13" s="414"/>
      <c r="T13" s="435"/>
      <c r="U13" s="435"/>
      <c r="V13" s="435"/>
      <c r="W13" s="435"/>
      <c r="X13" s="16" t="str">
        <f t="shared" si="3"/>
        <v/>
      </c>
      <c r="Y13" s="410"/>
      <c r="Z13" s="455" t="s">
        <v>1188</v>
      </c>
    </row>
    <row r="14" s="444" customFormat="1" ht="15.75" customHeight="1" spans="1:26">
      <c r="A14" s="13" t="str">
        <f t="shared" si="2"/>
        <v/>
      </c>
      <c r="B14" s="408"/>
      <c r="C14" s="409"/>
      <c r="D14" s="408"/>
      <c r="E14" s="410"/>
      <c r="F14" s="410"/>
      <c r="G14" s="410"/>
      <c r="H14" s="429"/>
      <c r="I14" s="429"/>
      <c r="J14" s="412"/>
      <c r="K14" s="412"/>
      <c r="L14" s="412"/>
      <c r="M14" s="412"/>
      <c r="N14" s="414"/>
      <c r="O14" s="414"/>
      <c r="P14" s="414"/>
      <c r="Q14" s="414"/>
      <c r="R14" s="414"/>
      <c r="S14" s="414"/>
      <c r="T14" s="435"/>
      <c r="U14" s="435"/>
      <c r="V14" s="435"/>
      <c r="W14" s="435"/>
      <c r="X14" s="16" t="str">
        <f t="shared" si="3"/>
        <v/>
      </c>
      <c r="Y14" s="410"/>
      <c r="Z14" s="455" t="s">
        <v>1189</v>
      </c>
    </row>
    <row r="15" s="444" customFormat="1" ht="15.75" customHeight="1" spans="1:26">
      <c r="A15" s="13" t="str">
        <f t="shared" si="2"/>
        <v/>
      </c>
      <c r="B15" s="408"/>
      <c r="C15" s="409"/>
      <c r="D15" s="408"/>
      <c r="E15" s="410"/>
      <c r="F15" s="410"/>
      <c r="G15" s="410"/>
      <c r="H15" s="429"/>
      <c r="I15" s="429"/>
      <c r="J15" s="412"/>
      <c r="K15" s="412"/>
      <c r="L15" s="412"/>
      <c r="M15" s="412"/>
      <c r="N15" s="414"/>
      <c r="O15" s="414"/>
      <c r="P15" s="414"/>
      <c r="Q15" s="414"/>
      <c r="R15" s="414"/>
      <c r="S15" s="414"/>
      <c r="T15" s="435"/>
      <c r="U15" s="435"/>
      <c r="V15" s="435"/>
      <c r="W15" s="435"/>
      <c r="X15" s="16" t="str">
        <f t="shared" si="3"/>
        <v/>
      </c>
      <c r="Y15" s="410"/>
      <c r="Z15" s="455" t="s">
        <v>1190</v>
      </c>
    </row>
    <row r="16" s="444" customFormat="1" ht="15.75" customHeight="1" spans="1:26">
      <c r="A16" s="13" t="str">
        <f t="shared" si="2"/>
        <v/>
      </c>
      <c r="B16" s="408"/>
      <c r="C16" s="409"/>
      <c r="D16" s="408"/>
      <c r="E16" s="410"/>
      <c r="F16" s="410"/>
      <c r="G16" s="410"/>
      <c r="H16" s="429"/>
      <c r="I16" s="429"/>
      <c r="J16" s="412"/>
      <c r="K16" s="412"/>
      <c r="L16" s="412"/>
      <c r="M16" s="412"/>
      <c r="N16" s="414"/>
      <c r="O16" s="414"/>
      <c r="P16" s="414"/>
      <c r="Q16" s="414"/>
      <c r="R16" s="414"/>
      <c r="S16" s="414"/>
      <c r="T16" s="435"/>
      <c r="U16" s="435"/>
      <c r="V16" s="435"/>
      <c r="W16" s="435"/>
      <c r="X16" s="16" t="str">
        <f t="shared" si="3"/>
        <v/>
      </c>
      <c r="Y16" s="410"/>
      <c r="Z16" s="455" t="s">
        <v>1191</v>
      </c>
    </row>
    <row r="17" s="444" customFormat="1" ht="15.75" customHeight="1" spans="1:26">
      <c r="A17" s="13" t="str">
        <f t="shared" si="2"/>
        <v/>
      </c>
      <c r="B17" s="408"/>
      <c r="C17" s="409"/>
      <c r="D17" s="408"/>
      <c r="E17" s="410"/>
      <c r="F17" s="410"/>
      <c r="G17" s="410"/>
      <c r="H17" s="429"/>
      <c r="I17" s="429"/>
      <c r="J17" s="412"/>
      <c r="K17" s="412"/>
      <c r="L17" s="412"/>
      <c r="M17" s="412"/>
      <c r="N17" s="414"/>
      <c r="O17" s="414"/>
      <c r="P17" s="414"/>
      <c r="Q17" s="414"/>
      <c r="R17" s="414"/>
      <c r="S17" s="414"/>
      <c r="T17" s="435"/>
      <c r="U17" s="435"/>
      <c r="V17" s="435"/>
      <c r="W17" s="435"/>
      <c r="X17" s="16" t="str">
        <f t="shared" si="3"/>
        <v/>
      </c>
      <c r="Y17" s="410"/>
      <c r="Z17" s="455" t="s">
        <v>1192</v>
      </c>
    </row>
    <row r="18" s="444" customFormat="1" ht="15.75" customHeight="1" spans="1:26">
      <c r="A18" s="13" t="str">
        <f t="shared" si="2"/>
        <v/>
      </c>
      <c r="B18" s="408"/>
      <c r="C18" s="409"/>
      <c r="D18" s="408"/>
      <c r="E18" s="410"/>
      <c r="F18" s="410"/>
      <c r="G18" s="410"/>
      <c r="H18" s="429"/>
      <c r="I18" s="429"/>
      <c r="J18" s="412"/>
      <c r="K18" s="412"/>
      <c r="L18" s="412"/>
      <c r="M18" s="412"/>
      <c r="N18" s="414"/>
      <c r="O18" s="414"/>
      <c r="P18" s="414"/>
      <c r="Q18" s="414"/>
      <c r="R18" s="414"/>
      <c r="S18" s="414"/>
      <c r="T18" s="435"/>
      <c r="U18" s="435"/>
      <c r="V18" s="435"/>
      <c r="W18" s="435"/>
      <c r="X18" s="16" t="str">
        <f t="shared" si="3"/>
        <v/>
      </c>
      <c r="Y18" s="410"/>
      <c r="Z18" s="455" t="s">
        <v>1193</v>
      </c>
    </row>
    <row r="19" s="444" customFormat="1" ht="15.75" customHeight="1" spans="1:26">
      <c r="A19" s="13" t="str">
        <f t="shared" si="2"/>
        <v/>
      </c>
      <c r="B19" s="408"/>
      <c r="C19" s="409"/>
      <c r="D19" s="408"/>
      <c r="E19" s="410"/>
      <c r="F19" s="410"/>
      <c r="G19" s="410"/>
      <c r="H19" s="429"/>
      <c r="I19" s="429"/>
      <c r="J19" s="412"/>
      <c r="K19" s="412"/>
      <c r="L19" s="412"/>
      <c r="M19" s="412"/>
      <c r="N19" s="414"/>
      <c r="O19" s="414"/>
      <c r="P19" s="414"/>
      <c r="Q19" s="414"/>
      <c r="R19" s="414"/>
      <c r="S19" s="414"/>
      <c r="T19" s="435"/>
      <c r="U19" s="435"/>
      <c r="V19" s="435"/>
      <c r="W19" s="435"/>
      <c r="X19" s="16" t="str">
        <f t="shared" si="3"/>
        <v/>
      </c>
      <c r="Y19" s="410"/>
      <c r="Z19" s="455" t="s">
        <v>1194</v>
      </c>
    </row>
    <row r="20" s="444" customFormat="1" ht="15.75" customHeight="1" spans="1:26">
      <c r="A20" s="13" t="str">
        <f t="shared" si="2"/>
        <v/>
      </c>
      <c r="B20" s="408"/>
      <c r="C20" s="409"/>
      <c r="D20" s="408"/>
      <c r="E20" s="410"/>
      <c r="F20" s="410"/>
      <c r="G20" s="410"/>
      <c r="H20" s="429"/>
      <c r="I20" s="429"/>
      <c r="J20" s="412"/>
      <c r="K20" s="412"/>
      <c r="L20" s="412"/>
      <c r="M20" s="412"/>
      <c r="N20" s="414"/>
      <c r="O20" s="414"/>
      <c r="P20" s="414"/>
      <c r="Q20" s="414"/>
      <c r="R20" s="414"/>
      <c r="S20" s="414"/>
      <c r="T20" s="435"/>
      <c r="U20" s="435"/>
      <c r="V20" s="435"/>
      <c r="W20" s="435"/>
      <c r="X20" s="16" t="str">
        <f t="shared" si="3"/>
        <v/>
      </c>
      <c r="Y20" s="410"/>
      <c r="Z20" s="455" t="s">
        <v>1195</v>
      </c>
    </row>
    <row r="21" s="444" customFormat="1" ht="15.75" customHeight="1" spans="1:26">
      <c r="A21" s="13" t="str">
        <f t="shared" si="2"/>
        <v/>
      </c>
      <c r="B21" s="408"/>
      <c r="C21" s="409"/>
      <c r="D21" s="408"/>
      <c r="E21" s="410"/>
      <c r="F21" s="410"/>
      <c r="G21" s="410"/>
      <c r="H21" s="429"/>
      <c r="I21" s="429"/>
      <c r="J21" s="412"/>
      <c r="K21" s="412"/>
      <c r="L21" s="412"/>
      <c r="M21" s="412"/>
      <c r="N21" s="414"/>
      <c r="O21" s="414"/>
      <c r="P21" s="414"/>
      <c r="Q21" s="414"/>
      <c r="R21" s="414"/>
      <c r="S21" s="414"/>
      <c r="T21" s="435"/>
      <c r="U21" s="435"/>
      <c r="V21" s="435"/>
      <c r="W21" s="435"/>
      <c r="X21" s="16" t="str">
        <f t="shared" si="3"/>
        <v/>
      </c>
      <c r="Y21" s="410"/>
      <c r="Z21" s="455" t="s">
        <v>1196</v>
      </c>
    </row>
    <row r="22" s="444" customFormat="1" ht="15.75" customHeight="1" spans="1:26">
      <c r="A22" s="13" t="str">
        <f t="shared" si="2"/>
        <v/>
      </c>
      <c r="B22" s="408"/>
      <c r="C22" s="409"/>
      <c r="D22" s="408"/>
      <c r="E22" s="410"/>
      <c r="F22" s="410"/>
      <c r="G22" s="410"/>
      <c r="H22" s="429"/>
      <c r="I22" s="429"/>
      <c r="J22" s="412"/>
      <c r="K22" s="412"/>
      <c r="L22" s="412"/>
      <c r="M22" s="412"/>
      <c r="N22" s="414"/>
      <c r="O22" s="414"/>
      <c r="P22" s="414"/>
      <c r="Q22" s="414"/>
      <c r="R22" s="414"/>
      <c r="S22" s="414"/>
      <c r="T22" s="435"/>
      <c r="U22" s="435"/>
      <c r="V22" s="435"/>
      <c r="W22" s="435"/>
      <c r="X22" s="16" t="str">
        <f t="shared" si="3"/>
        <v/>
      </c>
      <c r="Y22" s="410"/>
      <c r="Z22" s="455" t="s">
        <v>1197</v>
      </c>
    </row>
    <row r="23" s="444" customFormat="1" ht="15.75" customHeight="1" spans="1:26">
      <c r="A23" s="13" t="str">
        <f t="shared" si="2"/>
        <v/>
      </c>
      <c r="B23" s="408"/>
      <c r="C23" s="409"/>
      <c r="D23" s="408"/>
      <c r="E23" s="410"/>
      <c r="F23" s="410"/>
      <c r="G23" s="410"/>
      <c r="H23" s="429"/>
      <c r="I23" s="429"/>
      <c r="J23" s="412"/>
      <c r="K23" s="412"/>
      <c r="L23" s="412"/>
      <c r="M23" s="412"/>
      <c r="N23" s="414"/>
      <c r="O23" s="414"/>
      <c r="P23" s="414"/>
      <c r="Q23" s="414"/>
      <c r="R23" s="414"/>
      <c r="S23" s="414"/>
      <c r="T23" s="435"/>
      <c r="U23" s="435"/>
      <c r="V23" s="435"/>
      <c r="W23" s="435"/>
      <c r="X23" s="16" t="str">
        <f t="shared" si="3"/>
        <v/>
      </c>
      <c r="Y23" s="410"/>
      <c r="Z23" s="455" t="s">
        <v>1198</v>
      </c>
    </row>
    <row r="24" s="444" customFormat="1" ht="15.75" customHeight="1" spans="1:26">
      <c r="A24" s="13" t="str">
        <f t="shared" si="2"/>
        <v/>
      </c>
      <c r="B24" s="408"/>
      <c r="C24" s="409"/>
      <c r="D24" s="408"/>
      <c r="E24" s="410"/>
      <c r="F24" s="410"/>
      <c r="G24" s="410"/>
      <c r="H24" s="429"/>
      <c r="I24" s="429"/>
      <c r="J24" s="412"/>
      <c r="K24" s="412"/>
      <c r="L24" s="412"/>
      <c r="M24" s="412"/>
      <c r="N24" s="414"/>
      <c r="O24" s="414"/>
      <c r="P24" s="414"/>
      <c r="Q24" s="414"/>
      <c r="R24" s="414"/>
      <c r="S24" s="414"/>
      <c r="T24" s="435"/>
      <c r="U24" s="435"/>
      <c r="V24" s="435"/>
      <c r="W24" s="435"/>
      <c r="X24" s="16" t="str">
        <f t="shared" si="3"/>
        <v/>
      </c>
      <c r="Y24" s="410"/>
      <c r="Z24" s="455" t="s">
        <v>1199</v>
      </c>
    </row>
    <row r="25" s="392" customFormat="1" spans="1:33">
      <c r="A25" s="13" t="str">
        <f t="shared" si="2"/>
        <v/>
      </c>
      <c r="B25" s="408"/>
      <c r="C25" s="409"/>
      <c r="D25" s="408"/>
      <c r="E25" s="410"/>
      <c r="F25" s="410"/>
      <c r="G25" s="410"/>
      <c r="H25" s="429"/>
      <c r="I25" s="429"/>
      <c r="J25" s="412"/>
      <c r="K25" s="412"/>
      <c r="L25" s="412"/>
      <c r="M25" s="412"/>
      <c r="N25" s="414"/>
      <c r="O25" s="414"/>
      <c r="P25" s="414"/>
      <c r="Q25" s="414"/>
      <c r="R25" s="414"/>
      <c r="S25" s="414"/>
      <c r="T25" s="435"/>
      <c r="U25" s="435"/>
      <c r="V25" s="435"/>
      <c r="W25" s="435"/>
      <c r="X25" s="16" t="str">
        <f t="shared" si="3"/>
        <v/>
      </c>
      <c r="Y25" s="410"/>
      <c r="Z25" s="455" t="s">
        <v>1200</v>
      </c>
      <c r="AA25" s="391"/>
      <c r="AB25" s="391"/>
      <c r="AC25" s="391"/>
      <c r="AD25" s="391"/>
      <c r="AE25" s="391"/>
      <c r="AF25" s="391"/>
      <c r="AG25" s="391"/>
    </row>
    <row r="26" s="392" customFormat="1" ht="15.75" customHeight="1" spans="1:33">
      <c r="A26" s="13" t="s">
        <v>1201</v>
      </c>
      <c r="B26" s="165"/>
      <c r="C26" s="412"/>
      <c r="D26" s="410"/>
      <c r="E26" s="410"/>
      <c r="F26" s="410"/>
      <c r="G26" s="410"/>
      <c r="H26" s="429"/>
      <c r="I26" s="429"/>
      <c r="J26" s="412"/>
      <c r="K26" s="412"/>
      <c r="L26" s="412"/>
      <c r="M26" s="412"/>
      <c r="N26" s="414"/>
      <c r="O26" s="414"/>
      <c r="P26" s="414"/>
      <c r="Q26" s="414"/>
      <c r="R26" s="414"/>
      <c r="S26" s="414"/>
      <c r="T26" s="436">
        <f>SUM(T8:T25)</f>
        <v>0</v>
      </c>
      <c r="U26" s="436">
        <f>SUM(U8:U25)</f>
        <v>0</v>
      </c>
      <c r="V26" s="436">
        <f>SUM(V8:V25)</f>
        <v>0</v>
      </c>
      <c r="W26" s="436">
        <f>SUM(W8:W25)</f>
        <v>0</v>
      </c>
      <c r="X26" s="16" t="str">
        <f t="shared" si="3"/>
        <v/>
      </c>
      <c r="Y26" s="410"/>
      <c r="Z26" s="455"/>
      <c r="AA26" s="391"/>
      <c r="AB26" s="391"/>
      <c r="AC26" s="391"/>
      <c r="AD26" s="391"/>
      <c r="AE26" s="391"/>
      <c r="AF26" s="391"/>
      <c r="AG26" s="391"/>
    </row>
    <row r="27" s="392" customFormat="1" ht="15.75" customHeight="1" spans="1:33">
      <c r="A27" s="13" t="s">
        <v>1202</v>
      </c>
      <c r="B27" s="165"/>
      <c r="C27" s="412"/>
      <c r="D27" s="410"/>
      <c r="E27" s="410"/>
      <c r="F27" s="410"/>
      <c r="G27" s="410"/>
      <c r="H27" s="429"/>
      <c r="I27" s="429"/>
      <c r="J27" s="412"/>
      <c r="K27" s="412"/>
      <c r="L27" s="412"/>
      <c r="M27" s="412"/>
      <c r="N27" s="414"/>
      <c r="O27" s="414"/>
      <c r="P27" s="414"/>
      <c r="Q27" s="414"/>
      <c r="R27" s="414"/>
      <c r="S27" s="414"/>
      <c r="T27" s="436">
        <f>U26</f>
        <v>0</v>
      </c>
      <c r="U27" s="436"/>
      <c r="V27" s="436"/>
      <c r="W27" s="436"/>
      <c r="X27" s="16"/>
      <c r="Y27" s="410"/>
      <c r="Z27" s="455"/>
      <c r="AA27" s="391"/>
      <c r="AB27" s="391"/>
      <c r="AC27" s="391"/>
      <c r="AD27" s="391"/>
      <c r="AE27" s="391"/>
      <c r="AF27" s="391"/>
      <c r="AG27" s="391"/>
    </row>
    <row r="28" s="392" customFormat="1" ht="15" customHeight="1" spans="1:33">
      <c r="A28" s="17" t="s">
        <v>1203</v>
      </c>
      <c r="B28" s="169"/>
      <c r="C28" s="450"/>
      <c r="D28" s="419"/>
      <c r="E28" s="419"/>
      <c r="F28" s="419"/>
      <c r="G28" s="419"/>
      <c r="H28" s="451"/>
      <c r="I28" s="451"/>
      <c r="J28" s="419"/>
      <c r="K28" s="419"/>
      <c r="L28" s="419"/>
      <c r="M28" s="419"/>
      <c r="N28" s="420"/>
      <c r="O28" s="420"/>
      <c r="P28" s="420"/>
      <c r="Q28" s="420"/>
      <c r="R28" s="420"/>
      <c r="S28" s="420"/>
      <c r="T28" s="452">
        <f>T26-T27</f>
        <v>0</v>
      </c>
      <c r="U28" s="452"/>
      <c r="V28" s="452">
        <f>V26</f>
        <v>0</v>
      </c>
      <c r="W28" s="452">
        <f>W26</f>
        <v>0</v>
      </c>
      <c r="X28" s="16" t="str">
        <f t="shared" si="3"/>
        <v/>
      </c>
      <c r="Y28" s="419"/>
      <c r="Z28" s="455"/>
      <c r="AA28" s="391"/>
      <c r="AB28" s="391"/>
      <c r="AC28" s="391"/>
      <c r="AD28" s="391"/>
      <c r="AE28" s="391"/>
      <c r="AF28" s="391"/>
      <c r="AG28" s="391"/>
    </row>
    <row r="29" spans="1:26">
      <c r="A29" s="3" t="e">
        <f>#REF!&amp;"填表人："&amp;#REF!</f>
        <v>#REF!</v>
      </c>
      <c r="W29" s="3" t="e">
        <f>"评估人员："&amp;#REF!</f>
        <v>#REF!</v>
      </c>
      <c r="Z29" s="199" t="s">
        <v>599</v>
      </c>
    </row>
    <row r="30" spans="1:1">
      <c r="A30" s="3" t="e">
        <f>"填表日期："&amp;YEAR(#REF!)&amp;"年"&amp;MONTH(#REF!)&amp;"月"&amp;DAY(#REF!)&amp;"日"</f>
        <v>#REF!</v>
      </c>
    </row>
    <row r="31" spans="20:22">
      <c r="T31" s="453"/>
      <c r="U31" s="453"/>
      <c r="V31" s="453"/>
    </row>
    <row r="32" spans="20:22">
      <c r="T32" s="454"/>
      <c r="U32" s="454"/>
      <c r="V32" s="454"/>
    </row>
    <row r="33" spans="20:22">
      <c r="T33" s="453"/>
      <c r="U33" s="453"/>
      <c r="V33" s="453"/>
    </row>
    <row r="39" spans="26:26">
      <c r="Z39" s="456"/>
    </row>
    <row r="40" spans="26:26">
      <c r="Z40" s="456"/>
    </row>
    <row r="41" spans="26:26">
      <c r="Z41" s="456"/>
    </row>
  </sheetData>
  <mergeCells count="23">
    <mergeCell ref="A2:Y2"/>
    <mergeCell ref="A3:Y3"/>
    <mergeCell ref="L4:M4"/>
    <mergeCell ref="X4:Y4"/>
    <mergeCell ref="N6:S6"/>
    <mergeCell ref="A26:B26"/>
    <mergeCell ref="A27:B27"/>
    <mergeCell ref="A28:B28"/>
    <mergeCell ref="A6:A7"/>
    <mergeCell ref="B6:B7"/>
    <mergeCell ref="C6:C7"/>
    <mergeCell ref="D6:D7"/>
    <mergeCell ref="E6:E7"/>
    <mergeCell ref="F6:F7"/>
    <mergeCell ref="G6:G7"/>
    <mergeCell ref="H6:H7"/>
    <mergeCell ref="I6:I7"/>
    <mergeCell ref="T6:T7"/>
    <mergeCell ref="U6:U7"/>
    <mergeCell ref="V6:V7"/>
    <mergeCell ref="W6:W7"/>
    <mergeCell ref="X6:X7"/>
    <mergeCell ref="Y6:Y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colBreaks count="2" manualBreakCount="2">
    <brk id="7" max="28" man="1"/>
    <brk id="19" max="1048575" man="1"/>
  </col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7">
    <pageSetUpPr fitToPage="1"/>
  </sheetPr>
  <dimension ref="A1:AH47"/>
  <sheetViews>
    <sheetView showGridLines="0" zoomScale="96" zoomScaleNormal="96" zoomScaleSheetLayoutView="70" topLeftCell="M1" workbookViewId="0">
      <selection activeCell="J8" sqref="J8"/>
    </sheetView>
  </sheetViews>
  <sheetFormatPr defaultColWidth="8.70833333333333" defaultRowHeight="12.75"/>
  <cols>
    <col min="1" max="1" width="5.5" style="393" customWidth="1"/>
    <col min="2" max="2" width="16.7083333333333" style="394" customWidth="1"/>
    <col min="3" max="3" width="22.2083333333333" style="394" customWidth="1"/>
    <col min="4" max="4" width="11.2083333333333" style="394" customWidth="1"/>
    <col min="5" max="5" width="8" style="394" customWidth="1"/>
    <col min="6" max="6" width="8" style="393" customWidth="1"/>
    <col min="7" max="7" width="19" style="393" customWidth="1"/>
    <col min="8" max="8" width="4.70833333333333" style="393" customWidth="1"/>
    <col min="9" max="9" width="8" style="393" customWidth="1"/>
    <col min="10" max="13" width="11.2083333333333" style="393" customWidth="1"/>
    <col min="14" max="14" width="8" style="393" customWidth="1"/>
    <col min="15" max="16" width="4.70833333333333" style="393" customWidth="1"/>
    <col min="17" max="17" width="8" style="393" customWidth="1"/>
    <col min="18" max="18" width="6.20833333333333" style="393" customWidth="1"/>
    <col min="19" max="19" width="8.70833333333333" style="393" customWidth="1"/>
    <col min="20" max="20" width="4.70833333333333" style="393" customWidth="1"/>
    <col min="21" max="21" width="9.70833333333333" style="393" customWidth="1"/>
    <col min="22" max="23" width="7.70833333333333" style="393" customWidth="1"/>
    <col min="24" max="24" width="9.5" style="393" customWidth="1"/>
    <col min="25" max="25" width="7.70833333333333" style="393" customWidth="1"/>
    <col min="26" max="26" width="16.7083333333333" style="393" customWidth="1"/>
    <col min="27" max="27" width="10.7083333333333" style="393" customWidth="1"/>
    <col min="28" max="28" width="15.2083333333333" style="393" customWidth="1"/>
    <col min="29" max="254" width="9" style="393" customWidth="1"/>
    <col min="255" max="255" width="4.70833333333333" style="393" customWidth="1"/>
    <col min="256" max="256" width="13.5" style="393" customWidth="1"/>
    <col min="257" max="257" width="11" style="393" customWidth="1"/>
    <col min="258" max="258" width="8.70833333333333" style="393" customWidth="1"/>
    <col min="259" max="259" width="8.20833333333333" style="393" customWidth="1"/>
    <col min="260" max="260" width="7.20833333333333" style="393" customWidth="1"/>
    <col min="261" max="261" width="10" style="393" customWidth="1"/>
    <col min="262" max="262" width="5" style="393" customWidth="1"/>
    <col min="263" max="264" width="13.5" style="393" customWidth="1"/>
    <col min="265" max="265" width="13.2083333333333" style="393" customWidth="1"/>
    <col min="266" max="266" width="11.2083333333333" style="393" customWidth="1"/>
    <col min="267" max="267" width="11.7083333333333" style="393" customWidth="1"/>
    <col min="268" max="268" width="23.7083333333333" style="393" customWidth="1"/>
    <col min="269" max="269" width="10.7083333333333" style="393" customWidth="1"/>
    <col min="270" max="272" width="9.20833333333333" style="393" customWidth="1"/>
    <col min="273" max="274" width="9" style="393" customWidth="1"/>
    <col min="275" max="275" width="20.7083333333333" style="393" customWidth="1"/>
    <col min="276" max="276" width="15.2083333333333" style="393" customWidth="1"/>
    <col min="277" max="279" width="16.2083333333333" style="393" customWidth="1"/>
    <col min="280" max="280" width="20.2083333333333" style="393" customWidth="1"/>
    <col min="281" max="281" width="11" style="393" customWidth="1"/>
    <col min="282" max="282" width="31.2083333333333" style="393" customWidth="1"/>
    <col min="283" max="283" width="17.2083333333333" style="393" customWidth="1"/>
    <col min="284" max="510" width="9" style="393" customWidth="1"/>
    <col min="511" max="511" width="4.70833333333333" style="393" customWidth="1"/>
    <col min="512" max="512" width="13.5" style="393" customWidth="1"/>
    <col min="513" max="513" width="11" style="393" customWidth="1"/>
    <col min="514" max="514" width="8.70833333333333" style="393" customWidth="1"/>
    <col min="515" max="515" width="8.20833333333333" style="393" customWidth="1"/>
    <col min="516" max="516" width="7.20833333333333" style="393" customWidth="1"/>
    <col min="517" max="517" width="10" style="393" customWidth="1"/>
    <col min="518" max="518" width="5" style="393" customWidth="1"/>
    <col min="519" max="520" width="13.5" style="393" customWidth="1"/>
    <col min="521" max="521" width="13.2083333333333" style="393" customWidth="1"/>
    <col min="522" max="522" width="11.2083333333333" style="393" customWidth="1"/>
    <col min="523" max="523" width="11.7083333333333" style="393" customWidth="1"/>
    <col min="524" max="524" width="23.7083333333333" style="393" customWidth="1"/>
    <col min="525" max="525" width="10.7083333333333" style="393" customWidth="1"/>
    <col min="526" max="528" width="9.20833333333333" style="393" customWidth="1"/>
    <col min="529" max="530" width="9" style="393" customWidth="1"/>
    <col min="531" max="531" width="20.7083333333333" style="393" customWidth="1"/>
    <col min="532" max="532" width="15.2083333333333" style="393" customWidth="1"/>
    <col min="533" max="535" width="16.2083333333333" style="393" customWidth="1"/>
    <col min="536" max="536" width="20.2083333333333" style="393" customWidth="1"/>
    <col min="537" max="537" width="11" style="393" customWidth="1"/>
    <col min="538" max="538" width="31.2083333333333" style="393" customWidth="1"/>
    <col min="539" max="539" width="17.2083333333333" style="393" customWidth="1"/>
    <col min="540" max="766" width="9" style="393" customWidth="1"/>
    <col min="767" max="767" width="4.70833333333333" style="393" customWidth="1"/>
    <col min="768" max="768" width="13.5" style="393" customWidth="1"/>
    <col min="769" max="769" width="11" style="393" customWidth="1"/>
    <col min="770" max="770" width="8.70833333333333" style="393" customWidth="1"/>
    <col min="771" max="771" width="8.20833333333333" style="393" customWidth="1"/>
    <col min="772" max="772" width="7.20833333333333" style="393" customWidth="1"/>
    <col min="773" max="773" width="10" style="393" customWidth="1"/>
    <col min="774" max="774" width="5" style="393" customWidth="1"/>
    <col min="775" max="776" width="13.5" style="393" customWidth="1"/>
    <col min="777" max="777" width="13.2083333333333" style="393" customWidth="1"/>
    <col min="778" max="778" width="11.2083333333333" style="393" customWidth="1"/>
    <col min="779" max="779" width="11.7083333333333" style="393" customWidth="1"/>
    <col min="780" max="780" width="23.7083333333333" style="393" customWidth="1"/>
    <col min="781" max="781" width="10.7083333333333" style="393" customWidth="1"/>
    <col min="782" max="784" width="9.20833333333333" style="393" customWidth="1"/>
    <col min="785" max="786" width="9" style="393" customWidth="1"/>
    <col min="787" max="787" width="20.7083333333333" style="393" customWidth="1"/>
    <col min="788" max="788" width="15.2083333333333" style="393" customWidth="1"/>
    <col min="789" max="791" width="16.2083333333333" style="393" customWidth="1"/>
    <col min="792" max="792" width="20.2083333333333" style="393" customWidth="1"/>
    <col min="793" max="793" width="11" style="393" customWidth="1"/>
    <col min="794" max="794" width="31.2083333333333" style="393" customWidth="1"/>
    <col min="795" max="795" width="17.2083333333333" style="393" customWidth="1"/>
    <col min="796" max="1022" width="9" style="393" customWidth="1"/>
    <col min="1023" max="1023" width="4.70833333333333" style="393" customWidth="1"/>
    <col min="1024" max="1024" width="13.5" style="393" customWidth="1"/>
    <col min="1025" max="1025" width="11" style="393" customWidth="1"/>
    <col min="1026" max="1026" width="8.70833333333333" style="393" customWidth="1"/>
    <col min="1027" max="1027" width="8.20833333333333" style="393" customWidth="1"/>
    <col min="1028" max="1028" width="7.20833333333333" style="393" customWidth="1"/>
    <col min="1029" max="1029" width="10" style="393" customWidth="1"/>
    <col min="1030" max="1030" width="5" style="393" customWidth="1"/>
    <col min="1031" max="1032" width="13.5" style="393" customWidth="1"/>
    <col min="1033" max="1033" width="13.2083333333333" style="393" customWidth="1"/>
    <col min="1034" max="1034" width="11.2083333333333" style="393" customWidth="1"/>
    <col min="1035" max="1035" width="11.7083333333333" style="393" customWidth="1"/>
    <col min="1036" max="1036" width="23.7083333333333" style="393" customWidth="1"/>
    <col min="1037" max="1037" width="10.7083333333333" style="393" customWidth="1"/>
    <col min="1038" max="1040" width="9.20833333333333" style="393" customWidth="1"/>
    <col min="1041" max="1042" width="9" style="393" customWidth="1"/>
    <col min="1043" max="1043" width="20.7083333333333" style="393" customWidth="1"/>
    <col min="1044" max="1044" width="15.2083333333333" style="393" customWidth="1"/>
    <col min="1045" max="1047" width="16.2083333333333" style="393" customWidth="1"/>
    <col min="1048" max="1048" width="20.2083333333333" style="393" customWidth="1"/>
    <col min="1049" max="1049" width="11" style="393" customWidth="1"/>
    <col min="1050" max="1050" width="31.2083333333333" style="393" customWidth="1"/>
    <col min="1051" max="1051" width="17.2083333333333" style="393" customWidth="1"/>
    <col min="1052" max="1278" width="9" style="393" customWidth="1"/>
    <col min="1279" max="1279" width="4.70833333333333" style="393" customWidth="1"/>
    <col min="1280" max="1280" width="13.5" style="393" customWidth="1"/>
    <col min="1281" max="1281" width="11" style="393" customWidth="1"/>
    <col min="1282" max="1282" width="8.70833333333333" style="393" customWidth="1"/>
    <col min="1283" max="1283" width="8.20833333333333" style="393" customWidth="1"/>
    <col min="1284" max="1284" width="7.20833333333333" style="393" customWidth="1"/>
    <col min="1285" max="1285" width="10" style="393" customWidth="1"/>
    <col min="1286" max="1286" width="5" style="393" customWidth="1"/>
    <col min="1287" max="1288" width="13.5" style="393" customWidth="1"/>
    <col min="1289" max="1289" width="13.2083333333333" style="393" customWidth="1"/>
    <col min="1290" max="1290" width="11.2083333333333" style="393" customWidth="1"/>
    <col min="1291" max="1291" width="11.7083333333333" style="393" customWidth="1"/>
    <col min="1292" max="1292" width="23.7083333333333" style="393" customWidth="1"/>
    <col min="1293" max="1293" width="10.7083333333333" style="393" customWidth="1"/>
    <col min="1294" max="1296" width="9.20833333333333" style="393" customWidth="1"/>
    <col min="1297" max="1298" width="9" style="393" customWidth="1"/>
    <col min="1299" max="1299" width="20.7083333333333" style="393" customWidth="1"/>
    <col min="1300" max="1300" width="15.2083333333333" style="393" customWidth="1"/>
    <col min="1301" max="1303" width="16.2083333333333" style="393" customWidth="1"/>
    <col min="1304" max="1304" width="20.2083333333333" style="393" customWidth="1"/>
    <col min="1305" max="1305" width="11" style="393" customWidth="1"/>
    <col min="1306" max="1306" width="31.2083333333333" style="393" customWidth="1"/>
    <col min="1307" max="1307" width="17.2083333333333" style="393" customWidth="1"/>
    <col min="1308" max="1534" width="9" style="393" customWidth="1"/>
    <col min="1535" max="1535" width="4.70833333333333" style="393" customWidth="1"/>
    <col min="1536" max="1536" width="13.5" style="393" customWidth="1"/>
    <col min="1537" max="1537" width="11" style="393" customWidth="1"/>
    <col min="1538" max="1538" width="8.70833333333333" style="393" customWidth="1"/>
    <col min="1539" max="1539" width="8.20833333333333" style="393" customWidth="1"/>
    <col min="1540" max="1540" width="7.20833333333333" style="393" customWidth="1"/>
    <col min="1541" max="1541" width="10" style="393" customWidth="1"/>
    <col min="1542" max="1542" width="5" style="393" customWidth="1"/>
    <col min="1543" max="1544" width="13.5" style="393" customWidth="1"/>
    <col min="1545" max="1545" width="13.2083333333333" style="393" customWidth="1"/>
    <col min="1546" max="1546" width="11.2083333333333" style="393" customWidth="1"/>
    <col min="1547" max="1547" width="11.7083333333333" style="393" customWidth="1"/>
    <col min="1548" max="1548" width="23.7083333333333" style="393" customWidth="1"/>
    <col min="1549" max="1549" width="10.7083333333333" style="393" customWidth="1"/>
    <col min="1550" max="1552" width="9.20833333333333" style="393" customWidth="1"/>
    <col min="1553" max="1554" width="9" style="393" customWidth="1"/>
    <col min="1555" max="1555" width="20.7083333333333" style="393" customWidth="1"/>
    <col min="1556" max="1556" width="15.2083333333333" style="393" customWidth="1"/>
    <col min="1557" max="1559" width="16.2083333333333" style="393" customWidth="1"/>
    <col min="1560" max="1560" width="20.2083333333333" style="393" customWidth="1"/>
    <col min="1561" max="1561" width="11" style="393" customWidth="1"/>
    <col min="1562" max="1562" width="31.2083333333333" style="393" customWidth="1"/>
    <col min="1563" max="1563" width="17.2083333333333" style="393" customWidth="1"/>
    <col min="1564" max="1790" width="9" style="393" customWidth="1"/>
    <col min="1791" max="1791" width="4.70833333333333" style="393" customWidth="1"/>
    <col min="1792" max="1792" width="13.5" style="393" customWidth="1"/>
    <col min="1793" max="1793" width="11" style="393" customWidth="1"/>
    <col min="1794" max="1794" width="8.70833333333333" style="393" customWidth="1"/>
    <col min="1795" max="1795" width="8.20833333333333" style="393" customWidth="1"/>
    <col min="1796" max="1796" width="7.20833333333333" style="393" customWidth="1"/>
    <col min="1797" max="1797" width="10" style="393" customWidth="1"/>
    <col min="1798" max="1798" width="5" style="393" customWidth="1"/>
    <col min="1799" max="1800" width="13.5" style="393" customWidth="1"/>
    <col min="1801" max="1801" width="13.2083333333333" style="393" customWidth="1"/>
    <col min="1802" max="1802" width="11.2083333333333" style="393" customWidth="1"/>
    <col min="1803" max="1803" width="11.7083333333333" style="393" customWidth="1"/>
    <col min="1804" max="1804" width="23.7083333333333" style="393" customWidth="1"/>
    <col min="1805" max="1805" width="10.7083333333333" style="393" customWidth="1"/>
    <col min="1806" max="1808" width="9.20833333333333" style="393" customWidth="1"/>
    <col min="1809" max="1810" width="9" style="393" customWidth="1"/>
    <col min="1811" max="1811" width="20.7083333333333" style="393" customWidth="1"/>
    <col min="1812" max="1812" width="15.2083333333333" style="393" customWidth="1"/>
    <col min="1813" max="1815" width="16.2083333333333" style="393" customWidth="1"/>
    <col min="1816" max="1816" width="20.2083333333333" style="393" customWidth="1"/>
    <col min="1817" max="1817" width="11" style="393" customWidth="1"/>
    <col min="1818" max="1818" width="31.2083333333333" style="393" customWidth="1"/>
    <col min="1819" max="1819" width="17.2083333333333" style="393" customWidth="1"/>
    <col min="1820" max="2046" width="9" style="393" customWidth="1"/>
    <col min="2047" max="2047" width="4.70833333333333" style="393" customWidth="1"/>
    <col min="2048" max="2048" width="13.5" style="393" customWidth="1"/>
    <col min="2049" max="2049" width="11" style="393" customWidth="1"/>
    <col min="2050" max="2050" width="8.70833333333333" style="393" customWidth="1"/>
    <col min="2051" max="2051" width="8.20833333333333" style="393" customWidth="1"/>
    <col min="2052" max="2052" width="7.20833333333333" style="393" customWidth="1"/>
    <col min="2053" max="2053" width="10" style="393" customWidth="1"/>
    <col min="2054" max="2054" width="5" style="393" customWidth="1"/>
    <col min="2055" max="2056" width="13.5" style="393" customWidth="1"/>
    <col min="2057" max="2057" width="13.2083333333333" style="393" customWidth="1"/>
    <col min="2058" max="2058" width="11.2083333333333" style="393" customWidth="1"/>
    <col min="2059" max="2059" width="11.7083333333333" style="393" customWidth="1"/>
    <col min="2060" max="2060" width="23.7083333333333" style="393" customWidth="1"/>
    <col min="2061" max="2061" width="10.7083333333333" style="393" customWidth="1"/>
    <col min="2062" max="2064" width="9.20833333333333" style="393" customWidth="1"/>
    <col min="2065" max="2066" width="9" style="393" customWidth="1"/>
    <col min="2067" max="2067" width="20.7083333333333" style="393" customWidth="1"/>
    <col min="2068" max="2068" width="15.2083333333333" style="393" customWidth="1"/>
    <col min="2069" max="2071" width="16.2083333333333" style="393" customWidth="1"/>
    <col min="2072" max="2072" width="20.2083333333333" style="393" customWidth="1"/>
    <col min="2073" max="2073" width="11" style="393" customWidth="1"/>
    <col min="2074" max="2074" width="31.2083333333333" style="393" customWidth="1"/>
    <col min="2075" max="2075" width="17.2083333333333" style="393" customWidth="1"/>
    <col min="2076" max="2302" width="9" style="393" customWidth="1"/>
    <col min="2303" max="2303" width="4.70833333333333" style="393" customWidth="1"/>
    <col min="2304" max="2304" width="13.5" style="393" customWidth="1"/>
    <col min="2305" max="2305" width="11" style="393" customWidth="1"/>
    <col min="2306" max="2306" width="8.70833333333333" style="393" customWidth="1"/>
    <col min="2307" max="2307" width="8.20833333333333" style="393" customWidth="1"/>
    <col min="2308" max="2308" width="7.20833333333333" style="393" customWidth="1"/>
    <col min="2309" max="2309" width="10" style="393" customWidth="1"/>
    <col min="2310" max="2310" width="5" style="393" customWidth="1"/>
    <col min="2311" max="2312" width="13.5" style="393" customWidth="1"/>
    <col min="2313" max="2313" width="13.2083333333333" style="393" customWidth="1"/>
    <col min="2314" max="2314" width="11.2083333333333" style="393" customWidth="1"/>
    <col min="2315" max="2315" width="11.7083333333333" style="393" customWidth="1"/>
    <col min="2316" max="2316" width="23.7083333333333" style="393" customWidth="1"/>
    <col min="2317" max="2317" width="10.7083333333333" style="393" customWidth="1"/>
    <col min="2318" max="2320" width="9.20833333333333" style="393" customWidth="1"/>
    <col min="2321" max="2322" width="9" style="393" customWidth="1"/>
    <col min="2323" max="2323" width="20.7083333333333" style="393" customWidth="1"/>
    <col min="2324" max="2324" width="15.2083333333333" style="393" customWidth="1"/>
    <col min="2325" max="2327" width="16.2083333333333" style="393" customWidth="1"/>
    <col min="2328" max="2328" width="20.2083333333333" style="393" customWidth="1"/>
    <col min="2329" max="2329" width="11" style="393" customWidth="1"/>
    <col min="2330" max="2330" width="31.2083333333333" style="393" customWidth="1"/>
    <col min="2331" max="2331" width="17.2083333333333" style="393" customWidth="1"/>
    <col min="2332" max="2558" width="9" style="393" customWidth="1"/>
    <col min="2559" max="2559" width="4.70833333333333" style="393" customWidth="1"/>
    <col min="2560" max="2560" width="13.5" style="393" customWidth="1"/>
    <col min="2561" max="2561" width="11" style="393" customWidth="1"/>
    <col min="2562" max="2562" width="8.70833333333333" style="393" customWidth="1"/>
    <col min="2563" max="2563" width="8.20833333333333" style="393" customWidth="1"/>
    <col min="2564" max="2564" width="7.20833333333333" style="393" customWidth="1"/>
    <col min="2565" max="2565" width="10" style="393" customWidth="1"/>
    <col min="2566" max="2566" width="5" style="393" customWidth="1"/>
    <col min="2567" max="2568" width="13.5" style="393" customWidth="1"/>
    <col min="2569" max="2569" width="13.2083333333333" style="393" customWidth="1"/>
    <col min="2570" max="2570" width="11.2083333333333" style="393" customWidth="1"/>
    <col min="2571" max="2571" width="11.7083333333333" style="393" customWidth="1"/>
    <col min="2572" max="2572" width="23.7083333333333" style="393" customWidth="1"/>
    <col min="2573" max="2573" width="10.7083333333333" style="393" customWidth="1"/>
    <col min="2574" max="2576" width="9.20833333333333" style="393" customWidth="1"/>
    <col min="2577" max="2578" width="9" style="393" customWidth="1"/>
    <col min="2579" max="2579" width="20.7083333333333" style="393" customWidth="1"/>
    <col min="2580" max="2580" width="15.2083333333333" style="393" customWidth="1"/>
    <col min="2581" max="2583" width="16.2083333333333" style="393" customWidth="1"/>
    <col min="2584" max="2584" width="20.2083333333333" style="393" customWidth="1"/>
    <col min="2585" max="2585" width="11" style="393" customWidth="1"/>
    <col min="2586" max="2586" width="31.2083333333333" style="393" customWidth="1"/>
    <col min="2587" max="2587" width="17.2083333333333" style="393" customWidth="1"/>
    <col min="2588" max="2814" width="9" style="393" customWidth="1"/>
    <col min="2815" max="2815" width="4.70833333333333" style="393" customWidth="1"/>
    <col min="2816" max="2816" width="13.5" style="393" customWidth="1"/>
    <col min="2817" max="2817" width="11" style="393" customWidth="1"/>
    <col min="2818" max="2818" width="8.70833333333333" style="393" customWidth="1"/>
    <col min="2819" max="2819" width="8.20833333333333" style="393" customWidth="1"/>
    <col min="2820" max="2820" width="7.20833333333333" style="393" customWidth="1"/>
    <col min="2821" max="2821" width="10" style="393" customWidth="1"/>
    <col min="2822" max="2822" width="5" style="393" customWidth="1"/>
    <col min="2823" max="2824" width="13.5" style="393" customWidth="1"/>
    <col min="2825" max="2825" width="13.2083333333333" style="393" customWidth="1"/>
    <col min="2826" max="2826" width="11.2083333333333" style="393" customWidth="1"/>
    <col min="2827" max="2827" width="11.7083333333333" style="393" customWidth="1"/>
    <col min="2828" max="2828" width="23.7083333333333" style="393" customWidth="1"/>
    <col min="2829" max="2829" width="10.7083333333333" style="393" customWidth="1"/>
    <col min="2830" max="2832" width="9.20833333333333" style="393" customWidth="1"/>
    <col min="2833" max="2834" width="9" style="393" customWidth="1"/>
    <col min="2835" max="2835" width="20.7083333333333" style="393" customWidth="1"/>
    <col min="2836" max="2836" width="15.2083333333333" style="393" customWidth="1"/>
    <col min="2837" max="2839" width="16.2083333333333" style="393" customWidth="1"/>
    <col min="2840" max="2840" width="20.2083333333333" style="393" customWidth="1"/>
    <col min="2841" max="2841" width="11" style="393" customWidth="1"/>
    <col min="2842" max="2842" width="31.2083333333333" style="393" customWidth="1"/>
    <col min="2843" max="2843" width="17.2083333333333" style="393" customWidth="1"/>
    <col min="2844" max="3070" width="9" style="393" customWidth="1"/>
    <col min="3071" max="3071" width="4.70833333333333" style="393" customWidth="1"/>
    <col min="3072" max="3072" width="13.5" style="393" customWidth="1"/>
    <col min="3073" max="3073" width="11" style="393" customWidth="1"/>
    <col min="3074" max="3074" width="8.70833333333333" style="393" customWidth="1"/>
    <col min="3075" max="3075" width="8.20833333333333" style="393" customWidth="1"/>
    <col min="3076" max="3076" width="7.20833333333333" style="393" customWidth="1"/>
    <col min="3077" max="3077" width="10" style="393" customWidth="1"/>
    <col min="3078" max="3078" width="5" style="393" customWidth="1"/>
    <col min="3079" max="3080" width="13.5" style="393" customWidth="1"/>
    <col min="3081" max="3081" width="13.2083333333333" style="393" customWidth="1"/>
    <col min="3082" max="3082" width="11.2083333333333" style="393" customWidth="1"/>
    <col min="3083" max="3083" width="11.7083333333333" style="393" customWidth="1"/>
    <col min="3084" max="3084" width="23.7083333333333" style="393" customWidth="1"/>
    <col min="3085" max="3085" width="10.7083333333333" style="393" customWidth="1"/>
    <col min="3086" max="3088" width="9.20833333333333" style="393" customWidth="1"/>
    <col min="3089" max="3090" width="9" style="393" customWidth="1"/>
    <col min="3091" max="3091" width="20.7083333333333" style="393" customWidth="1"/>
    <col min="3092" max="3092" width="15.2083333333333" style="393" customWidth="1"/>
    <col min="3093" max="3095" width="16.2083333333333" style="393" customWidth="1"/>
    <col min="3096" max="3096" width="20.2083333333333" style="393" customWidth="1"/>
    <col min="3097" max="3097" width="11" style="393" customWidth="1"/>
    <col min="3098" max="3098" width="31.2083333333333" style="393" customWidth="1"/>
    <col min="3099" max="3099" width="17.2083333333333" style="393" customWidth="1"/>
    <col min="3100" max="3326" width="9" style="393" customWidth="1"/>
    <col min="3327" max="3327" width="4.70833333333333" style="393" customWidth="1"/>
    <col min="3328" max="3328" width="13.5" style="393" customWidth="1"/>
    <col min="3329" max="3329" width="11" style="393" customWidth="1"/>
    <col min="3330" max="3330" width="8.70833333333333" style="393" customWidth="1"/>
    <col min="3331" max="3331" width="8.20833333333333" style="393" customWidth="1"/>
    <col min="3332" max="3332" width="7.20833333333333" style="393" customWidth="1"/>
    <col min="3333" max="3333" width="10" style="393" customWidth="1"/>
    <col min="3334" max="3334" width="5" style="393" customWidth="1"/>
    <col min="3335" max="3336" width="13.5" style="393" customWidth="1"/>
    <col min="3337" max="3337" width="13.2083333333333" style="393" customWidth="1"/>
    <col min="3338" max="3338" width="11.2083333333333" style="393" customWidth="1"/>
    <col min="3339" max="3339" width="11.7083333333333" style="393" customWidth="1"/>
    <col min="3340" max="3340" width="23.7083333333333" style="393" customWidth="1"/>
    <col min="3341" max="3341" width="10.7083333333333" style="393" customWidth="1"/>
    <col min="3342" max="3344" width="9.20833333333333" style="393" customWidth="1"/>
    <col min="3345" max="3346" width="9" style="393" customWidth="1"/>
    <col min="3347" max="3347" width="20.7083333333333" style="393" customWidth="1"/>
    <col min="3348" max="3348" width="15.2083333333333" style="393" customWidth="1"/>
    <col min="3349" max="3351" width="16.2083333333333" style="393" customWidth="1"/>
    <col min="3352" max="3352" width="20.2083333333333" style="393" customWidth="1"/>
    <col min="3353" max="3353" width="11" style="393" customWidth="1"/>
    <col min="3354" max="3354" width="31.2083333333333" style="393" customWidth="1"/>
    <col min="3355" max="3355" width="17.2083333333333" style="393" customWidth="1"/>
    <col min="3356" max="3582" width="9" style="393" customWidth="1"/>
    <col min="3583" max="3583" width="4.70833333333333" style="393" customWidth="1"/>
    <col min="3584" max="3584" width="13.5" style="393" customWidth="1"/>
    <col min="3585" max="3585" width="11" style="393" customWidth="1"/>
    <col min="3586" max="3586" width="8.70833333333333" style="393" customWidth="1"/>
    <col min="3587" max="3587" width="8.20833333333333" style="393" customWidth="1"/>
    <col min="3588" max="3588" width="7.20833333333333" style="393" customWidth="1"/>
    <col min="3589" max="3589" width="10" style="393" customWidth="1"/>
    <col min="3590" max="3590" width="5" style="393" customWidth="1"/>
    <col min="3591" max="3592" width="13.5" style="393" customWidth="1"/>
    <col min="3593" max="3593" width="13.2083333333333" style="393" customWidth="1"/>
    <col min="3594" max="3594" width="11.2083333333333" style="393" customWidth="1"/>
    <col min="3595" max="3595" width="11.7083333333333" style="393" customWidth="1"/>
    <col min="3596" max="3596" width="23.7083333333333" style="393" customWidth="1"/>
    <col min="3597" max="3597" width="10.7083333333333" style="393" customWidth="1"/>
    <col min="3598" max="3600" width="9.20833333333333" style="393" customWidth="1"/>
    <col min="3601" max="3602" width="9" style="393" customWidth="1"/>
    <col min="3603" max="3603" width="20.7083333333333" style="393" customWidth="1"/>
    <col min="3604" max="3604" width="15.2083333333333" style="393" customWidth="1"/>
    <col min="3605" max="3607" width="16.2083333333333" style="393" customWidth="1"/>
    <col min="3608" max="3608" width="20.2083333333333" style="393" customWidth="1"/>
    <col min="3609" max="3609" width="11" style="393" customWidth="1"/>
    <col min="3610" max="3610" width="31.2083333333333" style="393" customWidth="1"/>
    <col min="3611" max="3611" width="17.2083333333333" style="393" customWidth="1"/>
    <col min="3612" max="3838" width="9" style="393" customWidth="1"/>
    <col min="3839" max="3839" width="4.70833333333333" style="393" customWidth="1"/>
    <col min="3840" max="3840" width="13.5" style="393" customWidth="1"/>
    <col min="3841" max="3841" width="11" style="393" customWidth="1"/>
    <col min="3842" max="3842" width="8.70833333333333" style="393" customWidth="1"/>
    <col min="3843" max="3843" width="8.20833333333333" style="393" customWidth="1"/>
    <col min="3844" max="3844" width="7.20833333333333" style="393" customWidth="1"/>
    <col min="3845" max="3845" width="10" style="393" customWidth="1"/>
    <col min="3846" max="3846" width="5" style="393" customWidth="1"/>
    <col min="3847" max="3848" width="13.5" style="393" customWidth="1"/>
    <col min="3849" max="3849" width="13.2083333333333" style="393" customWidth="1"/>
    <col min="3850" max="3850" width="11.2083333333333" style="393" customWidth="1"/>
    <col min="3851" max="3851" width="11.7083333333333" style="393" customWidth="1"/>
    <col min="3852" max="3852" width="23.7083333333333" style="393" customWidth="1"/>
    <col min="3853" max="3853" width="10.7083333333333" style="393" customWidth="1"/>
    <col min="3854" max="3856" width="9.20833333333333" style="393" customWidth="1"/>
    <col min="3857" max="3858" width="9" style="393" customWidth="1"/>
    <col min="3859" max="3859" width="20.7083333333333" style="393" customWidth="1"/>
    <col min="3860" max="3860" width="15.2083333333333" style="393" customWidth="1"/>
    <col min="3861" max="3863" width="16.2083333333333" style="393" customWidth="1"/>
    <col min="3864" max="3864" width="20.2083333333333" style="393" customWidth="1"/>
    <col min="3865" max="3865" width="11" style="393" customWidth="1"/>
    <col min="3866" max="3866" width="31.2083333333333" style="393" customWidth="1"/>
    <col min="3867" max="3867" width="17.2083333333333" style="393" customWidth="1"/>
    <col min="3868" max="4094" width="9" style="393" customWidth="1"/>
    <col min="4095" max="4095" width="4.70833333333333" style="393" customWidth="1"/>
    <col min="4096" max="4096" width="13.5" style="393" customWidth="1"/>
    <col min="4097" max="4097" width="11" style="393" customWidth="1"/>
    <col min="4098" max="4098" width="8.70833333333333" style="393" customWidth="1"/>
    <col min="4099" max="4099" width="8.20833333333333" style="393" customWidth="1"/>
    <col min="4100" max="4100" width="7.20833333333333" style="393" customWidth="1"/>
    <col min="4101" max="4101" width="10" style="393" customWidth="1"/>
    <col min="4102" max="4102" width="5" style="393" customWidth="1"/>
    <col min="4103" max="4104" width="13.5" style="393" customWidth="1"/>
    <col min="4105" max="4105" width="13.2083333333333" style="393" customWidth="1"/>
    <col min="4106" max="4106" width="11.2083333333333" style="393" customWidth="1"/>
    <col min="4107" max="4107" width="11.7083333333333" style="393" customWidth="1"/>
    <col min="4108" max="4108" width="23.7083333333333" style="393" customWidth="1"/>
    <col min="4109" max="4109" width="10.7083333333333" style="393" customWidth="1"/>
    <col min="4110" max="4112" width="9.20833333333333" style="393" customWidth="1"/>
    <col min="4113" max="4114" width="9" style="393" customWidth="1"/>
    <col min="4115" max="4115" width="20.7083333333333" style="393" customWidth="1"/>
    <col min="4116" max="4116" width="15.2083333333333" style="393" customWidth="1"/>
    <col min="4117" max="4119" width="16.2083333333333" style="393" customWidth="1"/>
    <col min="4120" max="4120" width="20.2083333333333" style="393" customWidth="1"/>
    <col min="4121" max="4121" width="11" style="393" customWidth="1"/>
    <col min="4122" max="4122" width="31.2083333333333" style="393" customWidth="1"/>
    <col min="4123" max="4123" width="17.2083333333333" style="393" customWidth="1"/>
    <col min="4124" max="4350" width="9" style="393" customWidth="1"/>
    <col min="4351" max="4351" width="4.70833333333333" style="393" customWidth="1"/>
    <col min="4352" max="4352" width="13.5" style="393" customWidth="1"/>
    <col min="4353" max="4353" width="11" style="393" customWidth="1"/>
    <col min="4354" max="4354" width="8.70833333333333" style="393" customWidth="1"/>
    <col min="4355" max="4355" width="8.20833333333333" style="393" customWidth="1"/>
    <col min="4356" max="4356" width="7.20833333333333" style="393" customWidth="1"/>
    <col min="4357" max="4357" width="10" style="393" customWidth="1"/>
    <col min="4358" max="4358" width="5" style="393" customWidth="1"/>
    <col min="4359" max="4360" width="13.5" style="393" customWidth="1"/>
    <col min="4361" max="4361" width="13.2083333333333" style="393" customWidth="1"/>
    <col min="4362" max="4362" width="11.2083333333333" style="393" customWidth="1"/>
    <col min="4363" max="4363" width="11.7083333333333" style="393" customWidth="1"/>
    <col min="4364" max="4364" width="23.7083333333333" style="393" customWidth="1"/>
    <col min="4365" max="4365" width="10.7083333333333" style="393" customWidth="1"/>
    <col min="4366" max="4368" width="9.20833333333333" style="393" customWidth="1"/>
    <col min="4369" max="4370" width="9" style="393" customWidth="1"/>
    <col min="4371" max="4371" width="20.7083333333333" style="393" customWidth="1"/>
    <col min="4372" max="4372" width="15.2083333333333" style="393" customWidth="1"/>
    <col min="4373" max="4375" width="16.2083333333333" style="393" customWidth="1"/>
    <col min="4376" max="4376" width="20.2083333333333" style="393" customWidth="1"/>
    <col min="4377" max="4377" width="11" style="393" customWidth="1"/>
    <col min="4378" max="4378" width="31.2083333333333" style="393" customWidth="1"/>
    <col min="4379" max="4379" width="17.2083333333333" style="393" customWidth="1"/>
    <col min="4380" max="4606" width="9" style="393" customWidth="1"/>
    <col min="4607" max="4607" width="4.70833333333333" style="393" customWidth="1"/>
    <col min="4608" max="4608" width="13.5" style="393" customWidth="1"/>
    <col min="4609" max="4609" width="11" style="393" customWidth="1"/>
    <col min="4610" max="4610" width="8.70833333333333" style="393" customWidth="1"/>
    <col min="4611" max="4611" width="8.20833333333333" style="393" customWidth="1"/>
    <col min="4612" max="4612" width="7.20833333333333" style="393" customWidth="1"/>
    <col min="4613" max="4613" width="10" style="393" customWidth="1"/>
    <col min="4614" max="4614" width="5" style="393" customWidth="1"/>
    <col min="4615" max="4616" width="13.5" style="393" customWidth="1"/>
    <col min="4617" max="4617" width="13.2083333333333" style="393" customWidth="1"/>
    <col min="4618" max="4618" width="11.2083333333333" style="393" customWidth="1"/>
    <col min="4619" max="4619" width="11.7083333333333" style="393" customWidth="1"/>
    <col min="4620" max="4620" width="23.7083333333333" style="393" customWidth="1"/>
    <col min="4621" max="4621" width="10.7083333333333" style="393" customWidth="1"/>
    <col min="4622" max="4624" width="9.20833333333333" style="393" customWidth="1"/>
    <col min="4625" max="4626" width="9" style="393" customWidth="1"/>
    <col min="4627" max="4627" width="20.7083333333333" style="393" customWidth="1"/>
    <col min="4628" max="4628" width="15.2083333333333" style="393" customWidth="1"/>
    <col min="4629" max="4631" width="16.2083333333333" style="393" customWidth="1"/>
    <col min="4632" max="4632" width="20.2083333333333" style="393" customWidth="1"/>
    <col min="4633" max="4633" width="11" style="393" customWidth="1"/>
    <col min="4634" max="4634" width="31.2083333333333" style="393" customWidth="1"/>
    <col min="4635" max="4635" width="17.2083333333333" style="393" customWidth="1"/>
    <col min="4636" max="4862" width="9" style="393" customWidth="1"/>
    <col min="4863" max="4863" width="4.70833333333333" style="393" customWidth="1"/>
    <col min="4864" max="4864" width="13.5" style="393" customWidth="1"/>
    <col min="4865" max="4865" width="11" style="393" customWidth="1"/>
    <col min="4866" max="4866" width="8.70833333333333" style="393" customWidth="1"/>
    <col min="4867" max="4867" width="8.20833333333333" style="393" customWidth="1"/>
    <col min="4868" max="4868" width="7.20833333333333" style="393" customWidth="1"/>
    <col min="4869" max="4869" width="10" style="393" customWidth="1"/>
    <col min="4870" max="4870" width="5" style="393" customWidth="1"/>
    <col min="4871" max="4872" width="13.5" style="393" customWidth="1"/>
    <col min="4873" max="4873" width="13.2083333333333" style="393" customWidth="1"/>
    <col min="4874" max="4874" width="11.2083333333333" style="393" customWidth="1"/>
    <col min="4875" max="4875" width="11.7083333333333" style="393" customWidth="1"/>
    <col min="4876" max="4876" width="23.7083333333333" style="393" customWidth="1"/>
    <col min="4877" max="4877" width="10.7083333333333" style="393" customWidth="1"/>
    <col min="4878" max="4880" width="9.20833333333333" style="393" customWidth="1"/>
    <col min="4881" max="4882" width="9" style="393" customWidth="1"/>
    <col min="4883" max="4883" width="20.7083333333333" style="393" customWidth="1"/>
    <col min="4884" max="4884" width="15.2083333333333" style="393" customWidth="1"/>
    <col min="4885" max="4887" width="16.2083333333333" style="393" customWidth="1"/>
    <col min="4888" max="4888" width="20.2083333333333" style="393" customWidth="1"/>
    <col min="4889" max="4889" width="11" style="393" customWidth="1"/>
    <col min="4890" max="4890" width="31.2083333333333" style="393" customWidth="1"/>
    <col min="4891" max="4891" width="17.2083333333333" style="393" customWidth="1"/>
    <col min="4892" max="5118" width="9" style="393" customWidth="1"/>
    <col min="5119" max="5119" width="4.70833333333333" style="393" customWidth="1"/>
    <col min="5120" max="5120" width="13.5" style="393" customWidth="1"/>
    <col min="5121" max="5121" width="11" style="393" customWidth="1"/>
    <col min="5122" max="5122" width="8.70833333333333" style="393" customWidth="1"/>
    <col min="5123" max="5123" width="8.20833333333333" style="393" customWidth="1"/>
    <col min="5124" max="5124" width="7.20833333333333" style="393" customWidth="1"/>
    <col min="5125" max="5125" width="10" style="393" customWidth="1"/>
    <col min="5126" max="5126" width="5" style="393" customWidth="1"/>
    <col min="5127" max="5128" width="13.5" style="393" customWidth="1"/>
    <col min="5129" max="5129" width="13.2083333333333" style="393" customWidth="1"/>
    <col min="5130" max="5130" width="11.2083333333333" style="393" customWidth="1"/>
    <col min="5131" max="5131" width="11.7083333333333" style="393" customWidth="1"/>
    <col min="5132" max="5132" width="23.7083333333333" style="393" customWidth="1"/>
    <col min="5133" max="5133" width="10.7083333333333" style="393" customWidth="1"/>
    <col min="5134" max="5136" width="9.20833333333333" style="393" customWidth="1"/>
    <col min="5137" max="5138" width="9" style="393" customWidth="1"/>
    <col min="5139" max="5139" width="20.7083333333333" style="393" customWidth="1"/>
    <col min="5140" max="5140" width="15.2083333333333" style="393" customWidth="1"/>
    <col min="5141" max="5143" width="16.2083333333333" style="393" customWidth="1"/>
    <col min="5144" max="5144" width="20.2083333333333" style="393" customWidth="1"/>
    <col min="5145" max="5145" width="11" style="393" customWidth="1"/>
    <col min="5146" max="5146" width="31.2083333333333" style="393" customWidth="1"/>
    <col min="5147" max="5147" width="17.2083333333333" style="393" customWidth="1"/>
    <col min="5148" max="5374" width="9" style="393" customWidth="1"/>
    <col min="5375" max="5375" width="4.70833333333333" style="393" customWidth="1"/>
    <col min="5376" max="5376" width="13.5" style="393" customWidth="1"/>
    <col min="5377" max="5377" width="11" style="393" customWidth="1"/>
    <col min="5378" max="5378" width="8.70833333333333" style="393" customWidth="1"/>
    <col min="5379" max="5379" width="8.20833333333333" style="393" customWidth="1"/>
    <col min="5380" max="5380" width="7.20833333333333" style="393" customWidth="1"/>
    <col min="5381" max="5381" width="10" style="393" customWidth="1"/>
    <col min="5382" max="5382" width="5" style="393" customWidth="1"/>
    <col min="5383" max="5384" width="13.5" style="393" customWidth="1"/>
    <col min="5385" max="5385" width="13.2083333333333" style="393" customWidth="1"/>
    <col min="5386" max="5386" width="11.2083333333333" style="393" customWidth="1"/>
    <col min="5387" max="5387" width="11.7083333333333" style="393" customWidth="1"/>
    <col min="5388" max="5388" width="23.7083333333333" style="393" customWidth="1"/>
    <col min="5389" max="5389" width="10.7083333333333" style="393" customWidth="1"/>
    <col min="5390" max="5392" width="9.20833333333333" style="393" customWidth="1"/>
    <col min="5393" max="5394" width="9" style="393" customWidth="1"/>
    <col min="5395" max="5395" width="20.7083333333333" style="393" customWidth="1"/>
    <col min="5396" max="5396" width="15.2083333333333" style="393" customWidth="1"/>
    <col min="5397" max="5399" width="16.2083333333333" style="393" customWidth="1"/>
    <col min="5400" max="5400" width="20.2083333333333" style="393" customWidth="1"/>
    <col min="5401" max="5401" width="11" style="393" customWidth="1"/>
    <col min="5402" max="5402" width="31.2083333333333" style="393" customWidth="1"/>
    <col min="5403" max="5403" width="17.2083333333333" style="393" customWidth="1"/>
    <col min="5404" max="5630" width="9" style="393" customWidth="1"/>
    <col min="5631" max="5631" width="4.70833333333333" style="393" customWidth="1"/>
    <col min="5632" max="5632" width="13.5" style="393" customWidth="1"/>
    <col min="5633" max="5633" width="11" style="393" customWidth="1"/>
    <col min="5634" max="5634" width="8.70833333333333" style="393" customWidth="1"/>
    <col min="5635" max="5635" width="8.20833333333333" style="393" customWidth="1"/>
    <col min="5636" max="5636" width="7.20833333333333" style="393" customWidth="1"/>
    <col min="5637" max="5637" width="10" style="393" customWidth="1"/>
    <col min="5638" max="5638" width="5" style="393" customWidth="1"/>
    <col min="5639" max="5640" width="13.5" style="393" customWidth="1"/>
    <col min="5641" max="5641" width="13.2083333333333" style="393" customWidth="1"/>
    <col min="5642" max="5642" width="11.2083333333333" style="393" customWidth="1"/>
    <col min="5643" max="5643" width="11.7083333333333" style="393" customWidth="1"/>
    <col min="5644" max="5644" width="23.7083333333333" style="393" customWidth="1"/>
    <col min="5645" max="5645" width="10.7083333333333" style="393" customWidth="1"/>
    <col min="5646" max="5648" width="9.20833333333333" style="393" customWidth="1"/>
    <col min="5649" max="5650" width="9" style="393" customWidth="1"/>
    <col min="5651" max="5651" width="20.7083333333333" style="393" customWidth="1"/>
    <col min="5652" max="5652" width="15.2083333333333" style="393" customWidth="1"/>
    <col min="5653" max="5655" width="16.2083333333333" style="393" customWidth="1"/>
    <col min="5656" max="5656" width="20.2083333333333" style="393" customWidth="1"/>
    <col min="5657" max="5657" width="11" style="393" customWidth="1"/>
    <col min="5658" max="5658" width="31.2083333333333" style="393" customWidth="1"/>
    <col min="5659" max="5659" width="17.2083333333333" style="393" customWidth="1"/>
    <col min="5660" max="5886" width="9" style="393" customWidth="1"/>
    <col min="5887" max="5887" width="4.70833333333333" style="393" customWidth="1"/>
    <col min="5888" max="5888" width="13.5" style="393" customWidth="1"/>
    <col min="5889" max="5889" width="11" style="393" customWidth="1"/>
    <col min="5890" max="5890" width="8.70833333333333" style="393" customWidth="1"/>
    <col min="5891" max="5891" width="8.20833333333333" style="393" customWidth="1"/>
    <col min="5892" max="5892" width="7.20833333333333" style="393" customWidth="1"/>
    <col min="5893" max="5893" width="10" style="393" customWidth="1"/>
    <col min="5894" max="5894" width="5" style="393" customWidth="1"/>
    <col min="5895" max="5896" width="13.5" style="393" customWidth="1"/>
    <col min="5897" max="5897" width="13.2083333333333" style="393" customWidth="1"/>
    <col min="5898" max="5898" width="11.2083333333333" style="393" customWidth="1"/>
    <col min="5899" max="5899" width="11.7083333333333" style="393" customWidth="1"/>
    <col min="5900" max="5900" width="23.7083333333333" style="393" customWidth="1"/>
    <col min="5901" max="5901" width="10.7083333333333" style="393" customWidth="1"/>
    <col min="5902" max="5904" width="9.20833333333333" style="393" customWidth="1"/>
    <col min="5905" max="5906" width="9" style="393" customWidth="1"/>
    <col min="5907" max="5907" width="20.7083333333333" style="393" customWidth="1"/>
    <col min="5908" max="5908" width="15.2083333333333" style="393" customWidth="1"/>
    <col min="5909" max="5911" width="16.2083333333333" style="393" customWidth="1"/>
    <col min="5912" max="5912" width="20.2083333333333" style="393" customWidth="1"/>
    <col min="5913" max="5913" width="11" style="393" customWidth="1"/>
    <col min="5914" max="5914" width="31.2083333333333" style="393" customWidth="1"/>
    <col min="5915" max="5915" width="17.2083333333333" style="393" customWidth="1"/>
    <col min="5916" max="6142" width="9" style="393" customWidth="1"/>
    <col min="6143" max="6143" width="4.70833333333333" style="393" customWidth="1"/>
    <col min="6144" max="6144" width="13.5" style="393" customWidth="1"/>
    <col min="6145" max="6145" width="11" style="393" customWidth="1"/>
    <col min="6146" max="6146" width="8.70833333333333" style="393" customWidth="1"/>
    <col min="6147" max="6147" width="8.20833333333333" style="393" customWidth="1"/>
    <col min="6148" max="6148" width="7.20833333333333" style="393" customWidth="1"/>
    <col min="6149" max="6149" width="10" style="393" customWidth="1"/>
    <col min="6150" max="6150" width="5" style="393" customWidth="1"/>
    <col min="6151" max="6152" width="13.5" style="393" customWidth="1"/>
    <col min="6153" max="6153" width="13.2083333333333" style="393" customWidth="1"/>
    <col min="6154" max="6154" width="11.2083333333333" style="393" customWidth="1"/>
    <col min="6155" max="6155" width="11.7083333333333" style="393" customWidth="1"/>
    <col min="6156" max="6156" width="23.7083333333333" style="393" customWidth="1"/>
    <col min="6157" max="6157" width="10.7083333333333" style="393" customWidth="1"/>
    <col min="6158" max="6160" width="9.20833333333333" style="393" customWidth="1"/>
    <col min="6161" max="6162" width="9" style="393" customWidth="1"/>
    <col min="6163" max="6163" width="20.7083333333333" style="393" customWidth="1"/>
    <col min="6164" max="6164" width="15.2083333333333" style="393" customWidth="1"/>
    <col min="6165" max="6167" width="16.2083333333333" style="393" customWidth="1"/>
    <col min="6168" max="6168" width="20.2083333333333" style="393" customWidth="1"/>
    <col min="6169" max="6169" width="11" style="393" customWidth="1"/>
    <col min="6170" max="6170" width="31.2083333333333" style="393" customWidth="1"/>
    <col min="6171" max="6171" width="17.2083333333333" style="393" customWidth="1"/>
    <col min="6172" max="6398" width="9" style="393" customWidth="1"/>
    <col min="6399" max="6399" width="4.70833333333333" style="393" customWidth="1"/>
    <col min="6400" max="6400" width="13.5" style="393" customWidth="1"/>
    <col min="6401" max="6401" width="11" style="393" customWidth="1"/>
    <col min="6402" max="6402" width="8.70833333333333" style="393" customWidth="1"/>
    <col min="6403" max="6403" width="8.20833333333333" style="393" customWidth="1"/>
    <col min="6404" max="6404" width="7.20833333333333" style="393" customWidth="1"/>
    <col min="6405" max="6405" width="10" style="393" customWidth="1"/>
    <col min="6406" max="6406" width="5" style="393" customWidth="1"/>
    <col min="6407" max="6408" width="13.5" style="393" customWidth="1"/>
    <col min="6409" max="6409" width="13.2083333333333" style="393" customWidth="1"/>
    <col min="6410" max="6410" width="11.2083333333333" style="393" customWidth="1"/>
    <col min="6411" max="6411" width="11.7083333333333" style="393" customWidth="1"/>
    <col min="6412" max="6412" width="23.7083333333333" style="393" customWidth="1"/>
    <col min="6413" max="6413" width="10.7083333333333" style="393" customWidth="1"/>
    <col min="6414" max="6416" width="9.20833333333333" style="393" customWidth="1"/>
    <col min="6417" max="6418" width="9" style="393" customWidth="1"/>
    <col min="6419" max="6419" width="20.7083333333333" style="393" customWidth="1"/>
    <col min="6420" max="6420" width="15.2083333333333" style="393" customWidth="1"/>
    <col min="6421" max="6423" width="16.2083333333333" style="393" customWidth="1"/>
    <col min="6424" max="6424" width="20.2083333333333" style="393" customWidth="1"/>
    <col min="6425" max="6425" width="11" style="393" customWidth="1"/>
    <col min="6426" max="6426" width="31.2083333333333" style="393" customWidth="1"/>
    <col min="6427" max="6427" width="17.2083333333333" style="393" customWidth="1"/>
    <col min="6428" max="6654" width="9" style="393" customWidth="1"/>
    <col min="6655" max="6655" width="4.70833333333333" style="393" customWidth="1"/>
    <col min="6656" max="6656" width="13.5" style="393" customWidth="1"/>
    <col min="6657" max="6657" width="11" style="393" customWidth="1"/>
    <col min="6658" max="6658" width="8.70833333333333" style="393" customWidth="1"/>
    <col min="6659" max="6659" width="8.20833333333333" style="393" customWidth="1"/>
    <col min="6660" max="6660" width="7.20833333333333" style="393" customWidth="1"/>
    <col min="6661" max="6661" width="10" style="393" customWidth="1"/>
    <col min="6662" max="6662" width="5" style="393" customWidth="1"/>
    <col min="6663" max="6664" width="13.5" style="393" customWidth="1"/>
    <col min="6665" max="6665" width="13.2083333333333" style="393" customWidth="1"/>
    <col min="6666" max="6666" width="11.2083333333333" style="393" customWidth="1"/>
    <col min="6667" max="6667" width="11.7083333333333" style="393" customWidth="1"/>
    <col min="6668" max="6668" width="23.7083333333333" style="393" customWidth="1"/>
    <col min="6669" max="6669" width="10.7083333333333" style="393" customWidth="1"/>
    <col min="6670" max="6672" width="9.20833333333333" style="393" customWidth="1"/>
    <col min="6673" max="6674" width="9" style="393" customWidth="1"/>
    <col min="6675" max="6675" width="20.7083333333333" style="393" customWidth="1"/>
    <col min="6676" max="6676" width="15.2083333333333" style="393" customWidth="1"/>
    <col min="6677" max="6679" width="16.2083333333333" style="393" customWidth="1"/>
    <col min="6680" max="6680" width="20.2083333333333" style="393" customWidth="1"/>
    <col min="6681" max="6681" width="11" style="393" customWidth="1"/>
    <col min="6682" max="6682" width="31.2083333333333" style="393" customWidth="1"/>
    <col min="6683" max="6683" width="17.2083333333333" style="393" customWidth="1"/>
    <col min="6684" max="6910" width="9" style="393" customWidth="1"/>
    <col min="6911" max="6911" width="4.70833333333333" style="393" customWidth="1"/>
    <col min="6912" max="6912" width="13.5" style="393" customWidth="1"/>
    <col min="6913" max="6913" width="11" style="393" customWidth="1"/>
    <col min="6914" max="6914" width="8.70833333333333" style="393" customWidth="1"/>
    <col min="6915" max="6915" width="8.20833333333333" style="393" customWidth="1"/>
    <col min="6916" max="6916" width="7.20833333333333" style="393" customWidth="1"/>
    <col min="6917" max="6917" width="10" style="393" customWidth="1"/>
    <col min="6918" max="6918" width="5" style="393" customWidth="1"/>
    <col min="6919" max="6920" width="13.5" style="393" customWidth="1"/>
    <col min="6921" max="6921" width="13.2083333333333" style="393" customWidth="1"/>
    <col min="6922" max="6922" width="11.2083333333333" style="393" customWidth="1"/>
    <col min="6923" max="6923" width="11.7083333333333" style="393" customWidth="1"/>
    <col min="6924" max="6924" width="23.7083333333333" style="393" customWidth="1"/>
    <col min="6925" max="6925" width="10.7083333333333" style="393" customWidth="1"/>
    <col min="6926" max="6928" width="9.20833333333333" style="393" customWidth="1"/>
    <col min="6929" max="6930" width="9" style="393" customWidth="1"/>
    <col min="6931" max="6931" width="20.7083333333333" style="393" customWidth="1"/>
    <col min="6932" max="6932" width="15.2083333333333" style="393" customWidth="1"/>
    <col min="6933" max="6935" width="16.2083333333333" style="393" customWidth="1"/>
    <col min="6936" max="6936" width="20.2083333333333" style="393" customWidth="1"/>
    <col min="6937" max="6937" width="11" style="393" customWidth="1"/>
    <col min="6938" max="6938" width="31.2083333333333" style="393" customWidth="1"/>
    <col min="6939" max="6939" width="17.2083333333333" style="393" customWidth="1"/>
    <col min="6940" max="7166" width="9" style="393" customWidth="1"/>
    <col min="7167" max="7167" width="4.70833333333333" style="393" customWidth="1"/>
    <col min="7168" max="7168" width="13.5" style="393" customWidth="1"/>
    <col min="7169" max="7169" width="11" style="393" customWidth="1"/>
    <col min="7170" max="7170" width="8.70833333333333" style="393" customWidth="1"/>
    <col min="7171" max="7171" width="8.20833333333333" style="393" customWidth="1"/>
    <col min="7172" max="7172" width="7.20833333333333" style="393" customWidth="1"/>
    <col min="7173" max="7173" width="10" style="393" customWidth="1"/>
    <col min="7174" max="7174" width="5" style="393" customWidth="1"/>
    <col min="7175" max="7176" width="13.5" style="393" customWidth="1"/>
    <col min="7177" max="7177" width="13.2083333333333" style="393" customWidth="1"/>
    <col min="7178" max="7178" width="11.2083333333333" style="393" customWidth="1"/>
    <col min="7179" max="7179" width="11.7083333333333" style="393" customWidth="1"/>
    <col min="7180" max="7180" width="23.7083333333333" style="393" customWidth="1"/>
    <col min="7181" max="7181" width="10.7083333333333" style="393" customWidth="1"/>
    <col min="7182" max="7184" width="9.20833333333333" style="393" customWidth="1"/>
    <col min="7185" max="7186" width="9" style="393" customWidth="1"/>
    <col min="7187" max="7187" width="20.7083333333333" style="393" customWidth="1"/>
    <col min="7188" max="7188" width="15.2083333333333" style="393" customWidth="1"/>
    <col min="7189" max="7191" width="16.2083333333333" style="393" customWidth="1"/>
    <col min="7192" max="7192" width="20.2083333333333" style="393" customWidth="1"/>
    <col min="7193" max="7193" width="11" style="393" customWidth="1"/>
    <col min="7194" max="7194" width="31.2083333333333" style="393" customWidth="1"/>
    <col min="7195" max="7195" width="17.2083333333333" style="393" customWidth="1"/>
    <col min="7196" max="7422" width="9" style="393" customWidth="1"/>
    <col min="7423" max="7423" width="4.70833333333333" style="393" customWidth="1"/>
    <col min="7424" max="7424" width="13.5" style="393" customWidth="1"/>
    <col min="7425" max="7425" width="11" style="393" customWidth="1"/>
    <col min="7426" max="7426" width="8.70833333333333" style="393" customWidth="1"/>
    <col min="7427" max="7427" width="8.20833333333333" style="393" customWidth="1"/>
    <col min="7428" max="7428" width="7.20833333333333" style="393" customWidth="1"/>
    <col min="7429" max="7429" width="10" style="393" customWidth="1"/>
    <col min="7430" max="7430" width="5" style="393" customWidth="1"/>
    <col min="7431" max="7432" width="13.5" style="393" customWidth="1"/>
    <col min="7433" max="7433" width="13.2083333333333" style="393" customWidth="1"/>
    <col min="7434" max="7434" width="11.2083333333333" style="393" customWidth="1"/>
    <col min="7435" max="7435" width="11.7083333333333" style="393" customWidth="1"/>
    <col min="7436" max="7436" width="23.7083333333333" style="393" customWidth="1"/>
    <col min="7437" max="7437" width="10.7083333333333" style="393" customWidth="1"/>
    <col min="7438" max="7440" width="9.20833333333333" style="393" customWidth="1"/>
    <col min="7441" max="7442" width="9" style="393" customWidth="1"/>
    <col min="7443" max="7443" width="20.7083333333333" style="393" customWidth="1"/>
    <col min="7444" max="7444" width="15.2083333333333" style="393" customWidth="1"/>
    <col min="7445" max="7447" width="16.2083333333333" style="393" customWidth="1"/>
    <col min="7448" max="7448" width="20.2083333333333" style="393" customWidth="1"/>
    <col min="7449" max="7449" width="11" style="393" customWidth="1"/>
    <col min="7450" max="7450" width="31.2083333333333" style="393" customWidth="1"/>
    <col min="7451" max="7451" width="17.2083333333333" style="393" customWidth="1"/>
    <col min="7452" max="7678" width="9" style="393" customWidth="1"/>
    <col min="7679" max="7679" width="4.70833333333333" style="393" customWidth="1"/>
    <col min="7680" max="7680" width="13.5" style="393" customWidth="1"/>
    <col min="7681" max="7681" width="11" style="393" customWidth="1"/>
    <col min="7682" max="7682" width="8.70833333333333" style="393" customWidth="1"/>
    <col min="7683" max="7683" width="8.20833333333333" style="393" customWidth="1"/>
    <col min="7684" max="7684" width="7.20833333333333" style="393" customWidth="1"/>
    <col min="7685" max="7685" width="10" style="393" customWidth="1"/>
    <col min="7686" max="7686" width="5" style="393" customWidth="1"/>
    <col min="7687" max="7688" width="13.5" style="393" customWidth="1"/>
    <col min="7689" max="7689" width="13.2083333333333" style="393" customWidth="1"/>
    <col min="7690" max="7690" width="11.2083333333333" style="393" customWidth="1"/>
    <col min="7691" max="7691" width="11.7083333333333" style="393" customWidth="1"/>
    <col min="7692" max="7692" width="23.7083333333333" style="393" customWidth="1"/>
    <col min="7693" max="7693" width="10.7083333333333" style="393" customWidth="1"/>
    <col min="7694" max="7696" width="9.20833333333333" style="393" customWidth="1"/>
    <col min="7697" max="7698" width="9" style="393" customWidth="1"/>
    <col min="7699" max="7699" width="20.7083333333333" style="393" customWidth="1"/>
    <col min="7700" max="7700" width="15.2083333333333" style="393" customWidth="1"/>
    <col min="7701" max="7703" width="16.2083333333333" style="393" customWidth="1"/>
    <col min="7704" max="7704" width="20.2083333333333" style="393" customWidth="1"/>
    <col min="7705" max="7705" width="11" style="393" customWidth="1"/>
    <col min="7706" max="7706" width="31.2083333333333" style="393" customWidth="1"/>
    <col min="7707" max="7707" width="17.2083333333333" style="393" customWidth="1"/>
    <col min="7708" max="7934" width="9" style="393" customWidth="1"/>
    <col min="7935" max="7935" width="4.70833333333333" style="393" customWidth="1"/>
    <col min="7936" max="7936" width="13.5" style="393" customWidth="1"/>
    <col min="7937" max="7937" width="11" style="393" customWidth="1"/>
    <col min="7938" max="7938" width="8.70833333333333" style="393" customWidth="1"/>
    <col min="7939" max="7939" width="8.20833333333333" style="393" customWidth="1"/>
    <col min="7940" max="7940" width="7.20833333333333" style="393" customWidth="1"/>
    <col min="7941" max="7941" width="10" style="393" customWidth="1"/>
    <col min="7942" max="7942" width="5" style="393" customWidth="1"/>
    <col min="7943" max="7944" width="13.5" style="393" customWidth="1"/>
    <col min="7945" max="7945" width="13.2083333333333" style="393" customWidth="1"/>
    <col min="7946" max="7946" width="11.2083333333333" style="393" customWidth="1"/>
    <col min="7947" max="7947" width="11.7083333333333" style="393" customWidth="1"/>
    <col min="7948" max="7948" width="23.7083333333333" style="393" customWidth="1"/>
    <col min="7949" max="7949" width="10.7083333333333" style="393" customWidth="1"/>
    <col min="7950" max="7952" width="9.20833333333333" style="393" customWidth="1"/>
    <col min="7953" max="7954" width="9" style="393" customWidth="1"/>
    <col min="7955" max="7955" width="20.7083333333333" style="393" customWidth="1"/>
    <col min="7956" max="7956" width="15.2083333333333" style="393" customWidth="1"/>
    <col min="7957" max="7959" width="16.2083333333333" style="393" customWidth="1"/>
    <col min="7960" max="7960" width="20.2083333333333" style="393" customWidth="1"/>
    <col min="7961" max="7961" width="11" style="393" customWidth="1"/>
    <col min="7962" max="7962" width="31.2083333333333" style="393" customWidth="1"/>
    <col min="7963" max="7963" width="17.2083333333333" style="393" customWidth="1"/>
    <col min="7964" max="8190" width="9" style="393" customWidth="1"/>
    <col min="8191" max="8191" width="4.70833333333333" style="393" customWidth="1"/>
    <col min="8192" max="8192" width="13.5" style="393" customWidth="1"/>
    <col min="8193" max="8193" width="11" style="393" customWidth="1"/>
    <col min="8194" max="8194" width="8.70833333333333" style="393" customWidth="1"/>
    <col min="8195" max="8195" width="8.20833333333333" style="393" customWidth="1"/>
    <col min="8196" max="8196" width="7.20833333333333" style="393" customWidth="1"/>
    <col min="8197" max="8197" width="10" style="393" customWidth="1"/>
    <col min="8198" max="8198" width="5" style="393" customWidth="1"/>
    <col min="8199" max="8200" width="13.5" style="393" customWidth="1"/>
    <col min="8201" max="8201" width="13.2083333333333" style="393" customWidth="1"/>
    <col min="8202" max="8202" width="11.2083333333333" style="393" customWidth="1"/>
    <col min="8203" max="8203" width="11.7083333333333" style="393" customWidth="1"/>
    <col min="8204" max="8204" width="23.7083333333333" style="393" customWidth="1"/>
    <col min="8205" max="8205" width="10.7083333333333" style="393" customWidth="1"/>
    <col min="8206" max="8208" width="9.20833333333333" style="393" customWidth="1"/>
    <col min="8209" max="8210" width="9" style="393" customWidth="1"/>
    <col min="8211" max="8211" width="20.7083333333333" style="393" customWidth="1"/>
    <col min="8212" max="8212" width="15.2083333333333" style="393" customWidth="1"/>
    <col min="8213" max="8215" width="16.2083333333333" style="393" customWidth="1"/>
    <col min="8216" max="8216" width="20.2083333333333" style="393" customWidth="1"/>
    <col min="8217" max="8217" width="11" style="393" customWidth="1"/>
    <col min="8218" max="8218" width="31.2083333333333" style="393" customWidth="1"/>
    <col min="8219" max="8219" width="17.2083333333333" style="393" customWidth="1"/>
    <col min="8220" max="8446" width="9" style="393" customWidth="1"/>
    <col min="8447" max="8447" width="4.70833333333333" style="393" customWidth="1"/>
    <col min="8448" max="8448" width="13.5" style="393" customWidth="1"/>
    <col min="8449" max="8449" width="11" style="393" customWidth="1"/>
    <col min="8450" max="8450" width="8.70833333333333" style="393" customWidth="1"/>
    <col min="8451" max="8451" width="8.20833333333333" style="393" customWidth="1"/>
    <col min="8452" max="8452" width="7.20833333333333" style="393" customWidth="1"/>
    <col min="8453" max="8453" width="10" style="393" customWidth="1"/>
    <col min="8454" max="8454" width="5" style="393" customWidth="1"/>
    <col min="8455" max="8456" width="13.5" style="393" customWidth="1"/>
    <col min="8457" max="8457" width="13.2083333333333" style="393" customWidth="1"/>
    <col min="8458" max="8458" width="11.2083333333333" style="393" customWidth="1"/>
    <col min="8459" max="8459" width="11.7083333333333" style="393" customWidth="1"/>
    <col min="8460" max="8460" width="23.7083333333333" style="393" customWidth="1"/>
    <col min="8461" max="8461" width="10.7083333333333" style="393" customWidth="1"/>
    <col min="8462" max="8464" width="9.20833333333333" style="393" customWidth="1"/>
    <col min="8465" max="8466" width="9" style="393" customWidth="1"/>
    <col min="8467" max="8467" width="20.7083333333333" style="393" customWidth="1"/>
    <col min="8468" max="8468" width="15.2083333333333" style="393" customWidth="1"/>
    <col min="8469" max="8471" width="16.2083333333333" style="393" customWidth="1"/>
    <col min="8472" max="8472" width="20.2083333333333" style="393" customWidth="1"/>
    <col min="8473" max="8473" width="11" style="393" customWidth="1"/>
    <col min="8474" max="8474" width="31.2083333333333" style="393" customWidth="1"/>
    <col min="8475" max="8475" width="17.2083333333333" style="393" customWidth="1"/>
    <col min="8476" max="8702" width="9" style="393" customWidth="1"/>
    <col min="8703" max="8703" width="4.70833333333333" style="393" customWidth="1"/>
    <col min="8704" max="8704" width="13.5" style="393" customWidth="1"/>
    <col min="8705" max="8705" width="11" style="393" customWidth="1"/>
    <col min="8706" max="8706" width="8.70833333333333" style="393" customWidth="1"/>
    <col min="8707" max="8707" width="8.20833333333333" style="393" customWidth="1"/>
    <col min="8708" max="8708" width="7.20833333333333" style="393" customWidth="1"/>
    <col min="8709" max="8709" width="10" style="393" customWidth="1"/>
    <col min="8710" max="8710" width="5" style="393" customWidth="1"/>
    <col min="8711" max="8712" width="13.5" style="393" customWidth="1"/>
    <col min="8713" max="8713" width="13.2083333333333" style="393" customWidth="1"/>
    <col min="8714" max="8714" width="11.2083333333333" style="393" customWidth="1"/>
    <col min="8715" max="8715" width="11.7083333333333" style="393" customWidth="1"/>
    <col min="8716" max="8716" width="23.7083333333333" style="393" customWidth="1"/>
    <col min="8717" max="8717" width="10.7083333333333" style="393" customWidth="1"/>
    <col min="8718" max="8720" width="9.20833333333333" style="393" customWidth="1"/>
    <col min="8721" max="8722" width="9" style="393" customWidth="1"/>
    <col min="8723" max="8723" width="20.7083333333333" style="393" customWidth="1"/>
    <col min="8724" max="8724" width="15.2083333333333" style="393" customWidth="1"/>
    <col min="8725" max="8727" width="16.2083333333333" style="393" customWidth="1"/>
    <col min="8728" max="8728" width="20.2083333333333" style="393" customWidth="1"/>
    <col min="8729" max="8729" width="11" style="393" customWidth="1"/>
    <col min="8730" max="8730" width="31.2083333333333" style="393" customWidth="1"/>
    <col min="8731" max="8731" width="17.2083333333333" style="393" customWidth="1"/>
    <col min="8732" max="8958" width="9" style="393" customWidth="1"/>
    <col min="8959" max="8959" width="4.70833333333333" style="393" customWidth="1"/>
    <col min="8960" max="8960" width="13.5" style="393" customWidth="1"/>
    <col min="8961" max="8961" width="11" style="393" customWidth="1"/>
    <col min="8962" max="8962" width="8.70833333333333" style="393" customWidth="1"/>
    <col min="8963" max="8963" width="8.20833333333333" style="393" customWidth="1"/>
    <col min="8964" max="8964" width="7.20833333333333" style="393" customWidth="1"/>
    <col min="8965" max="8965" width="10" style="393" customWidth="1"/>
    <col min="8966" max="8966" width="5" style="393" customWidth="1"/>
    <col min="8967" max="8968" width="13.5" style="393" customWidth="1"/>
    <col min="8969" max="8969" width="13.2083333333333" style="393" customWidth="1"/>
    <col min="8970" max="8970" width="11.2083333333333" style="393" customWidth="1"/>
    <col min="8971" max="8971" width="11.7083333333333" style="393" customWidth="1"/>
    <col min="8972" max="8972" width="23.7083333333333" style="393" customWidth="1"/>
    <col min="8973" max="8973" width="10.7083333333333" style="393" customWidth="1"/>
    <col min="8974" max="8976" width="9.20833333333333" style="393" customWidth="1"/>
    <col min="8977" max="8978" width="9" style="393" customWidth="1"/>
    <col min="8979" max="8979" width="20.7083333333333" style="393" customWidth="1"/>
    <col min="8980" max="8980" width="15.2083333333333" style="393" customWidth="1"/>
    <col min="8981" max="8983" width="16.2083333333333" style="393" customWidth="1"/>
    <col min="8984" max="8984" width="20.2083333333333" style="393" customWidth="1"/>
    <col min="8985" max="8985" width="11" style="393" customWidth="1"/>
    <col min="8986" max="8986" width="31.2083333333333" style="393" customWidth="1"/>
    <col min="8987" max="8987" width="17.2083333333333" style="393" customWidth="1"/>
    <col min="8988" max="9214" width="9" style="393" customWidth="1"/>
    <col min="9215" max="9215" width="4.70833333333333" style="393" customWidth="1"/>
    <col min="9216" max="9216" width="13.5" style="393" customWidth="1"/>
    <col min="9217" max="9217" width="11" style="393" customWidth="1"/>
    <col min="9218" max="9218" width="8.70833333333333" style="393" customWidth="1"/>
    <col min="9219" max="9219" width="8.20833333333333" style="393" customWidth="1"/>
    <col min="9220" max="9220" width="7.20833333333333" style="393" customWidth="1"/>
    <col min="9221" max="9221" width="10" style="393" customWidth="1"/>
    <col min="9222" max="9222" width="5" style="393" customWidth="1"/>
    <col min="9223" max="9224" width="13.5" style="393" customWidth="1"/>
    <col min="9225" max="9225" width="13.2083333333333" style="393" customWidth="1"/>
    <col min="9226" max="9226" width="11.2083333333333" style="393" customWidth="1"/>
    <col min="9227" max="9227" width="11.7083333333333" style="393" customWidth="1"/>
    <col min="9228" max="9228" width="23.7083333333333" style="393" customWidth="1"/>
    <col min="9229" max="9229" width="10.7083333333333" style="393" customWidth="1"/>
    <col min="9230" max="9232" width="9.20833333333333" style="393" customWidth="1"/>
    <col min="9233" max="9234" width="9" style="393" customWidth="1"/>
    <col min="9235" max="9235" width="20.7083333333333" style="393" customWidth="1"/>
    <col min="9236" max="9236" width="15.2083333333333" style="393" customWidth="1"/>
    <col min="9237" max="9239" width="16.2083333333333" style="393" customWidth="1"/>
    <col min="9240" max="9240" width="20.2083333333333" style="393" customWidth="1"/>
    <col min="9241" max="9241" width="11" style="393" customWidth="1"/>
    <col min="9242" max="9242" width="31.2083333333333" style="393" customWidth="1"/>
    <col min="9243" max="9243" width="17.2083333333333" style="393" customWidth="1"/>
    <col min="9244" max="9470" width="9" style="393" customWidth="1"/>
    <col min="9471" max="9471" width="4.70833333333333" style="393" customWidth="1"/>
    <col min="9472" max="9472" width="13.5" style="393" customWidth="1"/>
    <col min="9473" max="9473" width="11" style="393" customWidth="1"/>
    <col min="9474" max="9474" width="8.70833333333333" style="393" customWidth="1"/>
    <col min="9475" max="9475" width="8.20833333333333" style="393" customWidth="1"/>
    <col min="9476" max="9476" width="7.20833333333333" style="393" customWidth="1"/>
    <col min="9477" max="9477" width="10" style="393" customWidth="1"/>
    <col min="9478" max="9478" width="5" style="393" customWidth="1"/>
    <col min="9479" max="9480" width="13.5" style="393" customWidth="1"/>
    <col min="9481" max="9481" width="13.2083333333333" style="393" customWidth="1"/>
    <col min="9482" max="9482" width="11.2083333333333" style="393" customWidth="1"/>
    <col min="9483" max="9483" width="11.7083333333333" style="393" customWidth="1"/>
    <col min="9484" max="9484" width="23.7083333333333" style="393" customWidth="1"/>
    <col min="9485" max="9485" width="10.7083333333333" style="393" customWidth="1"/>
    <col min="9486" max="9488" width="9.20833333333333" style="393" customWidth="1"/>
    <col min="9489" max="9490" width="9" style="393" customWidth="1"/>
    <col min="9491" max="9491" width="20.7083333333333" style="393" customWidth="1"/>
    <col min="9492" max="9492" width="15.2083333333333" style="393" customWidth="1"/>
    <col min="9493" max="9495" width="16.2083333333333" style="393" customWidth="1"/>
    <col min="9496" max="9496" width="20.2083333333333" style="393" customWidth="1"/>
    <col min="9497" max="9497" width="11" style="393" customWidth="1"/>
    <col min="9498" max="9498" width="31.2083333333333" style="393" customWidth="1"/>
    <col min="9499" max="9499" width="17.2083333333333" style="393" customWidth="1"/>
    <col min="9500" max="9726" width="9" style="393" customWidth="1"/>
    <col min="9727" max="9727" width="4.70833333333333" style="393" customWidth="1"/>
    <col min="9728" max="9728" width="13.5" style="393" customWidth="1"/>
    <col min="9729" max="9729" width="11" style="393" customWidth="1"/>
    <col min="9730" max="9730" width="8.70833333333333" style="393" customWidth="1"/>
    <col min="9731" max="9731" width="8.20833333333333" style="393" customWidth="1"/>
    <col min="9732" max="9732" width="7.20833333333333" style="393" customWidth="1"/>
    <col min="9733" max="9733" width="10" style="393" customWidth="1"/>
    <col min="9734" max="9734" width="5" style="393" customWidth="1"/>
    <col min="9735" max="9736" width="13.5" style="393" customWidth="1"/>
    <col min="9737" max="9737" width="13.2083333333333" style="393" customWidth="1"/>
    <col min="9738" max="9738" width="11.2083333333333" style="393" customWidth="1"/>
    <col min="9739" max="9739" width="11.7083333333333" style="393" customWidth="1"/>
    <col min="9740" max="9740" width="23.7083333333333" style="393" customWidth="1"/>
    <col min="9741" max="9741" width="10.7083333333333" style="393" customWidth="1"/>
    <col min="9742" max="9744" width="9.20833333333333" style="393" customWidth="1"/>
    <col min="9745" max="9746" width="9" style="393" customWidth="1"/>
    <col min="9747" max="9747" width="20.7083333333333" style="393" customWidth="1"/>
    <col min="9748" max="9748" width="15.2083333333333" style="393" customWidth="1"/>
    <col min="9749" max="9751" width="16.2083333333333" style="393" customWidth="1"/>
    <col min="9752" max="9752" width="20.2083333333333" style="393" customWidth="1"/>
    <col min="9753" max="9753" width="11" style="393" customWidth="1"/>
    <col min="9754" max="9754" width="31.2083333333333" style="393" customWidth="1"/>
    <col min="9755" max="9755" width="17.2083333333333" style="393" customWidth="1"/>
    <col min="9756" max="9982" width="9" style="393" customWidth="1"/>
    <col min="9983" max="9983" width="4.70833333333333" style="393" customWidth="1"/>
    <col min="9984" max="9984" width="13.5" style="393" customWidth="1"/>
    <col min="9985" max="9985" width="11" style="393" customWidth="1"/>
    <col min="9986" max="9986" width="8.70833333333333" style="393" customWidth="1"/>
    <col min="9987" max="9987" width="8.20833333333333" style="393" customWidth="1"/>
    <col min="9988" max="9988" width="7.20833333333333" style="393" customWidth="1"/>
    <col min="9989" max="9989" width="10" style="393" customWidth="1"/>
    <col min="9990" max="9990" width="5" style="393" customWidth="1"/>
    <col min="9991" max="9992" width="13.5" style="393" customWidth="1"/>
    <col min="9993" max="9993" width="13.2083333333333" style="393" customWidth="1"/>
    <col min="9994" max="9994" width="11.2083333333333" style="393" customWidth="1"/>
    <col min="9995" max="9995" width="11.7083333333333" style="393" customWidth="1"/>
    <col min="9996" max="9996" width="23.7083333333333" style="393" customWidth="1"/>
    <col min="9997" max="9997" width="10.7083333333333" style="393" customWidth="1"/>
    <col min="9998" max="10000" width="9.20833333333333" style="393" customWidth="1"/>
    <col min="10001" max="10002" width="9" style="393" customWidth="1"/>
    <col min="10003" max="10003" width="20.7083333333333" style="393" customWidth="1"/>
    <col min="10004" max="10004" width="15.2083333333333" style="393" customWidth="1"/>
    <col min="10005" max="10007" width="16.2083333333333" style="393" customWidth="1"/>
    <col min="10008" max="10008" width="20.2083333333333" style="393" customWidth="1"/>
    <col min="10009" max="10009" width="11" style="393" customWidth="1"/>
    <col min="10010" max="10010" width="31.2083333333333" style="393" customWidth="1"/>
    <col min="10011" max="10011" width="17.2083333333333" style="393" customWidth="1"/>
    <col min="10012" max="10238" width="9" style="393" customWidth="1"/>
    <col min="10239" max="10239" width="4.70833333333333" style="393" customWidth="1"/>
    <col min="10240" max="10240" width="13.5" style="393" customWidth="1"/>
    <col min="10241" max="10241" width="11" style="393" customWidth="1"/>
    <col min="10242" max="10242" width="8.70833333333333" style="393" customWidth="1"/>
    <col min="10243" max="10243" width="8.20833333333333" style="393" customWidth="1"/>
    <col min="10244" max="10244" width="7.20833333333333" style="393" customWidth="1"/>
    <col min="10245" max="10245" width="10" style="393" customWidth="1"/>
    <col min="10246" max="10246" width="5" style="393" customWidth="1"/>
    <col min="10247" max="10248" width="13.5" style="393" customWidth="1"/>
    <col min="10249" max="10249" width="13.2083333333333" style="393" customWidth="1"/>
    <col min="10250" max="10250" width="11.2083333333333" style="393" customWidth="1"/>
    <col min="10251" max="10251" width="11.7083333333333" style="393" customWidth="1"/>
    <col min="10252" max="10252" width="23.7083333333333" style="393" customWidth="1"/>
    <col min="10253" max="10253" width="10.7083333333333" style="393" customWidth="1"/>
    <col min="10254" max="10256" width="9.20833333333333" style="393" customWidth="1"/>
    <col min="10257" max="10258" width="9" style="393" customWidth="1"/>
    <col min="10259" max="10259" width="20.7083333333333" style="393" customWidth="1"/>
    <col min="10260" max="10260" width="15.2083333333333" style="393" customWidth="1"/>
    <col min="10261" max="10263" width="16.2083333333333" style="393" customWidth="1"/>
    <col min="10264" max="10264" width="20.2083333333333" style="393" customWidth="1"/>
    <col min="10265" max="10265" width="11" style="393" customWidth="1"/>
    <col min="10266" max="10266" width="31.2083333333333" style="393" customWidth="1"/>
    <col min="10267" max="10267" width="17.2083333333333" style="393" customWidth="1"/>
    <col min="10268" max="10494" width="9" style="393" customWidth="1"/>
    <col min="10495" max="10495" width="4.70833333333333" style="393" customWidth="1"/>
    <col min="10496" max="10496" width="13.5" style="393" customWidth="1"/>
    <col min="10497" max="10497" width="11" style="393" customWidth="1"/>
    <col min="10498" max="10498" width="8.70833333333333" style="393" customWidth="1"/>
    <col min="10499" max="10499" width="8.20833333333333" style="393" customWidth="1"/>
    <col min="10500" max="10500" width="7.20833333333333" style="393" customWidth="1"/>
    <col min="10501" max="10501" width="10" style="393" customWidth="1"/>
    <col min="10502" max="10502" width="5" style="393" customWidth="1"/>
    <col min="10503" max="10504" width="13.5" style="393" customWidth="1"/>
    <col min="10505" max="10505" width="13.2083333333333" style="393" customWidth="1"/>
    <col min="10506" max="10506" width="11.2083333333333" style="393" customWidth="1"/>
    <col min="10507" max="10507" width="11.7083333333333" style="393" customWidth="1"/>
    <col min="10508" max="10508" width="23.7083333333333" style="393" customWidth="1"/>
    <col min="10509" max="10509" width="10.7083333333333" style="393" customWidth="1"/>
    <col min="10510" max="10512" width="9.20833333333333" style="393" customWidth="1"/>
    <col min="10513" max="10514" width="9" style="393" customWidth="1"/>
    <col min="10515" max="10515" width="20.7083333333333" style="393" customWidth="1"/>
    <col min="10516" max="10516" width="15.2083333333333" style="393" customWidth="1"/>
    <col min="10517" max="10519" width="16.2083333333333" style="393" customWidth="1"/>
    <col min="10520" max="10520" width="20.2083333333333" style="393" customWidth="1"/>
    <col min="10521" max="10521" width="11" style="393" customWidth="1"/>
    <col min="10522" max="10522" width="31.2083333333333" style="393" customWidth="1"/>
    <col min="10523" max="10523" width="17.2083333333333" style="393" customWidth="1"/>
    <col min="10524" max="10750" width="9" style="393" customWidth="1"/>
    <col min="10751" max="10751" width="4.70833333333333" style="393" customWidth="1"/>
    <col min="10752" max="10752" width="13.5" style="393" customWidth="1"/>
    <col min="10753" max="10753" width="11" style="393" customWidth="1"/>
    <col min="10754" max="10754" width="8.70833333333333" style="393" customWidth="1"/>
    <col min="10755" max="10755" width="8.20833333333333" style="393" customWidth="1"/>
    <col min="10756" max="10756" width="7.20833333333333" style="393" customWidth="1"/>
    <col min="10757" max="10757" width="10" style="393" customWidth="1"/>
    <col min="10758" max="10758" width="5" style="393" customWidth="1"/>
    <col min="10759" max="10760" width="13.5" style="393" customWidth="1"/>
    <col min="10761" max="10761" width="13.2083333333333" style="393" customWidth="1"/>
    <col min="10762" max="10762" width="11.2083333333333" style="393" customWidth="1"/>
    <col min="10763" max="10763" width="11.7083333333333" style="393" customWidth="1"/>
    <col min="10764" max="10764" width="23.7083333333333" style="393" customWidth="1"/>
    <col min="10765" max="10765" width="10.7083333333333" style="393" customWidth="1"/>
    <col min="10766" max="10768" width="9.20833333333333" style="393" customWidth="1"/>
    <col min="10769" max="10770" width="9" style="393" customWidth="1"/>
    <col min="10771" max="10771" width="20.7083333333333" style="393" customWidth="1"/>
    <col min="10772" max="10772" width="15.2083333333333" style="393" customWidth="1"/>
    <col min="10773" max="10775" width="16.2083333333333" style="393" customWidth="1"/>
    <col min="10776" max="10776" width="20.2083333333333" style="393" customWidth="1"/>
    <col min="10777" max="10777" width="11" style="393" customWidth="1"/>
    <col min="10778" max="10778" width="31.2083333333333" style="393" customWidth="1"/>
    <col min="10779" max="10779" width="17.2083333333333" style="393" customWidth="1"/>
    <col min="10780" max="11006" width="9" style="393" customWidth="1"/>
    <col min="11007" max="11007" width="4.70833333333333" style="393" customWidth="1"/>
    <col min="11008" max="11008" width="13.5" style="393" customWidth="1"/>
    <col min="11009" max="11009" width="11" style="393" customWidth="1"/>
    <col min="11010" max="11010" width="8.70833333333333" style="393" customWidth="1"/>
    <col min="11011" max="11011" width="8.20833333333333" style="393" customWidth="1"/>
    <col min="11012" max="11012" width="7.20833333333333" style="393" customWidth="1"/>
    <col min="11013" max="11013" width="10" style="393" customWidth="1"/>
    <col min="11014" max="11014" width="5" style="393" customWidth="1"/>
    <col min="11015" max="11016" width="13.5" style="393" customWidth="1"/>
    <col min="11017" max="11017" width="13.2083333333333" style="393" customWidth="1"/>
    <col min="11018" max="11018" width="11.2083333333333" style="393" customWidth="1"/>
    <col min="11019" max="11019" width="11.7083333333333" style="393" customWidth="1"/>
    <col min="11020" max="11020" width="23.7083333333333" style="393" customWidth="1"/>
    <col min="11021" max="11021" width="10.7083333333333" style="393" customWidth="1"/>
    <col min="11022" max="11024" width="9.20833333333333" style="393" customWidth="1"/>
    <col min="11025" max="11026" width="9" style="393" customWidth="1"/>
    <col min="11027" max="11027" width="20.7083333333333" style="393" customWidth="1"/>
    <col min="11028" max="11028" width="15.2083333333333" style="393" customWidth="1"/>
    <col min="11029" max="11031" width="16.2083333333333" style="393" customWidth="1"/>
    <col min="11032" max="11032" width="20.2083333333333" style="393" customWidth="1"/>
    <col min="11033" max="11033" width="11" style="393" customWidth="1"/>
    <col min="11034" max="11034" width="31.2083333333333" style="393" customWidth="1"/>
    <col min="11035" max="11035" width="17.2083333333333" style="393" customWidth="1"/>
    <col min="11036" max="11262" width="9" style="393" customWidth="1"/>
    <col min="11263" max="11263" width="4.70833333333333" style="393" customWidth="1"/>
    <col min="11264" max="11264" width="13.5" style="393" customWidth="1"/>
    <col min="11265" max="11265" width="11" style="393" customWidth="1"/>
    <col min="11266" max="11266" width="8.70833333333333" style="393" customWidth="1"/>
    <col min="11267" max="11267" width="8.20833333333333" style="393" customWidth="1"/>
    <col min="11268" max="11268" width="7.20833333333333" style="393" customWidth="1"/>
    <col min="11269" max="11269" width="10" style="393" customWidth="1"/>
    <col min="11270" max="11270" width="5" style="393" customWidth="1"/>
    <col min="11271" max="11272" width="13.5" style="393" customWidth="1"/>
    <col min="11273" max="11273" width="13.2083333333333" style="393" customWidth="1"/>
    <col min="11274" max="11274" width="11.2083333333333" style="393" customWidth="1"/>
    <col min="11275" max="11275" width="11.7083333333333" style="393" customWidth="1"/>
    <col min="11276" max="11276" width="23.7083333333333" style="393" customWidth="1"/>
    <col min="11277" max="11277" width="10.7083333333333" style="393" customWidth="1"/>
    <col min="11278" max="11280" width="9.20833333333333" style="393" customWidth="1"/>
    <col min="11281" max="11282" width="9" style="393" customWidth="1"/>
    <col min="11283" max="11283" width="20.7083333333333" style="393" customWidth="1"/>
    <col min="11284" max="11284" width="15.2083333333333" style="393" customWidth="1"/>
    <col min="11285" max="11287" width="16.2083333333333" style="393" customWidth="1"/>
    <col min="11288" max="11288" width="20.2083333333333" style="393" customWidth="1"/>
    <col min="11289" max="11289" width="11" style="393" customWidth="1"/>
    <col min="11290" max="11290" width="31.2083333333333" style="393" customWidth="1"/>
    <col min="11291" max="11291" width="17.2083333333333" style="393" customWidth="1"/>
    <col min="11292" max="11518" width="9" style="393" customWidth="1"/>
    <col min="11519" max="11519" width="4.70833333333333" style="393" customWidth="1"/>
    <col min="11520" max="11520" width="13.5" style="393" customWidth="1"/>
    <col min="11521" max="11521" width="11" style="393" customWidth="1"/>
    <col min="11522" max="11522" width="8.70833333333333" style="393" customWidth="1"/>
    <col min="11523" max="11523" width="8.20833333333333" style="393" customWidth="1"/>
    <col min="11524" max="11524" width="7.20833333333333" style="393" customWidth="1"/>
    <col min="11525" max="11525" width="10" style="393" customWidth="1"/>
    <col min="11526" max="11526" width="5" style="393" customWidth="1"/>
    <col min="11527" max="11528" width="13.5" style="393" customWidth="1"/>
    <col min="11529" max="11529" width="13.2083333333333" style="393" customWidth="1"/>
    <col min="11530" max="11530" width="11.2083333333333" style="393" customWidth="1"/>
    <col min="11531" max="11531" width="11.7083333333333" style="393" customWidth="1"/>
    <col min="11532" max="11532" width="23.7083333333333" style="393" customWidth="1"/>
    <col min="11533" max="11533" width="10.7083333333333" style="393" customWidth="1"/>
    <col min="11534" max="11536" width="9.20833333333333" style="393" customWidth="1"/>
    <col min="11537" max="11538" width="9" style="393" customWidth="1"/>
    <col min="11539" max="11539" width="20.7083333333333" style="393" customWidth="1"/>
    <col min="11540" max="11540" width="15.2083333333333" style="393" customWidth="1"/>
    <col min="11541" max="11543" width="16.2083333333333" style="393" customWidth="1"/>
    <col min="11544" max="11544" width="20.2083333333333" style="393" customWidth="1"/>
    <col min="11545" max="11545" width="11" style="393" customWidth="1"/>
    <col min="11546" max="11546" width="31.2083333333333" style="393" customWidth="1"/>
    <col min="11547" max="11547" width="17.2083333333333" style="393" customWidth="1"/>
    <col min="11548" max="11774" width="9" style="393" customWidth="1"/>
    <col min="11775" max="11775" width="4.70833333333333" style="393" customWidth="1"/>
    <col min="11776" max="11776" width="13.5" style="393" customWidth="1"/>
    <col min="11777" max="11777" width="11" style="393" customWidth="1"/>
    <col min="11778" max="11778" width="8.70833333333333" style="393" customWidth="1"/>
    <col min="11779" max="11779" width="8.20833333333333" style="393" customWidth="1"/>
    <col min="11780" max="11780" width="7.20833333333333" style="393" customWidth="1"/>
    <col min="11781" max="11781" width="10" style="393" customWidth="1"/>
    <col min="11782" max="11782" width="5" style="393" customWidth="1"/>
    <col min="11783" max="11784" width="13.5" style="393" customWidth="1"/>
    <col min="11785" max="11785" width="13.2083333333333" style="393" customWidth="1"/>
    <col min="11786" max="11786" width="11.2083333333333" style="393" customWidth="1"/>
    <col min="11787" max="11787" width="11.7083333333333" style="393" customWidth="1"/>
    <col min="11788" max="11788" width="23.7083333333333" style="393" customWidth="1"/>
    <col min="11789" max="11789" width="10.7083333333333" style="393" customWidth="1"/>
    <col min="11790" max="11792" width="9.20833333333333" style="393" customWidth="1"/>
    <col min="11793" max="11794" width="9" style="393" customWidth="1"/>
    <col min="11795" max="11795" width="20.7083333333333" style="393" customWidth="1"/>
    <col min="11796" max="11796" width="15.2083333333333" style="393" customWidth="1"/>
    <col min="11797" max="11799" width="16.2083333333333" style="393" customWidth="1"/>
    <col min="11800" max="11800" width="20.2083333333333" style="393" customWidth="1"/>
    <col min="11801" max="11801" width="11" style="393" customWidth="1"/>
    <col min="11802" max="11802" width="31.2083333333333" style="393" customWidth="1"/>
    <col min="11803" max="11803" width="17.2083333333333" style="393" customWidth="1"/>
    <col min="11804" max="12030" width="9" style="393" customWidth="1"/>
    <col min="12031" max="12031" width="4.70833333333333" style="393" customWidth="1"/>
    <col min="12032" max="12032" width="13.5" style="393" customWidth="1"/>
    <col min="12033" max="12033" width="11" style="393" customWidth="1"/>
    <col min="12034" max="12034" width="8.70833333333333" style="393" customWidth="1"/>
    <col min="12035" max="12035" width="8.20833333333333" style="393" customWidth="1"/>
    <col min="12036" max="12036" width="7.20833333333333" style="393" customWidth="1"/>
    <col min="12037" max="12037" width="10" style="393" customWidth="1"/>
    <col min="12038" max="12038" width="5" style="393" customWidth="1"/>
    <col min="12039" max="12040" width="13.5" style="393" customWidth="1"/>
    <col min="12041" max="12041" width="13.2083333333333" style="393" customWidth="1"/>
    <col min="12042" max="12042" width="11.2083333333333" style="393" customWidth="1"/>
    <col min="12043" max="12043" width="11.7083333333333" style="393" customWidth="1"/>
    <col min="12044" max="12044" width="23.7083333333333" style="393" customWidth="1"/>
    <col min="12045" max="12045" width="10.7083333333333" style="393" customWidth="1"/>
    <col min="12046" max="12048" width="9.20833333333333" style="393" customWidth="1"/>
    <col min="12049" max="12050" width="9" style="393" customWidth="1"/>
    <col min="12051" max="12051" width="20.7083333333333" style="393" customWidth="1"/>
    <col min="12052" max="12052" width="15.2083333333333" style="393" customWidth="1"/>
    <col min="12053" max="12055" width="16.2083333333333" style="393" customWidth="1"/>
    <col min="12056" max="12056" width="20.2083333333333" style="393" customWidth="1"/>
    <col min="12057" max="12057" width="11" style="393" customWidth="1"/>
    <col min="12058" max="12058" width="31.2083333333333" style="393" customWidth="1"/>
    <col min="12059" max="12059" width="17.2083333333333" style="393" customWidth="1"/>
    <col min="12060" max="12286" width="9" style="393" customWidth="1"/>
    <col min="12287" max="12287" width="4.70833333333333" style="393" customWidth="1"/>
    <col min="12288" max="12288" width="13.5" style="393" customWidth="1"/>
    <col min="12289" max="12289" width="11" style="393" customWidth="1"/>
    <col min="12290" max="12290" width="8.70833333333333" style="393" customWidth="1"/>
    <col min="12291" max="12291" width="8.20833333333333" style="393" customWidth="1"/>
    <col min="12292" max="12292" width="7.20833333333333" style="393" customWidth="1"/>
    <col min="12293" max="12293" width="10" style="393" customWidth="1"/>
    <col min="12294" max="12294" width="5" style="393" customWidth="1"/>
    <col min="12295" max="12296" width="13.5" style="393" customWidth="1"/>
    <col min="12297" max="12297" width="13.2083333333333" style="393" customWidth="1"/>
    <col min="12298" max="12298" width="11.2083333333333" style="393" customWidth="1"/>
    <col min="12299" max="12299" width="11.7083333333333" style="393" customWidth="1"/>
    <col min="12300" max="12300" width="23.7083333333333" style="393" customWidth="1"/>
    <col min="12301" max="12301" width="10.7083333333333" style="393" customWidth="1"/>
    <col min="12302" max="12304" width="9.20833333333333" style="393" customWidth="1"/>
    <col min="12305" max="12306" width="9" style="393" customWidth="1"/>
    <col min="12307" max="12307" width="20.7083333333333" style="393" customWidth="1"/>
    <col min="12308" max="12308" width="15.2083333333333" style="393" customWidth="1"/>
    <col min="12309" max="12311" width="16.2083333333333" style="393" customWidth="1"/>
    <col min="12312" max="12312" width="20.2083333333333" style="393" customWidth="1"/>
    <col min="12313" max="12313" width="11" style="393" customWidth="1"/>
    <col min="12314" max="12314" width="31.2083333333333" style="393" customWidth="1"/>
    <col min="12315" max="12315" width="17.2083333333333" style="393" customWidth="1"/>
    <col min="12316" max="12542" width="9" style="393" customWidth="1"/>
    <col min="12543" max="12543" width="4.70833333333333" style="393" customWidth="1"/>
    <col min="12544" max="12544" width="13.5" style="393" customWidth="1"/>
    <col min="12545" max="12545" width="11" style="393" customWidth="1"/>
    <col min="12546" max="12546" width="8.70833333333333" style="393" customWidth="1"/>
    <col min="12547" max="12547" width="8.20833333333333" style="393" customWidth="1"/>
    <col min="12548" max="12548" width="7.20833333333333" style="393" customWidth="1"/>
    <col min="12549" max="12549" width="10" style="393" customWidth="1"/>
    <col min="12550" max="12550" width="5" style="393" customWidth="1"/>
    <col min="12551" max="12552" width="13.5" style="393" customWidth="1"/>
    <col min="12553" max="12553" width="13.2083333333333" style="393" customWidth="1"/>
    <col min="12554" max="12554" width="11.2083333333333" style="393" customWidth="1"/>
    <col min="12555" max="12555" width="11.7083333333333" style="393" customWidth="1"/>
    <col min="12556" max="12556" width="23.7083333333333" style="393" customWidth="1"/>
    <col min="12557" max="12557" width="10.7083333333333" style="393" customWidth="1"/>
    <col min="12558" max="12560" width="9.20833333333333" style="393" customWidth="1"/>
    <col min="12561" max="12562" width="9" style="393" customWidth="1"/>
    <col min="12563" max="12563" width="20.7083333333333" style="393" customWidth="1"/>
    <col min="12564" max="12564" width="15.2083333333333" style="393" customWidth="1"/>
    <col min="12565" max="12567" width="16.2083333333333" style="393" customWidth="1"/>
    <col min="12568" max="12568" width="20.2083333333333" style="393" customWidth="1"/>
    <col min="12569" max="12569" width="11" style="393" customWidth="1"/>
    <col min="12570" max="12570" width="31.2083333333333" style="393" customWidth="1"/>
    <col min="12571" max="12571" width="17.2083333333333" style="393" customWidth="1"/>
    <col min="12572" max="12798" width="9" style="393" customWidth="1"/>
    <col min="12799" max="12799" width="4.70833333333333" style="393" customWidth="1"/>
    <col min="12800" max="12800" width="13.5" style="393" customWidth="1"/>
    <col min="12801" max="12801" width="11" style="393" customWidth="1"/>
    <col min="12802" max="12802" width="8.70833333333333" style="393" customWidth="1"/>
    <col min="12803" max="12803" width="8.20833333333333" style="393" customWidth="1"/>
    <col min="12804" max="12804" width="7.20833333333333" style="393" customWidth="1"/>
    <col min="12805" max="12805" width="10" style="393" customWidth="1"/>
    <col min="12806" max="12806" width="5" style="393" customWidth="1"/>
    <col min="12807" max="12808" width="13.5" style="393" customWidth="1"/>
    <col min="12809" max="12809" width="13.2083333333333" style="393" customWidth="1"/>
    <col min="12810" max="12810" width="11.2083333333333" style="393" customWidth="1"/>
    <col min="12811" max="12811" width="11.7083333333333" style="393" customWidth="1"/>
    <col min="12812" max="12812" width="23.7083333333333" style="393" customWidth="1"/>
    <col min="12813" max="12813" width="10.7083333333333" style="393" customWidth="1"/>
    <col min="12814" max="12816" width="9.20833333333333" style="393" customWidth="1"/>
    <col min="12817" max="12818" width="9" style="393" customWidth="1"/>
    <col min="12819" max="12819" width="20.7083333333333" style="393" customWidth="1"/>
    <col min="12820" max="12820" width="15.2083333333333" style="393" customWidth="1"/>
    <col min="12821" max="12823" width="16.2083333333333" style="393" customWidth="1"/>
    <col min="12824" max="12824" width="20.2083333333333" style="393" customWidth="1"/>
    <col min="12825" max="12825" width="11" style="393" customWidth="1"/>
    <col min="12826" max="12826" width="31.2083333333333" style="393" customWidth="1"/>
    <col min="12827" max="12827" width="17.2083333333333" style="393" customWidth="1"/>
    <col min="12828" max="13054" width="9" style="393" customWidth="1"/>
    <col min="13055" max="13055" width="4.70833333333333" style="393" customWidth="1"/>
    <col min="13056" max="13056" width="13.5" style="393" customWidth="1"/>
    <col min="13057" max="13057" width="11" style="393" customWidth="1"/>
    <col min="13058" max="13058" width="8.70833333333333" style="393" customWidth="1"/>
    <col min="13059" max="13059" width="8.20833333333333" style="393" customWidth="1"/>
    <col min="13060" max="13060" width="7.20833333333333" style="393" customWidth="1"/>
    <col min="13061" max="13061" width="10" style="393" customWidth="1"/>
    <col min="13062" max="13062" width="5" style="393" customWidth="1"/>
    <col min="13063" max="13064" width="13.5" style="393" customWidth="1"/>
    <col min="13065" max="13065" width="13.2083333333333" style="393" customWidth="1"/>
    <col min="13066" max="13066" width="11.2083333333333" style="393" customWidth="1"/>
    <col min="13067" max="13067" width="11.7083333333333" style="393" customWidth="1"/>
    <col min="13068" max="13068" width="23.7083333333333" style="393" customWidth="1"/>
    <col min="13069" max="13069" width="10.7083333333333" style="393" customWidth="1"/>
    <col min="13070" max="13072" width="9.20833333333333" style="393" customWidth="1"/>
    <col min="13073" max="13074" width="9" style="393" customWidth="1"/>
    <col min="13075" max="13075" width="20.7083333333333" style="393" customWidth="1"/>
    <col min="13076" max="13076" width="15.2083333333333" style="393" customWidth="1"/>
    <col min="13077" max="13079" width="16.2083333333333" style="393" customWidth="1"/>
    <col min="13080" max="13080" width="20.2083333333333" style="393" customWidth="1"/>
    <col min="13081" max="13081" width="11" style="393" customWidth="1"/>
    <col min="13082" max="13082" width="31.2083333333333" style="393" customWidth="1"/>
    <col min="13083" max="13083" width="17.2083333333333" style="393" customWidth="1"/>
    <col min="13084" max="13310" width="9" style="393" customWidth="1"/>
    <col min="13311" max="13311" width="4.70833333333333" style="393" customWidth="1"/>
    <col min="13312" max="13312" width="13.5" style="393" customWidth="1"/>
    <col min="13313" max="13313" width="11" style="393" customWidth="1"/>
    <col min="13314" max="13314" width="8.70833333333333" style="393" customWidth="1"/>
    <col min="13315" max="13315" width="8.20833333333333" style="393" customWidth="1"/>
    <col min="13316" max="13316" width="7.20833333333333" style="393" customWidth="1"/>
    <col min="13317" max="13317" width="10" style="393" customWidth="1"/>
    <col min="13318" max="13318" width="5" style="393" customWidth="1"/>
    <col min="13319" max="13320" width="13.5" style="393" customWidth="1"/>
    <col min="13321" max="13321" width="13.2083333333333" style="393" customWidth="1"/>
    <col min="13322" max="13322" width="11.2083333333333" style="393" customWidth="1"/>
    <col min="13323" max="13323" width="11.7083333333333" style="393" customWidth="1"/>
    <col min="13324" max="13324" width="23.7083333333333" style="393" customWidth="1"/>
    <col min="13325" max="13325" width="10.7083333333333" style="393" customWidth="1"/>
    <col min="13326" max="13328" width="9.20833333333333" style="393" customWidth="1"/>
    <col min="13329" max="13330" width="9" style="393" customWidth="1"/>
    <col min="13331" max="13331" width="20.7083333333333" style="393" customWidth="1"/>
    <col min="13332" max="13332" width="15.2083333333333" style="393" customWidth="1"/>
    <col min="13333" max="13335" width="16.2083333333333" style="393" customWidth="1"/>
    <col min="13336" max="13336" width="20.2083333333333" style="393" customWidth="1"/>
    <col min="13337" max="13337" width="11" style="393" customWidth="1"/>
    <col min="13338" max="13338" width="31.2083333333333" style="393" customWidth="1"/>
    <col min="13339" max="13339" width="17.2083333333333" style="393" customWidth="1"/>
    <col min="13340" max="13566" width="9" style="393" customWidth="1"/>
    <col min="13567" max="13567" width="4.70833333333333" style="393" customWidth="1"/>
    <col min="13568" max="13568" width="13.5" style="393" customWidth="1"/>
    <col min="13569" max="13569" width="11" style="393" customWidth="1"/>
    <col min="13570" max="13570" width="8.70833333333333" style="393" customWidth="1"/>
    <col min="13571" max="13571" width="8.20833333333333" style="393" customWidth="1"/>
    <col min="13572" max="13572" width="7.20833333333333" style="393" customWidth="1"/>
    <col min="13573" max="13573" width="10" style="393" customWidth="1"/>
    <col min="13574" max="13574" width="5" style="393" customWidth="1"/>
    <col min="13575" max="13576" width="13.5" style="393" customWidth="1"/>
    <col min="13577" max="13577" width="13.2083333333333" style="393" customWidth="1"/>
    <col min="13578" max="13578" width="11.2083333333333" style="393" customWidth="1"/>
    <col min="13579" max="13579" width="11.7083333333333" style="393" customWidth="1"/>
    <col min="13580" max="13580" width="23.7083333333333" style="393" customWidth="1"/>
    <col min="13581" max="13581" width="10.7083333333333" style="393" customWidth="1"/>
    <col min="13582" max="13584" width="9.20833333333333" style="393" customWidth="1"/>
    <col min="13585" max="13586" width="9" style="393" customWidth="1"/>
    <col min="13587" max="13587" width="20.7083333333333" style="393" customWidth="1"/>
    <col min="13588" max="13588" width="15.2083333333333" style="393" customWidth="1"/>
    <col min="13589" max="13591" width="16.2083333333333" style="393" customWidth="1"/>
    <col min="13592" max="13592" width="20.2083333333333" style="393" customWidth="1"/>
    <col min="13593" max="13593" width="11" style="393" customWidth="1"/>
    <col min="13594" max="13594" width="31.2083333333333" style="393" customWidth="1"/>
    <col min="13595" max="13595" width="17.2083333333333" style="393" customWidth="1"/>
    <col min="13596" max="13822" width="9" style="393" customWidth="1"/>
    <col min="13823" max="13823" width="4.70833333333333" style="393" customWidth="1"/>
    <col min="13824" max="13824" width="13.5" style="393" customWidth="1"/>
    <col min="13825" max="13825" width="11" style="393" customWidth="1"/>
    <col min="13826" max="13826" width="8.70833333333333" style="393" customWidth="1"/>
    <col min="13827" max="13827" width="8.20833333333333" style="393" customWidth="1"/>
    <col min="13828" max="13828" width="7.20833333333333" style="393" customWidth="1"/>
    <col min="13829" max="13829" width="10" style="393" customWidth="1"/>
    <col min="13830" max="13830" width="5" style="393" customWidth="1"/>
    <col min="13831" max="13832" width="13.5" style="393" customWidth="1"/>
    <col min="13833" max="13833" width="13.2083333333333" style="393" customWidth="1"/>
    <col min="13834" max="13834" width="11.2083333333333" style="393" customWidth="1"/>
    <col min="13835" max="13835" width="11.7083333333333" style="393" customWidth="1"/>
    <col min="13836" max="13836" width="23.7083333333333" style="393" customWidth="1"/>
    <col min="13837" max="13837" width="10.7083333333333" style="393" customWidth="1"/>
    <col min="13838" max="13840" width="9.20833333333333" style="393" customWidth="1"/>
    <col min="13841" max="13842" width="9" style="393" customWidth="1"/>
    <col min="13843" max="13843" width="20.7083333333333" style="393" customWidth="1"/>
    <col min="13844" max="13844" width="15.2083333333333" style="393" customWidth="1"/>
    <col min="13845" max="13847" width="16.2083333333333" style="393" customWidth="1"/>
    <col min="13848" max="13848" width="20.2083333333333" style="393" customWidth="1"/>
    <col min="13849" max="13849" width="11" style="393" customWidth="1"/>
    <col min="13850" max="13850" width="31.2083333333333" style="393" customWidth="1"/>
    <col min="13851" max="13851" width="17.2083333333333" style="393" customWidth="1"/>
    <col min="13852" max="14078" width="9" style="393" customWidth="1"/>
    <col min="14079" max="14079" width="4.70833333333333" style="393" customWidth="1"/>
    <col min="14080" max="14080" width="13.5" style="393" customWidth="1"/>
    <col min="14081" max="14081" width="11" style="393" customWidth="1"/>
    <col min="14082" max="14082" width="8.70833333333333" style="393" customWidth="1"/>
    <col min="14083" max="14083" width="8.20833333333333" style="393" customWidth="1"/>
    <col min="14084" max="14084" width="7.20833333333333" style="393" customWidth="1"/>
    <col min="14085" max="14085" width="10" style="393" customWidth="1"/>
    <col min="14086" max="14086" width="5" style="393" customWidth="1"/>
    <col min="14087" max="14088" width="13.5" style="393" customWidth="1"/>
    <col min="14089" max="14089" width="13.2083333333333" style="393" customWidth="1"/>
    <col min="14090" max="14090" width="11.2083333333333" style="393" customWidth="1"/>
    <col min="14091" max="14091" width="11.7083333333333" style="393" customWidth="1"/>
    <col min="14092" max="14092" width="23.7083333333333" style="393" customWidth="1"/>
    <col min="14093" max="14093" width="10.7083333333333" style="393" customWidth="1"/>
    <col min="14094" max="14096" width="9.20833333333333" style="393" customWidth="1"/>
    <col min="14097" max="14098" width="9" style="393" customWidth="1"/>
    <col min="14099" max="14099" width="20.7083333333333" style="393" customWidth="1"/>
    <col min="14100" max="14100" width="15.2083333333333" style="393" customWidth="1"/>
    <col min="14101" max="14103" width="16.2083333333333" style="393" customWidth="1"/>
    <col min="14104" max="14104" width="20.2083333333333" style="393" customWidth="1"/>
    <col min="14105" max="14105" width="11" style="393" customWidth="1"/>
    <col min="14106" max="14106" width="31.2083333333333" style="393" customWidth="1"/>
    <col min="14107" max="14107" width="17.2083333333333" style="393" customWidth="1"/>
    <col min="14108" max="14334" width="9" style="393" customWidth="1"/>
    <col min="14335" max="14335" width="4.70833333333333" style="393" customWidth="1"/>
    <col min="14336" max="14336" width="13.5" style="393" customWidth="1"/>
    <col min="14337" max="14337" width="11" style="393" customWidth="1"/>
    <col min="14338" max="14338" width="8.70833333333333" style="393" customWidth="1"/>
    <col min="14339" max="14339" width="8.20833333333333" style="393" customWidth="1"/>
    <col min="14340" max="14340" width="7.20833333333333" style="393" customWidth="1"/>
    <col min="14341" max="14341" width="10" style="393" customWidth="1"/>
    <col min="14342" max="14342" width="5" style="393" customWidth="1"/>
    <col min="14343" max="14344" width="13.5" style="393" customWidth="1"/>
    <col min="14345" max="14345" width="13.2083333333333" style="393" customWidth="1"/>
    <col min="14346" max="14346" width="11.2083333333333" style="393" customWidth="1"/>
    <col min="14347" max="14347" width="11.7083333333333" style="393" customWidth="1"/>
    <col min="14348" max="14348" width="23.7083333333333" style="393" customWidth="1"/>
    <col min="14349" max="14349" width="10.7083333333333" style="393" customWidth="1"/>
    <col min="14350" max="14352" width="9.20833333333333" style="393" customWidth="1"/>
    <col min="14353" max="14354" width="9" style="393" customWidth="1"/>
    <col min="14355" max="14355" width="20.7083333333333" style="393" customWidth="1"/>
    <col min="14356" max="14356" width="15.2083333333333" style="393" customWidth="1"/>
    <col min="14357" max="14359" width="16.2083333333333" style="393" customWidth="1"/>
    <col min="14360" max="14360" width="20.2083333333333" style="393" customWidth="1"/>
    <col min="14361" max="14361" width="11" style="393" customWidth="1"/>
    <col min="14362" max="14362" width="31.2083333333333" style="393" customWidth="1"/>
    <col min="14363" max="14363" width="17.2083333333333" style="393" customWidth="1"/>
    <col min="14364" max="14590" width="9" style="393" customWidth="1"/>
    <col min="14591" max="14591" width="4.70833333333333" style="393" customWidth="1"/>
    <col min="14592" max="14592" width="13.5" style="393" customWidth="1"/>
    <col min="14593" max="14593" width="11" style="393" customWidth="1"/>
    <col min="14594" max="14594" width="8.70833333333333" style="393" customWidth="1"/>
    <col min="14595" max="14595" width="8.20833333333333" style="393" customWidth="1"/>
    <col min="14596" max="14596" width="7.20833333333333" style="393" customWidth="1"/>
    <col min="14597" max="14597" width="10" style="393" customWidth="1"/>
    <col min="14598" max="14598" width="5" style="393" customWidth="1"/>
    <col min="14599" max="14600" width="13.5" style="393" customWidth="1"/>
    <col min="14601" max="14601" width="13.2083333333333" style="393" customWidth="1"/>
    <col min="14602" max="14602" width="11.2083333333333" style="393" customWidth="1"/>
    <col min="14603" max="14603" width="11.7083333333333" style="393" customWidth="1"/>
    <col min="14604" max="14604" width="23.7083333333333" style="393" customWidth="1"/>
    <col min="14605" max="14605" width="10.7083333333333" style="393" customWidth="1"/>
    <col min="14606" max="14608" width="9.20833333333333" style="393" customWidth="1"/>
    <col min="14609" max="14610" width="9" style="393" customWidth="1"/>
    <col min="14611" max="14611" width="20.7083333333333" style="393" customWidth="1"/>
    <col min="14612" max="14612" width="15.2083333333333" style="393" customWidth="1"/>
    <col min="14613" max="14615" width="16.2083333333333" style="393" customWidth="1"/>
    <col min="14616" max="14616" width="20.2083333333333" style="393" customWidth="1"/>
    <col min="14617" max="14617" width="11" style="393" customWidth="1"/>
    <col min="14618" max="14618" width="31.2083333333333" style="393" customWidth="1"/>
    <col min="14619" max="14619" width="17.2083333333333" style="393" customWidth="1"/>
    <col min="14620" max="14846" width="9" style="393" customWidth="1"/>
    <col min="14847" max="14847" width="4.70833333333333" style="393" customWidth="1"/>
    <col min="14848" max="14848" width="13.5" style="393" customWidth="1"/>
    <col min="14849" max="14849" width="11" style="393" customWidth="1"/>
    <col min="14850" max="14850" width="8.70833333333333" style="393" customWidth="1"/>
    <col min="14851" max="14851" width="8.20833333333333" style="393" customWidth="1"/>
    <col min="14852" max="14852" width="7.20833333333333" style="393" customWidth="1"/>
    <col min="14853" max="14853" width="10" style="393" customWidth="1"/>
    <col min="14854" max="14854" width="5" style="393" customWidth="1"/>
    <col min="14855" max="14856" width="13.5" style="393" customWidth="1"/>
    <col min="14857" max="14857" width="13.2083333333333" style="393" customWidth="1"/>
    <col min="14858" max="14858" width="11.2083333333333" style="393" customWidth="1"/>
    <col min="14859" max="14859" width="11.7083333333333" style="393" customWidth="1"/>
    <col min="14860" max="14860" width="23.7083333333333" style="393" customWidth="1"/>
    <col min="14861" max="14861" width="10.7083333333333" style="393" customWidth="1"/>
    <col min="14862" max="14864" width="9.20833333333333" style="393" customWidth="1"/>
    <col min="14865" max="14866" width="9" style="393" customWidth="1"/>
    <col min="14867" max="14867" width="20.7083333333333" style="393" customWidth="1"/>
    <col min="14868" max="14868" width="15.2083333333333" style="393" customWidth="1"/>
    <col min="14869" max="14871" width="16.2083333333333" style="393" customWidth="1"/>
    <col min="14872" max="14872" width="20.2083333333333" style="393" customWidth="1"/>
    <col min="14873" max="14873" width="11" style="393" customWidth="1"/>
    <col min="14874" max="14874" width="31.2083333333333" style="393" customWidth="1"/>
    <col min="14875" max="14875" width="17.2083333333333" style="393" customWidth="1"/>
    <col min="14876" max="15102" width="9" style="393" customWidth="1"/>
    <col min="15103" max="15103" width="4.70833333333333" style="393" customWidth="1"/>
    <col min="15104" max="15104" width="13.5" style="393" customWidth="1"/>
    <col min="15105" max="15105" width="11" style="393" customWidth="1"/>
    <col min="15106" max="15106" width="8.70833333333333" style="393" customWidth="1"/>
    <col min="15107" max="15107" width="8.20833333333333" style="393" customWidth="1"/>
    <col min="15108" max="15108" width="7.20833333333333" style="393" customWidth="1"/>
    <col min="15109" max="15109" width="10" style="393" customWidth="1"/>
    <col min="15110" max="15110" width="5" style="393" customWidth="1"/>
    <col min="15111" max="15112" width="13.5" style="393" customWidth="1"/>
    <col min="15113" max="15113" width="13.2083333333333" style="393" customWidth="1"/>
    <col min="15114" max="15114" width="11.2083333333333" style="393" customWidth="1"/>
    <col min="15115" max="15115" width="11.7083333333333" style="393" customWidth="1"/>
    <col min="15116" max="15116" width="23.7083333333333" style="393" customWidth="1"/>
    <col min="15117" max="15117" width="10.7083333333333" style="393" customWidth="1"/>
    <col min="15118" max="15120" width="9.20833333333333" style="393" customWidth="1"/>
    <col min="15121" max="15122" width="9" style="393" customWidth="1"/>
    <col min="15123" max="15123" width="20.7083333333333" style="393" customWidth="1"/>
    <col min="15124" max="15124" width="15.2083333333333" style="393" customWidth="1"/>
    <col min="15125" max="15127" width="16.2083333333333" style="393" customWidth="1"/>
    <col min="15128" max="15128" width="20.2083333333333" style="393" customWidth="1"/>
    <col min="15129" max="15129" width="11" style="393" customWidth="1"/>
    <col min="15130" max="15130" width="31.2083333333333" style="393" customWidth="1"/>
    <col min="15131" max="15131" width="17.2083333333333" style="393" customWidth="1"/>
    <col min="15132" max="15358" width="9" style="393" customWidth="1"/>
    <col min="15359" max="15359" width="4.70833333333333" style="393" customWidth="1"/>
    <col min="15360" max="15360" width="13.5" style="393" customWidth="1"/>
    <col min="15361" max="15361" width="11" style="393" customWidth="1"/>
    <col min="15362" max="15362" width="8.70833333333333" style="393" customWidth="1"/>
    <col min="15363" max="15363" width="8.20833333333333" style="393" customWidth="1"/>
    <col min="15364" max="15364" width="7.20833333333333" style="393" customWidth="1"/>
    <col min="15365" max="15365" width="10" style="393" customWidth="1"/>
    <col min="15366" max="15366" width="5" style="393" customWidth="1"/>
    <col min="15367" max="15368" width="13.5" style="393" customWidth="1"/>
    <col min="15369" max="15369" width="13.2083333333333" style="393" customWidth="1"/>
    <col min="15370" max="15370" width="11.2083333333333" style="393" customWidth="1"/>
    <col min="15371" max="15371" width="11.7083333333333" style="393" customWidth="1"/>
    <col min="15372" max="15372" width="23.7083333333333" style="393" customWidth="1"/>
    <col min="15373" max="15373" width="10.7083333333333" style="393" customWidth="1"/>
    <col min="15374" max="15376" width="9.20833333333333" style="393" customWidth="1"/>
    <col min="15377" max="15378" width="9" style="393" customWidth="1"/>
    <col min="15379" max="15379" width="20.7083333333333" style="393" customWidth="1"/>
    <col min="15380" max="15380" width="15.2083333333333" style="393" customWidth="1"/>
    <col min="15381" max="15383" width="16.2083333333333" style="393" customWidth="1"/>
    <col min="15384" max="15384" width="20.2083333333333" style="393" customWidth="1"/>
    <col min="15385" max="15385" width="11" style="393" customWidth="1"/>
    <col min="15386" max="15386" width="31.2083333333333" style="393" customWidth="1"/>
    <col min="15387" max="15387" width="17.2083333333333" style="393" customWidth="1"/>
    <col min="15388" max="15614" width="9" style="393" customWidth="1"/>
    <col min="15615" max="15615" width="4.70833333333333" style="393" customWidth="1"/>
    <col min="15616" max="15616" width="13.5" style="393" customWidth="1"/>
    <col min="15617" max="15617" width="11" style="393" customWidth="1"/>
    <col min="15618" max="15618" width="8.70833333333333" style="393" customWidth="1"/>
    <col min="15619" max="15619" width="8.20833333333333" style="393" customWidth="1"/>
    <col min="15620" max="15620" width="7.20833333333333" style="393" customWidth="1"/>
    <col min="15621" max="15621" width="10" style="393" customWidth="1"/>
    <col min="15622" max="15622" width="5" style="393" customWidth="1"/>
    <col min="15623" max="15624" width="13.5" style="393" customWidth="1"/>
    <col min="15625" max="15625" width="13.2083333333333" style="393" customWidth="1"/>
    <col min="15626" max="15626" width="11.2083333333333" style="393" customWidth="1"/>
    <col min="15627" max="15627" width="11.7083333333333" style="393" customWidth="1"/>
    <col min="15628" max="15628" width="23.7083333333333" style="393" customWidth="1"/>
    <col min="15629" max="15629" width="10.7083333333333" style="393" customWidth="1"/>
    <col min="15630" max="15632" width="9.20833333333333" style="393" customWidth="1"/>
    <col min="15633" max="15634" width="9" style="393" customWidth="1"/>
    <col min="15635" max="15635" width="20.7083333333333" style="393" customWidth="1"/>
    <col min="15636" max="15636" width="15.2083333333333" style="393" customWidth="1"/>
    <col min="15637" max="15639" width="16.2083333333333" style="393" customWidth="1"/>
    <col min="15640" max="15640" width="20.2083333333333" style="393" customWidth="1"/>
    <col min="15641" max="15641" width="11" style="393" customWidth="1"/>
    <col min="15642" max="15642" width="31.2083333333333" style="393" customWidth="1"/>
    <col min="15643" max="15643" width="17.2083333333333" style="393" customWidth="1"/>
    <col min="15644" max="15870" width="9" style="393" customWidth="1"/>
    <col min="15871" max="15871" width="4.70833333333333" style="393" customWidth="1"/>
    <col min="15872" max="15872" width="13.5" style="393" customWidth="1"/>
    <col min="15873" max="15873" width="11" style="393" customWidth="1"/>
    <col min="15874" max="15874" width="8.70833333333333" style="393" customWidth="1"/>
    <col min="15875" max="15875" width="8.20833333333333" style="393" customWidth="1"/>
    <col min="15876" max="15876" width="7.20833333333333" style="393" customWidth="1"/>
    <col min="15877" max="15877" width="10" style="393" customWidth="1"/>
    <col min="15878" max="15878" width="5" style="393" customWidth="1"/>
    <col min="15879" max="15880" width="13.5" style="393" customWidth="1"/>
    <col min="15881" max="15881" width="13.2083333333333" style="393" customWidth="1"/>
    <col min="15882" max="15882" width="11.2083333333333" style="393" customWidth="1"/>
    <col min="15883" max="15883" width="11.7083333333333" style="393" customWidth="1"/>
    <col min="15884" max="15884" width="23.7083333333333" style="393" customWidth="1"/>
    <col min="15885" max="15885" width="10.7083333333333" style="393" customWidth="1"/>
    <col min="15886" max="15888" width="9.20833333333333" style="393" customWidth="1"/>
    <col min="15889" max="15890" width="9" style="393" customWidth="1"/>
    <col min="15891" max="15891" width="20.7083333333333" style="393" customWidth="1"/>
    <col min="15892" max="15892" width="15.2083333333333" style="393" customWidth="1"/>
    <col min="15893" max="15895" width="16.2083333333333" style="393" customWidth="1"/>
    <col min="15896" max="15896" width="20.2083333333333" style="393" customWidth="1"/>
    <col min="15897" max="15897" width="11" style="393" customWidth="1"/>
    <col min="15898" max="15898" width="31.2083333333333" style="393" customWidth="1"/>
    <col min="15899" max="15899" width="17.2083333333333" style="393" customWidth="1"/>
    <col min="15900" max="16126" width="9" style="393" customWidth="1"/>
    <col min="16127" max="16127" width="4.70833333333333" style="393" customWidth="1"/>
    <col min="16128" max="16128" width="13.5" style="393" customWidth="1"/>
    <col min="16129" max="16129" width="11" style="393" customWidth="1"/>
    <col min="16130" max="16130" width="8.70833333333333" style="393" customWidth="1"/>
    <col min="16131" max="16131" width="8.20833333333333" style="393" customWidth="1"/>
    <col min="16132" max="16132" width="7.20833333333333" style="393" customWidth="1"/>
    <col min="16133" max="16133" width="10" style="393" customWidth="1"/>
    <col min="16134" max="16134" width="5" style="393" customWidth="1"/>
    <col min="16135" max="16136" width="13.5" style="393" customWidth="1"/>
    <col min="16137" max="16137" width="13.2083333333333" style="393" customWidth="1"/>
    <col min="16138" max="16138" width="11.2083333333333" style="393" customWidth="1"/>
    <col min="16139" max="16139" width="11.7083333333333" style="393" customWidth="1"/>
    <col min="16140" max="16140" width="23.7083333333333" style="393" customWidth="1"/>
    <col min="16141" max="16141" width="10.7083333333333" style="393" customWidth="1"/>
    <col min="16142" max="16144" width="9.20833333333333" style="393" customWidth="1"/>
    <col min="16145" max="16146" width="9" style="393" customWidth="1"/>
    <col min="16147" max="16147" width="20.7083333333333" style="393" customWidth="1"/>
    <col min="16148" max="16148" width="15.2083333333333" style="393" customWidth="1"/>
    <col min="16149" max="16151" width="16.2083333333333" style="393" customWidth="1"/>
    <col min="16152" max="16152" width="20.2083333333333" style="393" customWidth="1"/>
    <col min="16153" max="16153" width="11" style="393" customWidth="1"/>
    <col min="16154" max="16154" width="31.2083333333333" style="393" customWidth="1"/>
    <col min="16155" max="16155" width="17.2083333333333" style="393" customWidth="1"/>
    <col min="16156" max="16384" width="9" style="393" customWidth="1"/>
  </cols>
  <sheetData>
    <row r="1" spans="1:1">
      <c r="A1" s="366" t="s">
        <v>0</v>
      </c>
    </row>
    <row r="2" s="391" customFormat="1" ht="30" customHeight="1" spans="1:1">
      <c r="A2" s="395" t="s">
        <v>62</v>
      </c>
    </row>
    <row r="3" s="391" customFormat="1" spans="1:1">
      <c r="A3" s="396" t="e">
        <f>"评估基准日："&amp;TEXT(#REF!,"yyyy年mm月dd日")</f>
        <v>#REF!</v>
      </c>
    </row>
    <row r="4" s="391" customFormat="1" ht="14.25" customHeight="1" spans="1:25">
      <c r="A4" s="396"/>
      <c r="B4" s="397"/>
      <c r="C4" s="397"/>
      <c r="D4" s="397"/>
      <c r="E4" s="397"/>
      <c r="F4" s="396"/>
      <c r="G4" s="396"/>
      <c r="H4" s="396"/>
      <c r="I4" s="423"/>
      <c r="J4" s="423"/>
      <c r="K4" s="423"/>
      <c r="L4" s="423"/>
      <c r="M4" s="424"/>
      <c r="Y4" s="424" t="s">
        <v>1204</v>
      </c>
    </row>
    <row r="5" s="391" customFormat="1" ht="15.75" customHeight="1" spans="1:26">
      <c r="A5" s="398" t="e">
        <f>#REF!&amp;"："&amp;#REF!</f>
        <v>#REF!</v>
      </c>
      <c r="B5" s="399"/>
      <c r="C5" s="399"/>
      <c r="D5" s="399"/>
      <c r="E5" s="400"/>
      <c r="F5" s="401"/>
      <c r="G5" s="401"/>
      <c r="H5" s="401"/>
      <c r="I5" s="401"/>
      <c r="J5" s="401"/>
      <c r="K5" s="401"/>
      <c r="L5" s="401"/>
      <c r="M5" s="401"/>
      <c r="N5" s="424"/>
      <c r="Y5" s="401"/>
      <c r="Z5" s="198" t="s">
        <v>627</v>
      </c>
    </row>
    <row r="6" s="392" customFormat="1" ht="15.75" customHeight="1" spans="1:31">
      <c r="A6" s="402" t="s">
        <v>4</v>
      </c>
      <c r="B6" s="403" t="s">
        <v>1161</v>
      </c>
      <c r="C6" s="404" t="s">
        <v>1162</v>
      </c>
      <c r="D6" s="403" t="s">
        <v>1163</v>
      </c>
      <c r="E6" s="403" t="s">
        <v>1164</v>
      </c>
      <c r="F6" s="405" t="s">
        <v>1165</v>
      </c>
      <c r="G6" s="405" t="s">
        <v>1205</v>
      </c>
      <c r="H6" s="403" t="s">
        <v>1166</v>
      </c>
      <c r="I6" s="403" t="s">
        <v>1167</v>
      </c>
      <c r="J6" s="403" t="s">
        <v>1206</v>
      </c>
      <c r="K6" s="404" t="s">
        <v>1169</v>
      </c>
      <c r="L6" s="404" t="s">
        <v>1170</v>
      </c>
      <c r="M6" s="404" t="s">
        <v>1171</v>
      </c>
      <c r="N6" s="404" t="s">
        <v>1207</v>
      </c>
      <c r="O6" s="404" t="s">
        <v>1173</v>
      </c>
      <c r="P6" s="425"/>
      <c r="Q6" s="425"/>
      <c r="R6" s="425"/>
      <c r="S6" s="425"/>
      <c r="T6" s="413"/>
      <c r="U6" s="430" t="s">
        <v>6</v>
      </c>
      <c r="V6" s="431" t="s">
        <v>1208</v>
      </c>
      <c r="W6" s="431" t="s">
        <v>1175</v>
      </c>
      <c r="X6" s="430" t="s">
        <v>7</v>
      </c>
      <c r="Y6" s="442" t="s">
        <v>576</v>
      </c>
      <c r="Z6" s="442" t="s">
        <v>176</v>
      </c>
      <c r="AA6" s="391"/>
      <c r="AB6" s="391"/>
      <c r="AC6" s="391"/>
      <c r="AD6" s="391"/>
      <c r="AE6" s="391"/>
    </row>
    <row r="7" s="392" customFormat="1" ht="24" customHeight="1" spans="1:31">
      <c r="A7" s="406"/>
      <c r="B7" s="406"/>
      <c r="C7" s="406"/>
      <c r="D7" s="406"/>
      <c r="E7" s="406"/>
      <c r="F7" s="407"/>
      <c r="G7" s="407"/>
      <c r="H7" s="406"/>
      <c r="I7" s="406"/>
      <c r="J7" s="406"/>
      <c r="K7" s="426" t="s">
        <v>1176</v>
      </c>
      <c r="L7" s="426" t="s">
        <v>1176</v>
      </c>
      <c r="M7" s="426" t="s">
        <v>1176</v>
      </c>
      <c r="N7" s="426" t="s">
        <v>1176</v>
      </c>
      <c r="O7" s="427" t="s">
        <v>1177</v>
      </c>
      <c r="P7" s="427" t="s">
        <v>1178</v>
      </c>
      <c r="Q7" s="427" t="s">
        <v>1179</v>
      </c>
      <c r="R7" s="432" t="s">
        <v>1180</v>
      </c>
      <c r="S7" s="432" t="s">
        <v>1181</v>
      </c>
      <c r="T7" s="427" t="s">
        <v>1182</v>
      </c>
      <c r="U7" s="406"/>
      <c r="V7" s="407"/>
      <c r="W7" s="407"/>
      <c r="X7" s="406"/>
      <c r="Y7" s="406"/>
      <c r="Z7" s="406"/>
      <c r="AA7" s="199" t="s">
        <v>632</v>
      </c>
      <c r="AB7" s="391"/>
      <c r="AC7" s="391"/>
      <c r="AD7" s="391"/>
      <c r="AE7" s="391"/>
    </row>
    <row r="8" s="392" customFormat="1" ht="15.75" customHeight="1" spans="1:31">
      <c r="A8" s="13" t="str">
        <f t="shared" ref="A8" si="0">IF(C8="","",ROW()-7)</f>
        <v/>
      </c>
      <c r="B8" s="408"/>
      <c r="C8" s="409"/>
      <c r="D8" s="408"/>
      <c r="E8" s="410"/>
      <c r="F8" s="410"/>
      <c r="G8" s="411"/>
      <c r="H8" s="410"/>
      <c r="I8" s="15"/>
      <c r="J8" s="15"/>
      <c r="K8" s="412"/>
      <c r="L8" s="409"/>
      <c r="M8" s="409"/>
      <c r="N8" s="409"/>
      <c r="O8" s="428"/>
      <c r="P8" s="428"/>
      <c r="Q8" s="428"/>
      <c r="R8" s="428"/>
      <c r="S8" s="433"/>
      <c r="T8" s="434"/>
      <c r="U8" s="435"/>
      <c r="V8" s="436"/>
      <c r="W8" s="435"/>
      <c r="X8" s="435"/>
      <c r="Y8" s="16" t="str">
        <f t="shared" ref="Y8" si="1">IF(W8=0,"",(X8-W8)/W8*100)</f>
        <v/>
      </c>
      <c r="Z8" s="410"/>
      <c r="AA8" s="423" t="s">
        <v>1209</v>
      </c>
      <c r="AB8" s="391"/>
      <c r="AC8" s="391"/>
      <c r="AD8" s="391"/>
      <c r="AE8" s="391"/>
    </row>
    <row r="9" s="392" customFormat="1" ht="15.75" customHeight="1" spans="1:31">
      <c r="A9" s="13" t="str">
        <f t="shared" ref="A9:A24" si="2">IF(C9="","",ROW()-7)</f>
        <v/>
      </c>
      <c r="B9" s="408"/>
      <c r="C9" s="409"/>
      <c r="D9" s="408"/>
      <c r="E9" s="410"/>
      <c r="F9" s="410"/>
      <c r="G9" s="411"/>
      <c r="H9" s="410"/>
      <c r="I9" s="15"/>
      <c r="J9" s="15"/>
      <c r="K9" s="412"/>
      <c r="L9" s="409"/>
      <c r="M9" s="409"/>
      <c r="N9" s="409"/>
      <c r="O9" s="428"/>
      <c r="P9" s="428"/>
      <c r="Q9" s="428"/>
      <c r="R9" s="428"/>
      <c r="S9" s="433"/>
      <c r="T9" s="434"/>
      <c r="U9" s="435"/>
      <c r="V9" s="436"/>
      <c r="W9" s="435"/>
      <c r="X9" s="435"/>
      <c r="Y9" s="16" t="str">
        <f t="shared" ref="Y9:Y27" si="3">IF(W9=0,"",(X9-W9)/W9*100)</f>
        <v/>
      </c>
      <c r="Z9" s="410"/>
      <c r="AA9" s="423" t="s">
        <v>1210</v>
      </c>
      <c r="AB9" s="391"/>
      <c r="AC9" s="391"/>
      <c r="AD9" s="391"/>
      <c r="AE9" s="391"/>
    </row>
    <row r="10" s="392" customFormat="1" ht="15.75" customHeight="1" spans="1:31">
      <c r="A10" s="13" t="str">
        <f t="shared" si="2"/>
        <v/>
      </c>
      <c r="B10" s="408"/>
      <c r="C10" s="409"/>
      <c r="D10" s="408"/>
      <c r="E10" s="410"/>
      <c r="F10" s="410"/>
      <c r="G10" s="411"/>
      <c r="H10" s="410"/>
      <c r="I10" s="15"/>
      <c r="J10" s="15"/>
      <c r="K10" s="412"/>
      <c r="L10" s="409"/>
      <c r="M10" s="409"/>
      <c r="N10" s="409"/>
      <c r="O10" s="428"/>
      <c r="P10" s="428"/>
      <c r="Q10" s="428"/>
      <c r="R10" s="428"/>
      <c r="S10" s="433"/>
      <c r="T10" s="434"/>
      <c r="U10" s="435"/>
      <c r="V10" s="436"/>
      <c r="W10" s="435"/>
      <c r="X10" s="435"/>
      <c r="Y10" s="16" t="str">
        <f t="shared" si="3"/>
        <v/>
      </c>
      <c r="Z10" s="410"/>
      <c r="AA10" s="423" t="s">
        <v>1211</v>
      </c>
      <c r="AB10" s="391"/>
      <c r="AC10" s="391"/>
      <c r="AD10" s="391"/>
      <c r="AE10" s="391"/>
    </row>
    <row r="11" s="392" customFormat="1" ht="15.75" customHeight="1" spans="1:31">
      <c r="A11" s="13" t="str">
        <f t="shared" si="2"/>
        <v/>
      </c>
      <c r="B11" s="408"/>
      <c r="C11" s="409"/>
      <c r="D11" s="408"/>
      <c r="E11" s="410"/>
      <c r="F11" s="410"/>
      <c r="G11" s="411"/>
      <c r="H11" s="410"/>
      <c r="I11" s="15"/>
      <c r="J11" s="15"/>
      <c r="K11" s="412"/>
      <c r="L11" s="409"/>
      <c r="M11" s="409"/>
      <c r="N11" s="409"/>
      <c r="O11" s="428"/>
      <c r="P11" s="428"/>
      <c r="Q11" s="428"/>
      <c r="R11" s="428"/>
      <c r="S11" s="433"/>
      <c r="T11" s="434"/>
      <c r="U11" s="435"/>
      <c r="V11" s="436"/>
      <c r="W11" s="435"/>
      <c r="X11" s="435"/>
      <c r="Y11" s="16" t="str">
        <f t="shared" si="3"/>
        <v/>
      </c>
      <c r="Z11" s="410"/>
      <c r="AA11" s="423" t="s">
        <v>1212</v>
      </c>
      <c r="AB11" s="391"/>
      <c r="AC11" s="391"/>
      <c r="AD11" s="391"/>
      <c r="AE11" s="391"/>
    </row>
    <row r="12" s="392" customFormat="1" ht="15.75" customHeight="1" spans="1:31">
      <c r="A12" s="13" t="str">
        <f t="shared" si="2"/>
        <v/>
      </c>
      <c r="B12" s="408"/>
      <c r="C12" s="409"/>
      <c r="D12" s="408"/>
      <c r="E12" s="410"/>
      <c r="F12" s="410"/>
      <c r="G12" s="411"/>
      <c r="H12" s="410"/>
      <c r="I12" s="15"/>
      <c r="J12" s="15"/>
      <c r="K12" s="412"/>
      <c r="L12" s="409"/>
      <c r="M12" s="409"/>
      <c r="N12" s="409"/>
      <c r="O12" s="428"/>
      <c r="P12" s="428"/>
      <c r="Q12" s="428"/>
      <c r="R12" s="428"/>
      <c r="S12" s="433"/>
      <c r="T12" s="434"/>
      <c r="U12" s="435"/>
      <c r="V12" s="436"/>
      <c r="W12" s="435"/>
      <c r="X12" s="435"/>
      <c r="Y12" s="16" t="str">
        <f t="shared" si="3"/>
        <v/>
      </c>
      <c r="Z12" s="410"/>
      <c r="AA12" s="423" t="s">
        <v>1213</v>
      </c>
      <c r="AB12" s="391"/>
      <c r="AC12" s="391"/>
      <c r="AD12" s="391"/>
      <c r="AE12" s="391"/>
    </row>
    <row r="13" s="392" customFormat="1" ht="15.75" customHeight="1" spans="1:31">
      <c r="A13" s="13" t="str">
        <f t="shared" si="2"/>
        <v/>
      </c>
      <c r="B13" s="408"/>
      <c r="C13" s="409"/>
      <c r="D13" s="408"/>
      <c r="E13" s="410"/>
      <c r="F13" s="410"/>
      <c r="G13" s="411"/>
      <c r="H13" s="410"/>
      <c r="I13" s="15"/>
      <c r="J13" s="15"/>
      <c r="K13" s="412"/>
      <c r="L13" s="409"/>
      <c r="M13" s="409"/>
      <c r="N13" s="409"/>
      <c r="O13" s="428"/>
      <c r="P13" s="428"/>
      <c r="Q13" s="428"/>
      <c r="R13" s="428"/>
      <c r="S13" s="433"/>
      <c r="T13" s="434"/>
      <c r="U13" s="435"/>
      <c r="V13" s="436"/>
      <c r="W13" s="435"/>
      <c r="X13" s="435"/>
      <c r="Y13" s="16" t="str">
        <f t="shared" si="3"/>
        <v/>
      </c>
      <c r="Z13" s="410"/>
      <c r="AA13" s="423" t="s">
        <v>1214</v>
      </c>
      <c r="AB13" s="391"/>
      <c r="AC13" s="391"/>
      <c r="AD13" s="391"/>
      <c r="AE13" s="391"/>
    </row>
    <row r="14" s="392" customFormat="1" ht="15.75" customHeight="1" spans="1:31">
      <c r="A14" s="13" t="str">
        <f t="shared" si="2"/>
        <v/>
      </c>
      <c r="B14" s="408"/>
      <c r="C14" s="409"/>
      <c r="D14" s="408"/>
      <c r="E14" s="410"/>
      <c r="F14" s="410"/>
      <c r="G14" s="411"/>
      <c r="H14" s="410"/>
      <c r="I14" s="15"/>
      <c r="J14" s="15"/>
      <c r="K14" s="412"/>
      <c r="L14" s="409"/>
      <c r="M14" s="409"/>
      <c r="N14" s="409"/>
      <c r="O14" s="428"/>
      <c r="P14" s="428"/>
      <c r="Q14" s="428"/>
      <c r="R14" s="428"/>
      <c r="S14" s="433"/>
      <c r="T14" s="434"/>
      <c r="U14" s="435"/>
      <c r="V14" s="436"/>
      <c r="W14" s="435"/>
      <c r="X14" s="435"/>
      <c r="Y14" s="16" t="str">
        <f t="shared" si="3"/>
        <v/>
      </c>
      <c r="Z14" s="410"/>
      <c r="AA14" s="423" t="s">
        <v>1215</v>
      </c>
      <c r="AB14" s="391"/>
      <c r="AC14" s="391"/>
      <c r="AD14" s="391"/>
      <c r="AE14" s="391"/>
    </row>
    <row r="15" s="392" customFormat="1" ht="15.75" customHeight="1" spans="1:31">
      <c r="A15" s="13" t="str">
        <f t="shared" si="2"/>
        <v/>
      </c>
      <c r="B15" s="408"/>
      <c r="C15" s="409"/>
      <c r="D15" s="408"/>
      <c r="E15" s="410"/>
      <c r="F15" s="410"/>
      <c r="G15" s="411"/>
      <c r="H15" s="410"/>
      <c r="I15" s="15"/>
      <c r="J15" s="15"/>
      <c r="K15" s="412"/>
      <c r="L15" s="409"/>
      <c r="M15" s="409"/>
      <c r="N15" s="409"/>
      <c r="O15" s="428"/>
      <c r="P15" s="428"/>
      <c r="Q15" s="428"/>
      <c r="R15" s="428"/>
      <c r="S15" s="433"/>
      <c r="T15" s="434"/>
      <c r="U15" s="435"/>
      <c r="V15" s="436"/>
      <c r="W15" s="435"/>
      <c r="X15" s="435"/>
      <c r="Y15" s="16" t="str">
        <f t="shared" si="3"/>
        <v/>
      </c>
      <c r="Z15" s="410"/>
      <c r="AA15" s="423" t="s">
        <v>1216</v>
      </c>
      <c r="AB15" s="391"/>
      <c r="AC15" s="391"/>
      <c r="AD15" s="391"/>
      <c r="AE15" s="391"/>
    </row>
    <row r="16" s="392" customFormat="1" ht="15.75" customHeight="1" spans="1:31">
      <c r="A16" s="13" t="str">
        <f t="shared" si="2"/>
        <v/>
      </c>
      <c r="B16" s="408"/>
      <c r="C16" s="409"/>
      <c r="D16" s="408"/>
      <c r="E16" s="410"/>
      <c r="F16" s="410"/>
      <c r="G16" s="411"/>
      <c r="H16" s="410"/>
      <c r="I16" s="15"/>
      <c r="J16" s="15"/>
      <c r="K16" s="412"/>
      <c r="L16" s="409"/>
      <c r="M16" s="409"/>
      <c r="N16" s="409"/>
      <c r="O16" s="428"/>
      <c r="P16" s="428"/>
      <c r="Q16" s="428"/>
      <c r="R16" s="428"/>
      <c r="S16" s="433"/>
      <c r="T16" s="434"/>
      <c r="U16" s="435"/>
      <c r="V16" s="436"/>
      <c r="W16" s="435"/>
      <c r="X16" s="435"/>
      <c r="Y16" s="16" t="str">
        <f t="shared" si="3"/>
        <v/>
      </c>
      <c r="Z16" s="410"/>
      <c r="AA16" s="423" t="s">
        <v>1217</v>
      </c>
      <c r="AB16" s="391"/>
      <c r="AC16" s="391"/>
      <c r="AD16" s="391"/>
      <c r="AE16" s="391"/>
    </row>
    <row r="17" s="392" customFormat="1" ht="15.75" customHeight="1" spans="1:31">
      <c r="A17" s="13" t="str">
        <f t="shared" si="2"/>
        <v/>
      </c>
      <c r="B17" s="408"/>
      <c r="C17" s="409"/>
      <c r="D17" s="408"/>
      <c r="E17" s="410"/>
      <c r="F17" s="410"/>
      <c r="G17" s="411"/>
      <c r="H17" s="410"/>
      <c r="I17" s="15"/>
      <c r="J17" s="15"/>
      <c r="K17" s="412"/>
      <c r="L17" s="409"/>
      <c r="M17" s="409"/>
      <c r="N17" s="409"/>
      <c r="O17" s="428"/>
      <c r="P17" s="428"/>
      <c r="Q17" s="428"/>
      <c r="R17" s="428"/>
      <c r="S17" s="433"/>
      <c r="T17" s="434"/>
      <c r="U17" s="435"/>
      <c r="V17" s="436"/>
      <c r="W17" s="435"/>
      <c r="X17" s="435"/>
      <c r="Y17" s="16" t="str">
        <f t="shared" si="3"/>
        <v/>
      </c>
      <c r="Z17" s="410"/>
      <c r="AA17" s="423" t="s">
        <v>1218</v>
      </c>
      <c r="AB17" s="391"/>
      <c r="AC17" s="391"/>
      <c r="AD17" s="391"/>
      <c r="AE17" s="391"/>
    </row>
    <row r="18" s="392" customFormat="1" ht="15.75" customHeight="1" spans="1:31">
      <c r="A18" s="13" t="str">
        <f t="shared" si="2"/>
        <v/>
      </c>
      <c r="B18" s="408"/>
      <c r="C18" s="409"/>
      <c r="D18" s="408"/>
      <c r="E18" s="410"/>
      <c r="F18" s="410"/>
      <c r="G18" s="411"/>
      <c r="H18" s="410"/>
      <c r="I18" s="15"/>
      <c r="J18" s="15"/>
      <c r="K18" s="412"/>
      <c r="L18" s="409"/>
      <c r="M18" s="409"/>
      <c r="N18" s="409"/>
      <c r="O18" s="428"/>
      <c r="P18" s="428"/>
      <c r="Q18" s="428"/>
      <c r="R18" s="428"/>
      <c r="S18" s="433"/>
      <c r="T18" s="434"/>
      <c r="U18" s="435"/>
      <c r="V18" s="436"/>
      <c r="W18" s="435"/>
      <c r="X18" s="435"/>
      <c r="Y18" s="16" t="str">
        <f t="shared" si="3"/>
        <v/>
      </c>
      <c r="Z18" s="410"/>
      <c r="AA18" s="423" t="s">
        <v>1219</v>
      </c>
      <c r="AB18" s="391"/>
      <c r="AC18" s="391"/>
      <c r="AD18" s="391"/>
      <c r="AE18" s="391"/>
    </row>
    <row r="19" s="392" customFormat="1" ht="15.75" customHeight="1" spans="1:31">
      <c r="A19" s="13" t="str">
        <f t="shared" si="2"/>
        <v/>
      </c>
      <c r="B19" s="408"/>
      <c r="C19" s="409"/>
      <c r="D19" s="408"/>
      <c r="E19" s="410"/>
      <c r="F19" s="410"/>
      <c r="G19" s="411"/>
      <c r="H19" s="410"/>
      <c r="I19" s="15"/>
      <c r="J19" s="15"/>
      <c r="K19" s="412"/>
      <c r="L19" s="409"/>
      <c r="M19" s="409"/>
      <c r="N19" s="409"/>
      <c r="O19" s="428"/>
      <c r="P19" s="428"/>
      <c r="Q19" s="428"/>
      <c r="R19" s="428"/>
      <c r="S19" s="433"/>
      <c r="T19" s="434"/>
      <c r="U19" s="435"/>
      <c r="V19" s="436"/>
      <c r="W19" s="435"/>
      <c r="X19" s="435"/>
      <c r="Y19" s="16" t="str">
        <f t="shared" si="3"/>
        <v/>
      </c>
      <c r="Z19" s="410"/>
      <c r="AA19" s="423" t="s">
        <v>1220</v>
      </c>
      <c r="AB19" s="391"/>
      <c r="AC19" s="391"/>
      <c r="AD19" s="391"/>
      <c r="AE19" s="391"/>
    </row>
    <row r="20" s="392" customFormat="1" ht="15.75" customHeight="1" spans="1:31">
      <c r="A20" s="13" t="str">
        <f t="shared" si="2"/>
        <v/>
      </c>
      <c r="B20" s="408"/>
      <c r="C20" s="409"/>
      <c r="D20" s="408"/>
      <c r="E20" s="410"/>
      <c r="F20" s="410"/>
      <c r="G20" s="411"/>
      <c r="H20" s="410"/>
      <c r="I20" s="15"/>
      <c r="J20" s="15"/>
      <c r="K20" s="412"/>
      <c r="L20" s="409"/>
      <c r="M20" s="409"/>
      <c r="N20" s="409"/>
      <c r="O20" s="428"/>
      <c r="P20" s="428"/>
      <c r="Q20" s="428"/>
      <c r="R20" s="428"/>
      <c r="S20" s="433"/>
      <c r="T20" s="434"/>
      <c r="U20" s="435"/>
      <c r="V20" s="436"/>
      <c r="W20" s="435"/>
      <c r="X20" s="435"/>
      <c r="Y20" s="16" t="str">
        <f t="shared" si="3"/>
        <v/>
      </c>
      <c r="Z20" s="410"/>
      <c r="AA20" s="423" t="s">
        <v>1221</v>
      </c>
      <c r="AB20" s="391"/>
      <c r="AC20" s="391"/>
      <c r="AD20" s="391"/>
      <c r="AE20" s="391"/>
    </row>
    <row r="21" s="392" customFormat="1" ht="15.75" customHeight="1" spans="1:31">
      <c r="A21" s="13" t="str">
        <f t="shared" si="2"/>
        <v/>
      </c>
      <c r="B21" s="408"/>
      <c r="C21" s="409"/>
      <c r="D21" s="408"/>
      <c r="E21" s="410"/>
      <c r="F21" s="410"/>
      <c r="G21" s="411"/>
      <c r="H21" s="410"/>
      <c r="I21" s="15"/>
      <c r="J21" s="15"/>
      <c r="K21" s="412"/>
      <c r="L21" s="409"/>
      <c r="M21" s="409"/>
      <c r="N21" s="409"/>
      <c r="O21" s="428"/>
      <c r="P21" s="428"/>
      <c r="Q21" s="428"/>
      <c r="R21" s="428"/>
      <c r="S21" s="433"/>
      <c r="T21" s="434"/>
      <c r="U21" s="435"/>
      <c r="V21" s="436"/>
      <c r="W21" s="435"/>
      <c r="X21" s="435"/>
      <c r="Y21" s="16" t="str">
        <f t="shared" si="3"/>
        <v/>
      </c>
      <c r="Z21" s="410"/>
      <c r="AA21" s="423" t="s">
        <v>1222</v>
      </c>
      <c r="AB21" s="391"/>
      <c r="AC21" s="391"/>
      <c r="AD21" s="391"/>
      <c r="AE21" s="391"/>
    </row>
    <row r="22" s="392" customFormat="1" ht="15.75" customHeight="1" spans="1:31">
      <c r="A22" s="13" t="str">
        <f t="shared" si="2"/>
        <v/>
      </c>
      <c r="B22" s="408"/>
      <c r="C22" s="409"/>
      <c r="D22" s="408"/>
      <c r="E22" s="410"/>
      <c r="F22" s="410"/>
      <c r="G22" s="411"/>
      <c r="H22" s="410"/>
      <c r="I22" s="15"/>
      <c r="J22" s="15"/>
      <c r="K22" s="412"/>
      <c r="L22" s="409"/>
      <c r="M22" s="409"/>
      <c r="N22" s="409"/>
      <c r="O22" s="428"/>
      <c r="P22" s="428"/>
      <c r="Q22" s="428"/>
      <c r="R22" s="428"/>
      <c r="S22" s="433"/>
      <c r="T22" s="434"/>
      <c r="U22" s="435"/>
      <c r="V22" s="436"/>
      <c r="W22" s="435"/>
      <c r="X22" s="435"/>
      <c r="Y22" s="16" t="str">
        <f t="shared" si="3"/>
        <v/>
      </c>
      <c r="Z22" s="410"/>
      <c r="AA22" s="423" t="s">
        <v>1223</v>
      </c>
      <c r="AB22" s="391"/>
      <c r="AC22" s="391"/>
      <c r="AD22" s="391"/>
      <c r="AE22" s="391"/>
    </row>
    <row r="23" s="392" customFormat="1" ht="15.75" customHeight="1" spans="1:31">
      <c r="A23" s="13" t="str">
        <f t="shared" si="2"/>
        <v/>
      </c>
      <c r="B23" s="408"/>
      <c r="C23" s="409"/>
      <c r="D23" s="408"/>
      <c r="E23" s="410"/>
      <c r="F23" s="410"/>
      <c r="G23" s="411"/>
      <c r="H23" s="410"/>
      <c r="I23" s="15"/>
      <c r="J23" s="15"/>
      <c r="K23" s="412"/>
      <c r="L23" s="409"/>
      <c r="M23" s="409"/>
      <c r="N23" s="409"/>
      <c r="O23" s="428"/>
      <c r="P23" s="428"/>
      <c r="Q23" s="428"/>
      <c r="R23" s="428"/>
      <c r="S23" s="433"/>
      <c r="T23" s="434"/>
      <c r="U23" s="435"/>
      <c r="V23" s="436"/>
      <c r="W23" s="435"/>
      <c r="X23" s="435"/>
      <c r="Y23" s="16" t="str">
        <f t="shared" si="3"/>
        <v/>
      </c>
      <c r="Z23" s="410"/>
      <c r="AA23" s="423" t="s">
        <v>1224</v>
      </c>
      <c r="AB23" s="391"/>
      <c r="AC23" s="391"/>
      <c r="AD23" s="391"/>
      <c r="AE23" s="391"/>
    </row>
    <row r="24" s="392" customFormat="1" spans="1:34">
      <c r="A24" s="13" t="str">
        <f t="shared" si="2"/>
        <v/>
      </c>
      <c r="B24" s="408"/>
      <c r="C24" s="409"/>
      <c r="D24" s="408"/>
      <c r="E24" s="410"/>
      <c r="F24" s="410"/>
      <c r="G24" s="411"/>
      <c r="H24" s="410"/>
      <c r="I24" s="15"/>
      <c r="J24" s="15"/>
      <c r="K24" s="412"/>
      <c r="L24" s="409"/>
      <c r="M24" s="409"/>
      <c r="N24" s="409"/>
      <c r="O24" s="428"/>
      <c r="P24" s="428"/>
      <c r="Q24" s="428"/>
      <c r="R24" s="428"/>
      <c r="S24" s="433"/>
      <c r="T24" s="434"/>
      <c r="U24" s="435"/>
      <c r="V24" s="436"/>
      <c r="W24" s="435"/>
      <c r="X24" s="435"/>
      <c r="Y24" s="16" t="str">
        <f t="shared" si="3"/>
        <v/>
      </c>
      <c r="Z24" s="410"/>
      <c r="AA24" s="423" t="s">
        <v>1225</v>
      </c>
      <c r="AB24" s="391"/>
      <c r="AC24" s="391"/>
      <c r="AD24" s="391"/>
      <c r="AE24" s="391"/>
      <c r="AF24" s="391"/>
      <c r="AG24" s="391"/>
      <c r="AH24" s="391"/>
    </row>
    <row r="25" s="392" customFormat="1" ht="15.75" customHeight="1" spans="1:34">
      <c r="A25" s="412" t="s">
        <v>1226</v>
      </c>
      <c r="B25" s="413"/>
      <c r="C25" s="412"/>
      <c r="D25" s="410"/>
      <c r="E25" s="410"/>
      <c r="F25" s="410"/>
      <c r="G25" s="414"/>
      <c r="H25" s="410"/>
      <c r="I25" s="429"/>
      <c r="J25" s="429"/>
      <c r="K25" s="412"/>
      <c r="L25" s="412"/>
      <c r="M25" s="412"/>
      <c r="N25" s="412"/>
      <c r="O25" s="414"/>
      <c r="P25" s="414"/>
      <c r="Q25" s="414"/>
      <c r="R25" s="414"/>
      <c r="S25" s="414"/>
      <c r="T25" s="414"/>
      <c r="U25" s="437">
        <f>SUM(U8:U24)</f>
        <v>0</v>
      </c>
      <c r="V25" s="437">
        <f>SUM(V8:V24)</f>
        <v>0</v>
      </c>
      <c r="W25" s="437">
        <f>SUM(W8:W24)</f>
        <v>0</v>
      </c>
      <c r="X25" s="437">
        <f>SUM(X8:X24)</f>
        <v>0</v>
      </c>
      <c r="Y25" s="16" t="str">
        <f t="shared" si="3"/>
        <v/>
      </c>
      <c r="Z25" s="410"/>
      <c r="AA25" s="391"/>
      <c r="AB25" s="391"/>
      <c r="AC25" s="391"/>
      <c r="AD25" s="391"/>
      <c r="AE25" s="391"/>
      <c r="AF25" s="391"/>
      <c r="AG25" s="391"/>
      <c r="AH25" s="391"/>
    </row>
    <row r="26" s="392" customFormat="1" ht="15.75" customHeight="1" spans="1:34">
      <c r="A26" s="412" t="s">
        <v>1227</v>
      </c>
      <c r="B26" s="413"/>
      <c r="C26" s="412"/>
      <c r="D26" s="410"/>
      <c r="E26" s="410"/>
      <c r="F26" s="410"/>
      <c r="G26" s="414"/>
      <c r="H26" s="410"/>
      <c r="I26" s="429"/>
      <c r="J26" s="429"/>
      <c r="K26" s="412"/>
      <c r="L26" s="412"/>
      <c r="M26" s="412"/>
      <c r="N26" s="412"/>
      <c r="O26" s="414"/>
      <c r="P26" s="414"/>
      <c r="Q26" s="414"/>
      <c r="R26" s="414"/>
      <c r="S26" s="414"/>
      <c r="T26" s="414"/>
      <c r="U26" s="437">
        <f>V25</f>
        <v>0</v>
      </c>
      <c r="V26" s="437"/>
      <c r="W26" s="437"/>
      <c r="X26" s="437"/>
      <c r="Y26" s="16"/>
      <c r="Z26" s="410"/>
      <c r="AA26" s="391"/>
      <c r="AB26" s="391"/>
      <c r="AC26" s="391"/>
      <c r="AD26" s="391"/>
      <c r="AE26" s="391"/>
      <c r="AF26" s="391"/>
      <c r="AG26" s="391"/>
      <c r="AH26" s="391"/>
    </row>
    <row r="27" s="392" customFormat="1" ht="18.75" customHeight="1" spans="1:34">
      <c r="A27" s="415" t="s">
        <v>1228</v>
      </c>
      <c r="B27" s="416"/>
      <c r="C27" s="417"/>
      <c r="D27" s="418"/>
      <c r="E27" s="418"/>
      <c r="F27" s="419"/>
      <c r="G27" s="420"/>
      <c r="H27" s="421"/>
      <c r="I27" s="421"/>
      <c r="J27" s="421"/>
      <c r="K27" s="421"/>
      <c r="L27" s="421"/>
      <c r="M27" s="421"/>
      <c r="N27" s="421"/>
      <c r="O27" s="420"/>
      <c r="P27" s="420"/>
      <c r="Q27" s="420"/>
      <c r="R27" s="420"/>
      <c r="S27" s="420"/>
      <c r="T27" s="420"/>
      <c r="U27" s="438">
        <f>U25-U26</f>
        <v>0</v>
      </c>
      <c r="V27" s="438"/>
      <c r="W27" s="438">
        <f>W25-W26</f>
        <v>0</v>
      </c>
      <c r="X27" s="438">
        <f>X25</f>
        <v>0</v>
      </c>
      <c r="Y27" s="16" t="str">
        <f t="shared" si="3"/>
        <v/>
      </c>
      <c r="Z27" s="419"/>
      <c r="AA27" s="391"/>
      <c r="AB27" s="391"/>
      <c r="AC27" s="391"/>
      <c r="AD27" s="391"/>
      <c r="AE27" s="391"/>
      <c r="AF27" s="391"/>
      <c r="AG27" s="391"/>
      <c r="AH27" s="391"/>
    </row>
    <row r="28" spans="1:27">
      <c r="A28" s="3" t="e">
        <f>#REF!&amp;"填表人："&amp;#REF!</f>
        <v>#REF!</v>
      </c>
      <c r="U28" s="439"/>
      <c r="V28" s="439"/>
      <c r="W28" s="439"/>
      <c r="X28" s="3" t="e">
        <f>"评估人员："&amp;#REF!</f>
        <v>#REF!</v>
      </c>
      <c r="AA28" s="443" t="s">
        <v>599</v>
      </c>
    </row>
    <row r="29" spans="1:23">
      <c r="A29" s="3" t="e">
        <f>"填表日期："&amp;YEAR(#REF!)&amp;"年"&amp;MONTH(#REF!)&amp;"月"&amp;DAY(#REF!)&amp;"日"</f>
        <v>#REF!</v>
      </c>
      <c r="U29" s="439"/>
      <c r="V29" s="439"/>
      <c r="W29" s="439"/>
    </row>
    <row r="30" spans="21:27">
      <c r="U30" s="439"/>
      <c r="V30" s="439"/>
      <c r="W30" s="439"/>
      <c r="X30" s="440"/>
      <c r="Y30" s="440"/>
      <c r="AA30" s="45"/>
    </row>
    <row r="31" spans="21:23">
      <c r="U31" s="439"/>
      <c r="V31" s="439"/>
      <c r="W31" s="439"/>
    </row>
    <row r="32" spans="21:24">
      <c r="U32" s="439"/>
      <c r="V32" s="439"/>
      <c r="W32" s="439"/>
      <c r="X32" s="440"/>
    </row>
    <row r="33" spans="21:23">
      <c r="U33" s="439"/>
      <c r="V33" s="439"/>
      <c r="W33" s="439"/>
    </row>
    <row r="34" spans="21:23">
      <c r="U34" s="439"/>
      <c r="V34" s="439"/>
      <c r="W34" s="439"/>
    </row>
    <row r="36" spans="21:23">
      <c r="U36" s="441"/>
      <c r="V36" s="441"/>
      <c r="W36" s="441"/>
    </row>
    <row r="37" spans="21:23">
      <c r="U37" s="440"/>
      <c r="V37" s="440"/>
      <c r="W37" s="440"/>
    </row>
    <row r="38" spans="21:23">
      <c r="U38" s="440"/>
      <c r="V38" s="440"/>
      <c r="W38" s="440"/>
    </row>
    <row r="40" spans="7:23">
      <c r="G40" s="422"/>
      <c r="U40" s="440"/>
      <c r="V40" s="440"/>
      <c r="W40" s="440"/>
    </row>
    <row r="41" spans="7:7">
      <c r="G41" s="422"/>
    </row>
    <row r="42" spans="7:7">
      <c r="G42" s="422"/>
    </row>
    <row r="43" spans="7:7">
      <c r="G43" s="422"/>
    </row>
    <row r="44" spans="7:23">
      <c r="G44" s="422"/>
      <c r="U44" s="440"/>
      <c r="V44" s="440"/>
      <c r="W44" s="440"/>
    </row>
    <row r="45" spans="7:7">
      <c r="G45" s="422"/>
    </row>
    <row r="46" spans="7:7">
      <c r="G46" s="422"/>
    </row>
    <row r="47" spans="7:7">
      <c r="G47" s="422"/>
    </row>
  </sheetData>
  <mergeCells count="24">
    <mergeCell ref="A2:Z2"/>
    <mergeCell ref="A3:Z3"/>
    <mergeCell ref="M4:N4"/>
    <mergeCell ref="Y4:Z4"/>
    <mergeCell ref="O6:T6"/>
    <mergeCell ref="A25:B25"/>
    <mergeCell ref="A26:B26"/>
    <mergeCell ref="A27:B27"/>
    <mergeCell ref="A6:A7"/>
    <mergeCell ref="B6:B7"/>
    <mergeCell ref="C6:C7"/>
    <mergeCell ref="D6:D7"/>
    <mergeCell ref="E6:E7"/>
    <mergeCell ref="F6:F7"/>
    <mergeCell ref="G6:G7"/>
    <mergeCell ref="H6:H7"/>
    <mergeCell ref="I6:I7"/>
    <mergeCell ref="J6:J7"/>
    <mergeCell ref="U6:U7"/>
    <mergeCell ref="V6:V7"/>
    <mergeCell ref="W6:W7"/>
    <mergeCell ref="X6:X7"/>
    <mergeCell ref="Y6:Y7"/>
    <mergeCell ref="Z6:Z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colBreaks count="2" manualBreakCount="2">
    <brk id="12" max="28" man="1"/>
    <brk id="20" max="28" man="1"/>
  </col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8">
    <pageSetUpPr fitToPage="1"/>
  </sheetPr>
  <dimension ref="A1:P68"/>
  <sheetViews>
    <sheetView showGridLines="0" zoomScale="96" zoomScaleNormal="96" workbookViewId="0">
      <selection activeCell="J8" sqref="J8"/>
    </sheetView>
  </sheetViews>
  <sheetFormatPr defaultColWidth="8.70833333333333" defaultRowHeight="12.75"/>
  <cols>
    <col min="1" max="1" width="6.70833333333333" style="383" customWidth="1"/>
    <col min="2" max="2" width="19.7083333333333" style="383" customWidth="1"/>
    <col min="3" max="4" width="8" style="383" customWidth="1"/>
    <col min="5" max="5" width="22.2083333333333" style="383" customWidth="1"/>
    <col min="6" max="6" width="12.2083333333333" style="383" customWidth="1"/>
    <col min="7" max="7" width="4.70833333333333" style="383" customWidth="1"/>
    <col min="8" max="8" width="5.5" style="383" customWidth="1"/>
    <col min="9" max="9" width="11" style="384" customWidth="1"/>
    <col min="10" max="10" width="15" style="384" customWidth="1"/>
    <col min="11" max="11" width="8" style="383" customWidth="1"/>
    <col min="12" max="12" width="8.70833333333333" style="383" customWidth="1"/>
    <col min="13" max="14" width="9.70833333333333" style="383" customWidth="1"/>
    <col min="15" max="15" width="9.20833333333333" style="383" customWidth="1"/>
    <col min="16" max="205" width="9" style="383" customWidth="1"/>
    <col min="206" max="206" width="4.5" style="383" customWidth="1"/>
    <col min="207" max="207" width="11" style="383" customWidth="1"/>
    <col min="208" max="208" width="8" style="383" customWidth="1"/>
    <col min="209" max="209" width="5.20833333333333" style="383" customWidth="1"/>
    <col min="210" max="210" width="13.2083333333333" style="383" customWidth="1"/>
    <col min="211" max="211" width="12.5" style="383" customWidth="1"/>
    <col min="212" max="221" width="10.7083333333333" style="383" customWidth="1"/>
    <col min="222" max="222" width="12.2083333333333" style="383" customWidth="1"/>
    <col min="223" max="223" width="8.20833333333333" style="383" customWidth="1"/>
    <col min="224" max="224" width="10.7083333333333" style="383" customWidth="1"/>
    <col min="225" max="225" width="10" style="383" customWidth="1"/>
    <col min="226" max="226" width="12.2083333333333" style="383" customWidth="1"/>
    <col min="227" max="227" width="9.70833333333333" style="383" customWidth="1"/>
    <col min="228" max="228" width="9.20833333333333" style="383" customWidth="1"/>
    <col min="229" max="229" width="9" style="383" customWidth="1"/>
    <col min="230" max="230" width="8.70833333333333" style="383" customWidth="1"/>
    <col min="231" max="231" width="9.70833333333333" style="383" customWidth="1"/>
    <col min="232" max="232" width="9.20833333333333" style="383" customWidth="1"/>
    <col min="233" max="233" width="7.70833333333333" style="383" customWidth="1"/>
    <col min="234" max="234" width="9.20833333333333" style="383" customWidth="1"/>
    <col min="235" max="235" width="14.7083333333333" style="383" customWidth="1"/>
    <col min="236" max="236" width="13.7083333333333" style="383" customWidth="1"/>
    <col min="237" max="237" width="8" style="383" customWidth="1"/>
    <col min="238" max="238" width="7.70833333333333" style="383" customWidth="1"/>
    <col min="239" max="239" width="7.20833333333333" style="383" customWidth="1"/>
    <col min="240" max="240" width="9.20833333333333" style="383" customWidth="1"/>
    <col min="241" max="241" width="7.70833333333333" style="383" customWidth="1"/>
    <col min="242" max="243" width="8.70833333333333" style="383" customWidth="1"/>
    <col min="244" max="244" width="14.7083333333333" style="383" customWidth="1"/>
    <col min="245" max="245" width="13.7083333333333" style="383" customWidth="1"/>
    <col min="246" max="246" width="8.70833333333333" style="383" customWidth="1"/>
    <col min="247" max="249" width="10.7083333333333" style="383" customWidth="1"/>
    <col min="250" max="250" width="16.7083333333333" style="383" customWidth="1"/>
    <col min="251" max="254" width="10.7083333333333" style="383" customWidth="1"/>
    <col min="255" max="255" width="12" style="383" customWidth="1"/>
    <col min="256" max="256" width="10.7083333333333" style="383" customWidth="1"/>
    <col min="257" max="257" width="8.70833333333333" style="383" customWidth="1"/>
    <col min="258" max="262" width="13.7083333333333" style="383" customWidth="1"/>
    <col min="263" max="266" width="8.70833333333333" style="383" hidden="1"/>
    <col min="267" max="461" width="9" style="383" customWidth="1"/>
    <col min="462" max="462" width="4.5" style="383" customWidth="1"/>
    <col min="463" max="463" width="11" style="383" customWidth="1"/>
    <col min="464" max="464" width="8" style="383" customWidth="1"/>
    <col min="465" max="465" width="5.20833333333333" style="383" customWidth="1"/>
    <col min="466" max="466" width="13.2083333333333" style="383" customWidth="1"/>
    <col min="467" max="467" width="12.5" style="383" customWidth="1"/>
    <col min="468" max="477" width="10.7083333333333" style="383" customWidth="1"/>
    <col min="478" max="478" width="12.2083333333333" style="383" customWidth="1"/>
    <col min="479" max="479" width="8.20833333333333" style="383" customWidth="1"/>
    <col min="480" max="480" width="10.7083333333333" style="383" customWidth="1"/>
    <col min="481" max="481" width="10" style="383" customWidth="1"/>
    <col min="482" max="482" width="12.2083333333333" style="383" customWidth="1"/>
    <col min="483" max="483" width="9.70833333333333" style="383" customWidth="1"/>
    <col min="484" max="484" width="9.20833333333333" style="383" customWidth="1"/>
    <col min="485" max="485" width="9" style="383" customWidth="1"/>
    <col min="486" max="486" width="8.70833333333333" style="383" customWidth="1"/>
    <col min="487" max="487" width="9.70833333333333" style="383" customWidth="1"/>
    <col min="488" max="488" width="9.20833333333333" style="383" customWidth="1"/>
    <col min="489" max="489" width="7.70833333333333" style="383" customWidth="1"/>
    <col min="490" max="490" width="9.20833333333333" style="383" customWidth="1"/>
    <col min="491" max="491" width="14.7083333333333" style="383" customWidth="1"/>
    <col min="492" max="492" width="13.7083333333333" style="383" customWidth="1"/>
    <col min="493" max="493" width="8" style="383" customWidth="1"/>
    <col min="494" max="494" width="7.70833333333333" style="383" customWidth="1"/>
    <col min="495" max="495" width="7.20833333333333" style="383" customWidth="1"/>
    <col min="496" max="496" width="9.20833333333333" style="383" customWidth="1"/>
    <col min="497" max="497" width="7.70833333333333" style="383" customWidth="1"/>
    <col min="498" max="499" width="8.70833333333333" style="383" customWidth="1"/>
    <col min="500" max="500" width="14.7083333333333" style="383" customWidth="1"/>
    <col min="501" max="501" width="13.7083333333333" style="383" customWidth="1"/>
    <col min="502" max="502" width="8.70833333333333" style="383" customWidth="1"/>
    <col min="503" max="505" width="10.7083333333333" style="383" customWidth="1"/>
    <col min="506" max="506" width="16.7083333333333" style="383" customWidth="1"/>
    <col min="507" max="510" width="10.7083333333333" style="383" customWidth="1"/>
    <col min="511" max="511" width="12" style="383" customWidth="1"/>
    <col min="512" max="512" width="10.7083333333333" style="383" customWidth="1"/>
    <col min="513" max="513" width="8.70833333333333" style="383" customWidth="1"/>
    <col min="514" max="518" width="13.7083333333333" style="383" customWidth="1"/>
    <col min="519" max="522" width="8.70833333333333" style="383" hidden="1"/>
    <col min="523" max="717" width="9" style="383" customWidth="1"/>
    <col min="718" max="718" width="4.5" style="383" customWidth="1"/>
    <col min="719" max="719" width="11" style="383" customWidth="1"/>
    <col min="720" max="720" width="8" style="383" customWidth="1"/>
    <col min="721" max="721" width="5.20833333333333" style="383" customWidth="1"/>
    <col min="722" max="722" width="13.2083333333333" style="383" customWidth="1"/>
    <col min="723" max="723" width="12.5" style="383" customWidth="1"/>
    <col min="724" max="733" width="10.7083333333333" style="383" customWidth="1"/>
    <col min="734" max="734" width="12.2083333333333" style="383" customWidth="1"/>
    <col min="735" max="735" width="8.20833333333333" style="383" customWidth="1"/>
    <col min="736" max="736" width="10.7083333333333" style="383" customWidth="1"/>
    <col min="737" max="737" width="10" style="383" customWidth="1"/>
    <col min="738" max="738" width="12.2083333333333" style="383" customWidth="1"/>
    <col min="739" max="739" width="9.70833333333333" style="383" customWidth="1"/>
    <col min="740" max="740" width="9.20833333333333" style="383" customWidth="1"/>
    <col min="741" max="741" width="9" style="383" customWidth="1"/>
    <col min="742" max="742" width="8.70833333333333" style="383" customWidth="1"/>
    <col min="743" max="743" width="9.70833333333333" style="383" customWidth="1"/>
    <col min="744" max="744" width="9.20833333333333" style="383" customWidth="1"/>
    <col min="745" max="745" width="7.70833333333333" style="383" customWidth="1"/>
    <col min="746" max="746" width="9.20833333333333" style="383" customWidth="1"/>
    <col min="747" max="747" width="14.7083333333333" style="383" customWidth="1"/>
    <col min="748" max="748" width="13.7083333333333" style="383" customWidth="1"/>
    <col min="749" max="749" width="8" style="383" customWidth="1"/>
    <col min="750" max="750" width="7.70833333333333" style="383" customWidth="1"/>
    <col min="751" max="751" width="7.20833333333333" style="383" customWidth="1"/>
    <col min="752" max="752" width="9.20833333333333" style="383" customWidth="1"/>
    <col min="753" max="753" width="7.70833333333333" style="383" customWidth="1"/>
    <col min="754" max="755" width="8.70833333333333" style="383" customWidth="1"/>
    <col min="756" max="756" width="14.7083333333333" style="383" customWidth="1"/>
    <col min="757" max="757" width="13.7083333333333" style="383" customWidth="1"/>
    <col min="758" max="758" width="8.70833333333333" style="383" customWidth="1"/>
    <col min="759" max="761" width="10.7083333333333" style="383" customWidth="1"/>
    <col min="762" max="762" width="16.7083333333333" style="383" customWidth="1"/>
    <col min="763" max="766" width="10.7083333333333" style="383" customWidth="1"/>
    <col min="767" max="767" width="12" style="383" customWidth="1"/>
    <col min="768" max="768" width="10.7083333333333" style="383" customWidth="1"/>
    <col min="769" max="769" width="8.70833333333333" style="383" customWidth="1"/>
    <col min="770" max="774" width="13.7083333333333" style="383" customWidth="1"/>
    <col min="775" max="778" width="8.70833333333333" style="383" hidden="1"/>
    <col min="779" max="973" width="9" style="383" customWidth="1"/>
    <col min="974" max="974" width="4.5" style="383" customWidth="1"/>
    <col min="975" max="975" width="11" style="383" customWidth="1"/>
    <col min="976" max="976" width="8" style="383" customWidth="1"/>
    <col min="977" max="977" width="5.20833333333333" style="383" customWidth="1"/>
    <col min="978" max="978" width="13.2083333333333" style="383" customWidth="1"/>
    <col min="979" max="979" width="12.5" style="383" customWidth="1"/>
    <col min="980" max="989" width="10.7083333333333" style="383" customWidth="1"/>
    <col min="990" max="990" width="12.2083333333333" style="383" customWidth="1"/>
    <col min="991" max="991" width="8.20833333333333" style="383" customWidth="1"/>
    <col min="992" max="992" width="10.7083333333333" style="383" customWidth="1"/>
    <col min="993" max="993" width="10" style="383" customWidth="1"/>
    <col min="994" max="994" width="12.2083333333333" style="383" customWidth="1"/>
    <col min="995" max="995" width="9.70833333333333" style="383" customWidth="1"/>
    <col min="996" max="996" width="9.20833333333333" style="383" customWidth="1"/>
    <col min="997" max="997" width="9" style="383" customWidth="1"/>
    <col min="998" max="998" width="8.70833333333333" style="383" customWidth="1"/>
    <col min="999" max="999" width="9.70833333333333" style="383" customWidth="1"/>
    <col min="1000" max="1000" width="9.20833333333333" style="383" customWidth="1"/>
    <col min="1001" max="1001" width="7.70833333333333" style="383" customWidth="1"/>
    <col min="1002" max="1002" width="9.20833333333333" style="383" customWidth="1"/>
    <col min="1003" max="1003" width="14.7083333333333" style="383" customWidth="1"/>
    <col min="1004" max="1004" width="13.7083333333333" style="383" customWidth="1"/>
    <col min="1005" max="1005" width="8" style="383" customWidth="1"/>
    <col min="1006" max="1006" width="7.70833333333333" style="383" customWidth="1"/>
    <col min="1007" max="1007" width="7.20833333333333" style="383" customWidth="1"/>
    <col min="1008" max="1008" width="9.20833333333333" style="383" customWidth="1"/>
    <col min="1009" max="1009" width="7.70833333333333" style="383" customWidth="1"/>
    <col min="1010" max="1011" width="8.70833333333333" style="383" customWidth="1"/>
    <col min="1012" max="1012" width="14.7083333333333" style="383" customWidth="1"/>
    <col min="1013" max="1013" width="13.7083333333333" style="383" customWidth="1"/>
    <col min="1014" max="1014" width="8.70833333333333" style="383" customWidth="1"/>
    <col min="1015" max="1017" width="10.7083333333333" style="383" customWidth="1"/>
    <col min="1018" max="1018" width="16.7083333333333" style="383" customWidth="1"/>
    <col min="1019" max="1022" width="10.7083333333333" style="383" customWidth="1"/>
    <col min="1023" max="1023" width="12" style="383" customWidth="1"/>
    <col min="1024" max="1024" width="10.7083333333333" style="383" customWidth="1"/>
    <col min="1025" max="1025" width="8.70833333333333" style="383" customWidth="1"/>
    <col min="1026" max="1030" width="13.7083333333333" style="383" customWidth="1"/>
    <col min="1031" max="1034" width="8.70833333333333" style="383" hidden="1"/>
    <col min="1035" max="1229" width="9" style="383" customWidth="1"/>
    <col min="1230" max="1230" width="4.5" style="383" customWidth="1"/>
    <col min="1231" max="1231" width="11" style="383" customWidth="1"/>
    <col min="1232" max="1232" width="8" style="383" customWidth="1"/>
    <col min="1233" max="1233" width="5.20833333333333" style="383" customWidth="1"/>
    <col min="1234" max="1234" width="13.2083333333333" style="383" customWidth="1"/>
    <col min="1235" max="1235" width="12.5" style="383" customWidth="1"/>
    <col min="1236" max="1245" width="10.7083333333333" style="383" customWidth="1"/>
    <col min="1246" max="1246" width="12.2083333333333" style="383" customWidth="1"/>
    <col min="1247" max="1247" width="8.20833333333333" style="383" customWidth="1"/>
    <col min="1248" max="1248" width="10.7083333333333" style="383" customWidth="1"/>
    <col min="1249" max="1249" width="10" style="383" customWidth="1"/>
    <col min="1250" max="1250" width="12.2083333333333" style="383" customWidth="1"/>
    <col min="1251" max="1251" width="9.70833333333333" style="383" customWidth="1"/>
    <col min="1252" max="1252" width="9.20833333333333" style="383" customWidth="1"/>
    <col min="1253" max="1253" width="9" style="383" customWidth="1"/>
    <col min="1254" max="1254" width="8.70833333333333" style="383" customWidth="1"/>
    <col min="1255" max="1255" width="9.70833333333333" style="383" customWidth="1"/>
    <col min="1256" max="1256" width="9.20833333333333" style="383" customWidth="1"/>
    <col min="1257" max="1257" width="7.70833333333333" style="383" customWidth="1"/>
    <col min="1258" max="1258" width="9.20833333333333" style="383" customWidth="1"/>
    <col min="1259" max="1259" width="14.7083333333333" style="383" customWidth="1"/>
    <col min="1260" max="1260" width="13.7083333333333" style="383" customWidth="1"/>
    <col min="1261" max="1261" width="8" style="383" customWidth="1"/>
    <col min="1262" max="1262" width="7.70833333333333" style="383" customWidth="1"/>
    <col min="1263" max="1263" width="7.20833333333333" style="383" customWidth="1"/>
    <col min="1264" max="1264" width="9.20833333333333" style="383" customWidth="1"/>
    <col min="1265" max="1265" width="7.70833333333333" style="383" customWidth="1"/>
    <col min="1266" max="1267" width="8.70833333333333" style="383" customWidth="1"/>
    <col min="1268" max="1268" width="14.7083333333333" style="383" customWidth="1"/>
    <col min="1269" max="1269" width="13.7083333333333" style="383" customWidth="1"/>
    <col min="1270" max="1270" width="8.70833333333333" style="383" customWidth="1"/>
    <col min="1271" max="1273" width="10.7083333333333" style="383" customWidth="1"/>
    <col min="1274" max="1274" width="16.7083333333333" style="383" customWidth="1"/>
    <col min="1275" max="1278" width="10.7083333333333" style="383" customWidth="1"/>
    <col min="1279" max="1279" width="12" style="383" customWidth="1"/>
    <col min="1280" max="1280" width="10.7083333333333" style="383" customWidth="1"/>
    <col min="1281" max="1281" width="8.70833333333333" style="383" customWidth="1"/>
    <col min="1282" max="1286" width="13.7083333333333" style="383" customWidth="1"/>
    <col min="1287" max="1290" width="8.70833333333333" style="383" hidden="1"/>
    <col min="1291" max="1485" width="9" style="383" customWidth="1"/>
    <col min="1486" max="1486" width="4.5" style="383" customWidth="1"/>
    <col min="1487" max="1487" width="11" style="383" customWidth="1"/>
    <col min="1488" max="1488" width="8" style="383" customWidth="1"/>
    <col min="1489" max="1489" width="5.20833333333333" style="383" customWidth="1"/>
    <col min="1490" max="1490" width="13.2083333333333" style="383" customWidth="1"/>
    <col min="1491" max="1491" width="12.5" style="383" customWidth="1"/>
    <col min="1492" max="1501" width="10.7083333333333" style="383" customWidth="1"/>
    <col min="1502" max="1502" width="12.2083333333333" style="383" customWidth="1"/>
    <col min="1503" max="1503" width="8.20833333333333" style="383" customWidth="1"/>
    <col min="1504" max="1504" width="10.7083333333333" style="383" customWidth="1"/>
    <col min="1505" max="1505" width="10" style="383" customWidth="1"/>
    <col min="1506" max="1506" width="12.2083333333333" style="383" customWidth="1"/>
    <col min="1507" max="1507" width="9.70833333333333" style="383" customWidth="1"/>
    <col min="1508" max="1508" width="9.20833333333333" style="383" customWidth="1"/>
    <col min="1509" max="1509" width="9" style="383" customWidth="1"/>
    <col min="1510" max="1510" width="8.70833333333333" style="383" customWidth="1"/>
    <col min="1511" max="1511" width="9.70833333333333" style="383" customWidth="1"/>
    <col min="1512" max="1512" width="9.20833333333333" style="383" customWidth="1"/>
    <col min="1513" max="1513" width="7.70833333333333" style="383" customWidth="1"/>
    <col min="1514" max="1514" width="9.20833333333333" style="383" customWidth="1"/>
    <col min="1515" max="1515" width="14.7083333333333" style="383" customWidth="1"/>
    <col min="1516" max="1516" width="13.7083333333333" style="383" customWidth="1"/>
    <col min="1517" max="1517" width="8" style="383" customWidth="1"/>
    <col min="1518" max="1518" width="7.70833333333333" style="383" customWidth="1"/>
    <col min="1519" max="1519" width="7.20833333333333" style="383" customWidth="1"/>
    <col min="1520" max="1520" width="9.20833333333333" style="383" customWidth="1"/>
    <col min="1521" max="1521" width="7.70833333333333" style="383" customWidth="1"/>
    <col min="1522" max="1523" width="8.70833333333333" style="383" customWidth="1"/>
    <col min="1524" max="1524" width="14.7083333333333" style="383" customWidth="1"/>
    <col min="1525" max="1525" width="13.7083333333333" style="383" customWidth="1"/>
    <col min="1526" max="1526" width="8.70833333333333" style="383" customWidth="1"/>
    <col min="1527" max="1529" width="10.7083333333333" style="383" customWidth="1"/>
    <col min="1530" max="1530" width="16.7083333333333" style="383" customWidth="1"/>
    <col min="1531" max="1534" width="10.7083333333333" style="383" customWidth="1"/>
    <col min="1535" max="1535" width="12" style="383" customWidth="1"/>
    <col min="1536" max="1536" width="10.7083333333333" style="383" customWidth="1"/>
    <col min="1537" max="1537" width="8.70833333333333" style="383" customWidth="1"/>
    <col min="1538" max="1542" width="13.7083333333333" style="383" customWidth="1"/>
    <col min="1543" max="1546" width="8.70833333333333" style="383" hidden="1"/>
    <col min="1547" max="1741" width="9" style="383" customWidth="1"/>
    <col min="1742" max="1742" width="4.5" style="383" customWidth="1"/>
    <col min="1743" max="1743" width="11" style="383" customWidth="1"/>
    <col min="1744" max="1744" width="8" style="383" customWidth="1"/>
    <col min="1745" max="1745" width="5.20833333333333" style="383" customWidth="1"/>
    <col min="1746" max="1746" width="13.2083333333333" style="383" customWidth="1"/>
    <col min="1747" max="1747" width="12.5" style="383" customWidth="1"/>
    <col min="1748" max="1757" width="10.7083333333333" style="383" customWidth="1"/>
    <col min="1758" max="1758" width="12.2083333333333" style="383" customWidth="1"/>
    <col min="1759" max="1759" width="8.20833333333333" style="383" customWidth="1"/>
    <col min="1760" max="1760" width="10.7083333333333" style="383" customWidth="1"/>
    <col min="1761" max="1761" width="10" style="383" customWidth="1"/>
    <col min="1762" max="1762" width="12.2083333333333" style="383" customWidth="1"/>
    <col min="1763" max="1763" width="9.70833333333333" style="383" customWidth="1"/>
    <col min="1764" max="1764" width="9.20833333333333" style="383" customWidth="1"/>
    <col min="1765" max="1765" width="9" style="383" customWidth="1"/>
    <col min="1766" max="1766" width="8.70833333333333" style="383" customWidth="1"/>
    <col min="1767" max="1767" width="9.70833333333333" style="383" customWidth="1"/>
    <col min="1768" max="1768" width="9.20833333333333" style="383" customWidth="1"/>
    <col min="1769" max="1769" width="7.70833333333333" style="383" customWidth="1"/>
    <col min="1770" max="1770" width="9.20833333333333" style="383" customWidth="1"/>
    <col min="1771" max="1771" width="14.7083333333333" style="383" customWidth="1"/>
    <col min="1772" max="1772" width="13.7083333333333" style="383" customWidth="1"/>
    <col min="1773" max="1773" width="8" style="383" customWidth="1"/>
    <col min="1774" max="1774" width="7.70833333333333" style="383" customWidth="1"/>
    <col min="1775" max="1775" width="7.20833333333333" style="383" customWidth="1"/>
    <col min="1776" max="1776" width="9.20833333333333" style="383" customWidth="1"/>
    <col min="1777" max="1777" width="7.70833333333333" style="383" customWidth="1"/>
    <col min="1778" max="1779" width="8.70833333333333" style="383" customWidth="1"/>
    <col min="1780" max="1780" width="14.7083333333333" style="383" customWidth="1"/>
    <col min="1781" max="1781" width="13.7083333333333" style="383" customWidth="1"/>
    <col min="1782" max="1782" width="8.70833333333333" style="383" customWidth="1"/>
    <col min="1783" max="1785" width="10.7083333333333" style="383" customWidth="1"/>
    <col min="1786" max="1786" width="16.7083333333333" style="383" customWidth="1"/>
    <col min="1787" max="1790" width="10.7083333333333" style="383" customWidth="1"/>
    <col min="1791" max="1791" width="12" style="383" customWidth="1"/>
    <col min="1792" max="1792" width="10.7083333333333" style="383" customWidth="1"/>
    <col min="1793" max="1793" width="8.70833333333333" style="383" customWidth="1"/>
    <col min="1794" max="1798" width="13.7083333333333" style="383" customWidth="1"/>
    <col min="1799" max="1802" width="8.70833333333333" style="383" hidden="1"/>
    <col min="1803" max="1997" width="9" style="383" customWidth="1"/>
    <col min="1998" max="1998" width="4.5" style="383" customWidth="1"/>
    <col min="1999" max="1999" width="11" style="383" customWidth="1"/>
    <col min="2000" max="2000" width="8" style="383" customWidth="1"/>
    <col min="2001" max="2001" width="5.20833333333333" style="383" customWidth="1"/>
    <col min="2002" max="2002" width="13.2083333333333" style="383" customWidth="1"/>
    <col min="2003" max="2003" width="12.5" style="383" customWidth="1"/>
    <col min="2004" max="2013" width="10.7083333333333" style="383" customWidth="1"/>
    <col min="2014" max="2014" width="12.2083333333333" style="383" customWidth="1"/>
    <col min="2015" max="2015" width="8.20833333333333" style="383" customWidth="1"/>
    <col min="2016" max="2016" width="10.7083333333333" style="383" customWidth="1"/>
    <col min="2017" max="2017" width="10" style="383" customWidth="1"/>
    <col min="2018" max="2018" width="12.2083333333333" style="383" customWidth="1"/>
    <col min="2019" max="2019" width="9.70833333333333" style="383" customWidth="1"/>
    <col min="2020" max="2020" width="9.20833333333333" style="383" customWidth="1"/>
    <col min="2021" max="2021" width="9" style="383" customWidth="1"/>
    <col min="2022" max="2022" width="8.70833333333333" style="383" customWidth="1"/>
    <col min="2023" max="2023" width="9.70833333333333" style="383" customWidth="1"/>
    <col min="2024" max="2024" width="9.20833333333333" style="383" customWidth="1"/>
    <col min="2025" max="2025" width="7.70833333333333" style="383" customWidth="1"/>
    <col min="2026" max="2026" width="9.20833333333333" style="383" customWidth="1"/>
    <col min="2027" max="2027" width="14.7083333333333" style="383" customWidth="1"/>
    <col min="2028" max="2028" width="13.7083333333333" style="383" customWidth="1"/>
    <col min="2029" max="2029" width="8" style="383" customWidth="1"/>
    <col min="2030" max="2030" width="7.70833333333333" style="383" customWidth="1"/>
    <col min="2031" max="2031" width="7.20833333333333" style="383" customWidth="1"/>
    <col min="2032" max="2032" width="9.20833333333333" style="383" customWidth="1"/>
    <col min="2033" max="2033" width="7.70833333333333" style="383" customWidth="1"/>
    <col min="2034" max="2035" width="8.70833333333333" style="383" customWidth="1"/>
    <col min="2036" max="2036" width="14.7083333333333" style="383" customWidth="1"/>
    <col min="2037" max="2037" width="13.7083333333333" style="383" customWidth="1"/>
    <col min="2038" max="2038" width="8.70833333333333" style="383" customWidth="1"/>
    <col min="2039" max="2041" width="10.7083333333333" style="383" customWidth="1"/>
    <col min="2042" max="2042" width="16.7083333333333" style="383" customWidth="1"/>
    <col min="2043" max="2046" width="10.7083333333333" style="383" customWidth="1"/>
    <col min="2047" max="2047" width="12" style="383" customWidth="1"/>
    <col min="2048" max="2048" width="10.7083333333333" style="383" customWidth="1"/>
    <col min="2049" max="2049" width="8.70833333333333" style="383" customWidth="1"/>
    <col min="2050" max="2054" width="13.7083333333333" style="383" customWidth="1"/>
    <col min="2055" max="2058" width="8.70833333333333" style="383" hidden="1"/>
    <col min="2059" max="2253" width="9" style="383" customWidth="1"/>
    <col min="2254" max="2254" width="4.5" style="383" customWidth="1"/>
    <col min="2255" max="2255" width="11" style="383" customWidth="1"/>
    <col min="2256" max="2256" width="8" style="383" customWidth="1"/>
    <col min="2257" max="2257" width="5.20833333333333" style="383" customWidth="1"/>
    <col min="2258" max="2258" width="13.2083333333333" style="383" customWidth="1"/>
    <col min="2259" max="2259" width="12.5" style="383" customWidth="1"/>
    <col min="2260" max="2269" width="10.7083333333333" style="383" customWidth="1"/>
    <col min="2270" max="2270" width="12.2083333333333" style="383" customWidth="1"/>
    <col min="2271" max="2271" width="8.20833333333333" style="383" customWidth="1"/>
    <col min="2272" max="2272" width="10.7083333333333" style="383" customWidth="1"/>
    <col min="2273" max="2273" width="10" style="383" customWidth="1"/>
    <col min="2274" max="2274" width="12.2083333333333" style="383" customWidth="1"/>
    <col min="2275" max="2275" width="9.70833333333333" style="383" customWidth="1"/>
    <col min="2276" max="2276" width="9.20833333333333" style="383" customWidth="1"/>
    <col min="2277" max="2277" width="9" style="383" customWidth="1"/>
    <col min="2278" max="2278" width="8.70833333333333" style="383" customWidth="1"/>
    <col min="2279" max="2279" width="9.70833333333333" style="383" customWidth="1"/>
    <col min="2280" max="2280" width="9.20833333333333" style="383" customWidth="1"/>
    <col min="2281" max="2281" width="7.70833333333333" style="383" customWidth="1"/>
    <col min="2282" max="2282" width="9.20833333333333" style="383" customWidth="1"/>
    <col min="2283" max="2283" width="14.7083333333333" style="383" customWidth="1"/>
    <col min="2284" max="2284" width="13.7083333333333" style="383" customWidth="1"/>
    <col min="2285" max="2285" width="8" style="383" customWidth="1"/>
    <col min="2286" max="2286" width="7.70833333333333" style="383" customWidth="1"/>
    <col min="2287" max="2287" width="7.20833333333333" style="383" customWidth="1"/>
    <col min="2288" max="2288" width="9.20833333333333" style="383" customWidth="1"/>
    <col min="2289" max="2289" width="7.70833333333333" style="383" customWidth="1"/>
    <col min="2290" max="2291" width="8.70833333333333" style="383" customWidth="1"/>
    <col min="2292" max="2292" width="14.7083333333333" style="383" customWidth="1"/>
    <col min="2293" max="2293" width="13.7083333333333" style="383" customWidth="1"/>
    <col min="2294" max="2294" width="8.70833333333333" style="383" customWidth="1"/>
    <col min="2295" max="2297" width="10.7083333333333" style="383" customWidth="1"/>
    <col min="2298" max="2298" width="16.7083333333333" style="383" customWidth="1"/>
    <col min="2299" max="2302" width="10.7083333333333" style="383" customWidth="1"/>
    <col min="2303" max="2303" width="12" style="383" customWidth="1"/>
    <col min="2304" max="2304" width="10.7083333333333" style="383" customWidth="1"/>
    <col min="2305" max="2305" width="8.70833333333333" style="383" customWidth="1"/>
    <col min="2306" max="2310" width="13.7083333333333" style="383" customWidth="1"/>
    <col min="2311" max="2314" width="8.70833333333333" style="383" hidden="1"/>
    <col min="2315" max="2509" width="9" style="383" customWidth="1"/>
    <col min="2510" max="2510" width="4.5" style="383" customWidth="1"/>
    <col min="2511" max="2511" width="11" style="383" customWidth="1"/>
    <col min="2512" max="2512" width="8" style="383" customWidth="1"/>
    <col min="2513" max="2513" width="5.20833333333333" style="383" customWidth="1"/>
    <col min="2514" max="2514" width="13.2083333333333" style="383" customWidth="1"/>
    <col min="2515" max="2515" width="12.5" style="383" customWidth="1"/>
    <col min="2516" max="2525" width="10.7083333333333" style="383" customWidth="1"/>
    <col min="2526" max="2526" width="12.2083333333333" style="383" customWidth="1"/>
    <col min="2527" max="2527" width="8.20833333333333" style="383" customWidth="1"/>
    <col min="2528" max="2528" width="10.7083333333333" style="383" customWidth="1"/>
    <col min="2529" max="2529" width="10" style="383" customWidth="1"/>
    <col min="2530" max="2530" width="12.2083333333333" style="383" customWidth="1"/>
    <col min="2531" max="2531" width="9.70833333333333" style="383" customWidth="1"/>
    <col min="2532" max="2532" width="9.20833333333333" style="383" customWidth="1"/>
    <col min="2533" max="2533" width="9" style="383" customWidth="1"/>
    <col min="2534" max="2534" width="8.70833333333333" style="383" customWidth="1"/>
    <col min="2535" max="2535" width="9.70833333333333" style="383" customWidth="1"/>
    <col min="2536" max="2536" width="9.20833333333333" style="383" customWidth="1"/>
    <col min="2537" max="2537" width="7.70833333333333" style="383" customWidth="1"/>
    <col min="2538" max="2538" width="9.20833333333333" style="383" customWidth="1"/>
    <col min="2539" max="2539" width="14.7083333333333" style="383" customWidth="1"/>
    <col min="2540" max="2540" width="13.7083333333333" style="383" customWidth="1"/>
    <col min="2541" max="2541" width="8" style="383" customWidth="1"/>
    <col min="2542" max="2542" width="7.70833333333333" style="383" customWidth="1"/>
    <col min="2543" max="2543" width="7.20833333333333" style="383" customWidth="1"/>
    <col min="2544" max="2544" width="9.20833333333333" style="383" customWidth="1"/>
    <col min="2545" max="2545" width="7.70833333333333" style="383" customWidth="1"/>
    <col min="2546" max="2547" width="8.70833333333333" style="383" customWidth="1"/>
    <col min="2548" max="2548" width="14.7083333333333" style="383" customWidth="1"/>
    <col min="2549" max="2549" width="13.7083333333333" style="383" customWidth="1"/>
    <col min="2550" max="2550" width="8.70833333333333" style="383" customWidth="1"/>
    <col min="2551" max="2553" width="10.7083333333333" style="383" customWidth="1"/>
    <col min="2554" max="2554" width="16.7083333333333" style="383" customWidth="1"/>
    <col min="2555" max="2558" width="10.7083333333333" style="383" customWidth="1"/>
    <col min="2559" max="2559" width="12" style="383" customWidth="1"/>
    <col min="2560" max="2560" width="10.7083333333333" style="383" customWidth="1"/>
    <col min="2561" max="2561" width="8.70833333333333" style="383" customWidth="1"/>
    <col min="2562" max="2566" width="13.7083333333333" style="383" customWidth="1"/>
    <col min="2567" max="2570" width="8.70833333333333" style="383" hidden="1"/>
    <col min="2571" max="2765" width="9" style="383" customWidth="1"/>
    <col min="2766" max="2766" width="4.5" style="383" customWidth="1"/>
    <col min="2767" max="2767" width="11" style="383" customWidth="1"/>
    <col min="2768" max="2768" width="8" style="383" customWidth="1"/>
    <col min="2769" max="2769" width="5.20833333333333" style="383" customWidth="1"/>
    <col min="2770" max="2770" width="13.2083333333333" style="383" customWidth="1"/>
    <col min="2771" max="2771" width="12.5" style="383" customWidth="1"/>
    <col min="2772" max="2781" width="10.7083333333333" style="383" customWidth="1"/>
    <col min="2782" max="2782" width="12.2083333333333" style="383" customWidth="1"/>
    <col min="2783" max="2783" width="8.20833333333333" style="383" customWidth="1"/>
    <col min="2784" max="2784" width="10.7083333333333" style="383" customWidth="1"/>
    <col min="2785" max="2785" width="10" style="383" customWidth="1"/>
    <col min="2786" max="2786" width="12.2083333333333" style="383" customWidth="1"/>
    <col min="2787" max="2787" width="9.70833333333333" style="383" customWidth="1"/>
    <col min="2788" max="2788" width="9.20833333333333" style="383" customWidth="1"/>
    <col min="2789" max="2789" width="9" style="383" customWidth="1"/>
    <col min="2790" max="2790" width="8.70833333333333" style="383" customWidth="1"/>
    <col min="2791" max="2791" width="9.70833333333333" style="383" customWidth="1"/>
    <col min="2792" max="2792" width="9.20833333333333" style="383" customWidth="1"/>
    <col min="2793" max="2793" width="7.70833333333333" style="383" customWidth="1"/>
    <col min="2794" max="2794" width="9.20833333333333" style="383" customWidth="1"/>
    <col min="2795" max="2795" width="14.7083333333333" style="383" customWidth="1"/>
    <col min="2796" max="2796" width="13.7083333333333" style="383" customWidth="1"/>
    <col min="2797" max="2797" width="8" style="383" customWidth="1"/>
    <col min="2798" max="2798" width="7.70833333333333" style="383" customWidth="1"/>
    <col min="2799" max="2799" width="7.20833333333333" style="383" customWidth="1"/>
    <col min="2800" max="2800" width="9.20833333333333" style="383" customWidth="1"/>
    <col min="2801" max="2801" width="7.70833333333333" style="383" customWidth="1"/>
    <col min="2802" max="2803" width="8.70833333333333" style="383" customWidth="1"/>
    <col min="2804" max="2804" width="14.7083333333333" style="383" customWidth="1"/>
    <col min="2805" max="2805" width="13.7083333333333" style="383" customWidth="1"/>
    <col min="2806" max="2806" width="8.70833333333333" style="383" customWidth="1"/>
    <col min="2807" max="2809" width="10.7083333333333" style="383" customWidth="1"/>
    <col min="2810" max="2810" width="16.7083333333333" style="383" customWidth="1"/>
    <col min="2811" max="2814" width="10.7083333333333" style="383" customWidth="1"/>
    <col min="2815" max="2815" width="12" style="383" customWidth="1"/>
    <col min="2816" max="2816" width="10.7083333333333" style="383" customWidth="1"/>
    <col min="2817" max="2817" width="8.70833333333333" style="383" customWidth="1"/>
    <col min="2818" max="2822" width="13.7083333333333" style="383" customWidth="1"/>
    <col min="2823" max="2826" width="8.70833333333333" style="383" hidden="1"/>
    <col min="2827" max="3021" width="9" style="383" customWidth="1"/>
    <col min="3022" max="3022" width="4.5" style="383" customWidth="1"/>
    <col min="3023" max="3023" width="11" style="383" customWidth="1"/>
    <col min="3024" max="3024" width="8" style="383" customWidth="1"/>
    <col min="3025" max="3025" width="5.20833333333333" style="383" customWidth="1"/>
    <col min="3026" max="3026" width="13.2083333333333" style="383" customWidth="1"/>
    <col min="3027" max="3027" width="12.5" style="383" customWidth="1"/>
    <col min="3028" max="3037" width="10.7083333333333" style="383" customWidth="1"/>
    <col min="3038" max="3038" width="12.2083333333333" style="383" customWidth="1"/>
    <col min="3039" max="3039" width="8.20833333333333" style="383" customWidth="1"/>
    <col min="3040" max="3040" width="10.7083333333333" style="383" customWidth="1"/>
    <col min="3041" max="3041" width="10" style="383" customWidth="1"/>
    <col min="3042" max="3042" width="12.2083333333333" style="383" customWidth="1"/>
    <col min="3043" max="3043" width="9.70833333333333" style="383" customWidth="1"/>
    <col min="3044" max="3044" width="9.20833333333333" style="383" customWidth="1"/>
    <col min="3045" max="3045" width="9" style="383" customWidth="1"/>
    <col min="3046" max="3046" width="8.70833333333333" style="383" customWidth="1"/>
    <col min="3047" max="3047" width="9.70833333333333" style="383" customWidth="1"/>
    <col min="3048" max="3048" width="9.20833333333333" style="383" customWidth="1"/>
    <col min="3049" max="3049" width="7.70833333333333" style="383" customWidth="1"/>
    <col min="3050" max="3050" width="9.20833333333333" style="383" customWidth="1"/>
    <col min="3051" max="3051" width="14.7083333333333" style="383" customWidth="1"/>
    <col min="3052" max="3052" width="13.7083333333333" style="383" customWidth="1"/>
    <col min="3053" max="3053" width="8" style="383" customWidth="1"/>
    <col min="3054" max="3054" width="7.70833333333333" style="383" customWidth="1"/>
    <col min="3055" max="3055" width="7.20833333333333" style="383" customWidth="1"/>
    <col min="3056" max="3056" width="9.20833333333333" style="383" customWidth="1"/>
    <col min="3057" max="3057" width="7.70833333333333" style="383" customWidth="1"/>
    <col min="3058" max="3059" width="8.70833333333333" style="383" customWidth="1"/>
    <col min="3060" max="3060" width="14.7083333333333" style="383" customWidth="1"/>
    <col min="3061" max="3061" width="13.7083333333333" style="383" customWidth="1"/>
    <col min="3062" max="3062" width="8.70833333333333" style="383" customWidth="1"/>
    <col min="3063" max="3065" width="10.7083333333333" style="383" customWidth="1"/>
    <col min="3066" max="3066" width="16.7083333333333" style="383" customWidth="1"/>
    <col min="3067" max="3070" width="10.7083333333333" style="383" customWidth="1"/>
    <col min="3071" max="3071" width="12" style="383" customWidth="1"/>
    <col min="3072" max="3072" width="10.7083333333333" style="383" customWidth="1"/>
    <col min="3073" max="3073" width="8.70833333333333" style="383" customWidth="1"/>
    <col min="3074" max="3078" width="13.7083333333333" style="383" customWidth="1"/>
    <col min="3079" max="3082" width="8.70833333333333" style="383" hidden="1"/>
    <col min="3083" max="3277" width="9" style="383" customWidth="1"/>
    <col min="3278" max="3278" width="4.5" style="383" customWidth="1"/>
    <col min="3279" max="3279" width="11" style="383" customWidth="1"/>
    <col min="3280" max="3280" width="8" style="383" customWidth="1"/>
    <col min="3281" max="3281" width="5.20833333333333" style="383" customWidth="1"/>
    <col min="3282" max="3282" width="13.2083333333333" style="383" customWidth="1"/>
    <col min="3283" max="3283" width="12.5" style="383" customWidth="1"/>
    <col min="3284" max="3293" width="10.7083333333333" style="383" customWidth="1"/>
    <col min="3294" max="3294" width="12.2083333333333" style="383" customWidth="1"/>
    <col min="3295" max="3295" width="8.20833333333333" style="383" customWidth="1"/>
    <col min="3296" max="3296" width="10.7083333333333" style="383" customWidth="1"/>
    <col min="3297" max="3297" width="10" style="383" customWidth="1"/>
    <col min="3298" max="3298" width="12.2083333333333" style="383" customWidth="1"/>
    <col min="3299" max="3299" width="9.70833333333333" style="383" customWidth="1"/>
    <col min="3300" max="3300" width="9.20833333333333" style="383" customWidth="1"/>
    <col min="3301" max="3301" width="9" style="383" customWidth="1"/>
    <col min="3302" max="3302" width="8.70833333333333" style="383" customWidth="1"/>
    <col min="3303" max="3303" width="9.70833333333333" style="383" customWidth="1"/>
    <col min="3304" max="3304" width="9.20833333333333" style="383" customWidth="1"/>
    <col min="3305" max="3305" width="7.70833333333333" style="383" customWidth="1"/>
    <col min="3306" max="3306" width="9.20833333333333" style="383" customWidth="1"/>
    <col min="3307" max="3307" width="14.7083333333333" style="383" customWidth="1"/>
    <col min="3308" max="3308" width="13.7083333333333" style="383" customWidth="1"/>
    <col min="3309" max="3309" width="8" style="383" customWidth="1"/>
    <col min="3310" max="3310" width="7.70833333333333" style="383" customWidth="1"/>
    <col min="3311" max="3311" width="7.20833333333333" style="383" customWidth="1"/>
    <col min="3312" max="3312" width="9.20833333333333" style="383" customWidth="1"/>
    <col min="3313" max="3313" width="7.70833333333333" style="383" customWidth="1"/>
    <col min="3314" max="3315" width="8.70833333333333" style="383" customWidth="1"/>
    <col min="3316" max="3316" width="14.7083333333333" style="383" customWidth="1"/>
    <col min="3317" max="3317" width="13.7083333333333" style="383" customWidth="1"/>
    <col min="3318" max="3318" width="8.70833333333333" style="383" customWidth="1"/>
    <col min="3319" max="3321" width="10.7083333333333" style="383" customWidth="1"/>
    <col min="3322" max="3322" width="16.7083333333333" style="383" customWidth="1"/>
    <col min="3323" max="3326" width="10.7083333333333" style="383" customWidth="1"/>
    <col min="3327" max="3327" width="12" style="383" customWidth="1"/>
    <col min="3328" max="3328" width="10.7083333333333" style="383" customWidth="1"/>
    <col min="3329" max="3329" width="8.70833333333333" style="383" customWidth="1"/>
    <col min="3330" max="3334" width="13.7083333333333" style="383" customWidth="1"/>
    <col min="3335" max="3338" width="8.70833333333333" style="383" hidden="1"/>
    <col min="3339" max="3533" width="9" style="383" customWidth="1"/>
    <col min="3534" max="3534" width="4.5" style="383" customWidth="1"/>
    <col min="3535" max="3535" width="11" style="383" customWidth="1"/>
    <col min="3536" max="3536" width="8" style="383" customWidth="1"/>
    <col min="3537" max="3537" width="5.20833333333333" style="383" customWidth="1"/>
    <col min="3538" max="3538" width="13.2083333333333" style="383" customWidth="1"/>
    <col min="3539" max="3539" width="12.5" style="383" customWidth="1"/>
    <col min="3540" max="3549" width="10.7083333333333" style="383" customWidth="1"/>
    <col min="3550" max="3550" width="12.2083333333333" style="383" customWidth="1"/>
    <col min="3551" max="3551" width="8.20833333333333" style="383" customWidth="1"/>
    <col min="3552" max="3552" width="10.7083333333333" style="383" customWidth="1"/>
    <col min="3553" max="3553" width="10" style="383" customWidth="1"/>
    <col min="3554" max="3554" width="12.2083333333333" style="383" customWidth="1"/>
    <col min="3555" max="3555" width="9.70833333333333" style="383" customWidth="1"/>
    <col min="3556" max="3556" width="9.20833333333333" style="383" customWidth="1"/>
    <col min="3557" max="3557" width="9" style="383" customWidth="1"/>
    <col min="3558" max="3558" width="8.70833333333333" style="383" customWidth="1"/>
    <col min="3559" max="3559" width="9.70833333333333" style="383" customWidth="1"/>
    <col min="3560" max="3560" width="9.20833333333333" style="383" customWidth="1"/>
    <col min="3561" max="3561" width="7.70833333333333" style="383" customWidth="1"/>
    <col min="3562" max="3562" width="9.20833333333333" style="383" customWidth="1"/>
    <col min="3563" max="3563" width="14.7083333333333" style="383" customWidth="1"/>
    <col min="3564" max="3564" width="13.7083333333333" style="383" customWidth="1"/>
    <col min="3565" max="3565" width="8" style="383" customWidth="1"/>
    <col min="3566" max="3566" width="7.70833333333333" style="383" customWidth="1"/>
    <col min="3567" max="3567" width="7.20833333333333" style="383" customWidth="1"/>
    <col min="3568" max="3568" width="9.20833333333333" style="383" customWidth="1"/>
    <col min="3569" max="3569" width="7.70833333333333" style="383" customWidth="1"/>
    <col min="3570" max="3571" width="8.70833333333333" style="383" customWidth="1"/>
    <col min="3572" max="3572" width="14.7083333333333" style="383" customWidth="1"/>
    <col min="3573" max="3573" width="13.7083333333333" style="383" customWidth="1"/>
    <col min="3574" max="3574" width="8.70833333333333" style="383" customWidth="1"/>
    <col min="3575" max="3577" width="10.7083333333333" style="383" customWidth="1"/>
    <col min="3578" max="3578" width="16.7083333333333" style="383" customWidth="1"/>
    <col min="3579" max="3582" width="10.7083333333333" style="383" customWidth="1"/>
    <col min="3583" max="3583" width="12" style="383" customWidth="1"/>
    <col min="3584" max="3584" width="10.7083333333333" style="383" customWidth="1"/>
    <col min="3585" max="3585" width="8.70833333333333" style="383" customWidth="1"/>
    <col min="3586" max="3590" width="13.7083333333333" style="383" customWidth="1"/>
    <col min="3591" max="3594" width="8.70833333333333" style="383" hidden="1"/>
    <col min="3595" max="3789" width="9" style="383" customWidth="1"/>
    <col min="3790" max="3790" width="4.5" style="383" customWidth="1"/>
    <col min="3791" max="3791" width="11" style="383" customWidth="1"/>
    <col min="3792" max="3792" width="8" style="383" customWidth="1"/>
    <col min="3793" max="3793" width="5.20833333333333" style="383" customWidth="1"/>
    <col min="3794" max="3794" width="13.2083333333333" style="383" customWidth="1"/>
    <col min="3795" max="3795" width="12.5" style="383" customWidth="1"/>
    <col min="3796" max="3805" width="10.7083333333333" style="383" customWidth="1"/>
    <col min="3806" max="3806" width="12.2083333333333" style="383" customWidth="1"/>
    <col min="3807" max="3807" width="8.20833333333333" style="383" customWidth="1"/>
    <col min="3808" max="3808" width="10.7083333333333" style="383" customWidth="1"/>
    <col min="3809" max="3809" width="10" style="383" customWidth="1"/>
    <col min="3810" max="3810" width="12.2083333333333" style="383" customWidth="1"/>
    <col min="3811" max="3811" width="9.70833333333333" style="383" customWidth="1"/>
    <col min="3812" max="3812" width="9.20833333333333" style="383" customWidth="1"/>
    <col min="3813" max="3813" width="9" style="383" customWidth="1"/>
    <col min="3814" max="3814" width="8.70833333333333" style="383" customWidth="1"/>
    <col min="3815" max="3815" width="9.70833333333333" style="383" customWidth="1"/>
    <col min="3816" max="3816" width="9.20833333333333" style="383" customWidth="1"/>
    <col min="3817" max="3817" width="7.70833333333333" style="383" customWidth="1"/>
    <col min="3818" max="3818" width="9.20833333333333" style="383" customWidth="1"/>
    <col min="3819" max="3819" width="14.7083333333333" style="383" customWidth="1"/>
    <col min="3820" max="3820" width="13.7083333333333" style="383" customWidth="1"/>
    <col min="3821" max="3821" width="8" style="383" customWidth="1"/>
    <col min="3822" max="3822" width="7.70833333333333" style="383" customWidth="1"/>
    <col min="3823" max="3823" width="7.20833333333333" style="383" customWidth="1"/>
    <col min="3824" max="3824" width="9.20833333333333" style="383" customWidth="1"/>
    <col min="3825" max="3825" width="7.70833333333333" style="383" customWidth="1"/>
    <col min="3826" max="3827" width="8.70833333333333" style="383" customWidth="1"/>
    <col min="3828" max="3828" width="14.7083333333333" style="383" customWidth="1"/>
    <col min="3829" max="3829" width="13.7083333333333" style="383" customWidth="1"/>
    <col min="3830" max="3830" width="8.70833333333333" style="383" customWidth="1"/>
    <col min="3831" max="3833" width="10.7083333333333" style="383" customWidth="1"/>
    <col min="3834" max="3834" width="16.7083333333333" style="383" customWidth="1"/>
    <col min="3835" max="3838" width="10.7083333333333" style="383" customWidth="1"/>
    <col min="3839" max="3839" width="12" style="383" customWidth="1"/>
    <col min="3840" max="3840" width="10.7083333333333" style="383" customWidth="1"/>
    <col min="3841" max="3841" width="8.70833333333333" style="383" customWidth="1"/>
    <col min="3842" max="3846" width="13.7083333333333" style="383" customWidth="1"/>
    <col min="3847" max="3850" width="8.70833333333333" style="383" hidden="1"/>
    <col min="3851" max="4045" width="9" style="383" customWidth="1"/>
    <col min="4046" max="4046" width="4.5" style="383" customWidth="1"/>
    <col min="4047" max="4047" width="11" style="383" customWidth="1"/>
    <col min="4048" max="4048" width="8" style="383" customWidth="1"/>
    <col min="4049" max="4049" width="5.20833333333333" style="383" customWidth="1"/>
    <col min="4050" max="4050" width="13.2083333333333" style="383" customWidth="1"/>
    <col min="4051" max="4051" width="12.5" style="383" customWidth="1"/>
    <col min="4052" max="4061" width="10.7083333333333" style="383" customWidth="1"/>
    <col min="4062" max="4062" width="12.2083333333333" style="383" customWidth="1"/>
    <col min="4063" max="4063" width="8.20833333333333" style="383" customWidth="1"/>
    <col min="4064" max="4064" width="10.7083333333333" style="383" customWidth="1"/>
    <col min="4065" max="4065" width="10" style="383" customWidth="1"/>
    <col min="4066" max="4066" width="12.2083333333333" style="383" customWidth="1"/>
    <col min="4067" max="4067" width="9.70833333333333" style="383" customWidth="1"/>
    <col min="4068" max="4068" width="9.20833333333333" style="383" customWidth="1"/>
    <col min="4069" max="4069" width="9" style="383" customWidth="1"/>
    <col min="4070" max="4070" width="8.70833333333333" style="383" customWidth="1"/>
    <col min="4071" max="4071" width="9.70833333333333" style="383" customWidth="1"/>
    <col min="4072" max="4072" width="9.20833333333333" style="383" customWidth="1"/>
    <col min="4073" max="4073" width="7.70833333333333" style="383" customWidth="1"/>
    <col min="4074" max="4074" width="9.20833333333333" style="383" customWidth="1"/>
    <col min="4075" max="4075" width="14.7083333333333" style="383" customWidth="1"/>
    <col min="4076" max="4076" width="13.7083333333333" style="383" customWidth="1"/>
    <col min="4077" max="4077" width="8" style="383" customWidth="1"/>
    <col min="4078" max="4078" width="7.70833333333333" style="383" customWidth="1"/>
    <col min="4079" max="4079" width="7.20833333333333" style="383" customWidth="1"/>
    <col min="4080" max="4080" width="9.20833333333333" style="383" customWidth="1"/>
    <col min="4081" max="4081" width="7.70833333333333" style="383" customWidth="1"/>
    <col min="4082" max="4083" width="8.70833333333333" style="383" customWidth="1"/>
    <col min="4084" max="4084" width="14.7083333333333" style="383" customWidth="1"/>
    <col min="4085" max="4085" width="13.7083333333333" style="383" customWidth="1"/>
    <col min="4086" max="4086" width="8.70833333333333" style="383" customWidth="1"/>
    <col min="4087" max="4089" width="10.7083333333333" style="383" customWidth="1"/>
    <col min="4090" max="4090" width="16.7083333333333" style="383" customWidth="1"/>
    <col min="4091" max="4094" width="10.7083333333333" style="383" customWidth="1"/>
    <col min="4095" max="4095" width="12" style="383" customWidth="1"/>
    <col min="4096" max="4096" width="10.7083333333333" style="383" customWidth="1"/>
    <col min="4097" max="4097" width="8.70833333333333" style="383" customWidth="1"/>
    <col min="4098" max="4102" width="13.7083333333333" style="383" customWidth="1"/>
    <col min="4103" max="4106" width="8.70833333333333" style="383" hidden="1"/>
    <col min="4107" max="4301" width="9" style="383" customWidth="1"/>
    <col min="4302" max="4302" width="4.5" style="383" customWidth="1"/>
    <col min="4303" max="4303" width="11" style="383" customWidth="1"/>
    <col min="4304" max="4304" width="8" style="383" customWidth="1"/>
    <col min="4305" max="4305" width="5.20833333333333" style="383" customWidth="1"/>
    <col min="4306" max="4306" width="13.2083333333333" style="383" customWidth="1"/>
    <col min="4307" max="4307" width="12.5" style="383" customWidth="1"/>
    <col min="4308" max="4317" width="10.7083333333333" style="383" customWidth="1"/>
    <col min="4318" max="4318" width="12.2083333333333" style="383" customWidth="1"/>
    <col min="4319" max="4319" width="8.20833333333333" style="383" customWidth="1"/>
    <col min="4320" max="4320" width="10.7083333333333" style="383" customWidth="1"/>
    <col min="4321" max="4321" width="10" style="383" customWidth="1"/>
    <col min="4322" max="4322" width="12.2083333333333" style="383" customWidth="1"/>
    <col min="4323" max="4323" width="9.70833333333333" style="383" customWidth="1"/>
    <col min="4324" max="4324" width="9.20833333333333" style="383" customWidth="1"/>
    <col min="4325" max="4325" width="9" style="383" customWidth="1"/>
    <col min="4326" max="4326" width="8.70833333333333" style="383" customWidth="1"/>
    <col min="4327" max="4327" width="9.70833333333333" style="383" customWidth="1"/>
    <col min="4328" max="4328" width="9.20833333333333" style="383" customWidth="1"/>
    <col min="4329" max="4329" width="7.70833333333333" style="383" customWidth="1"/>
    <col min="4330" max="4330" width="9.20833333333333" style="383" customWidth="1"/>
    <col min="4331" max="4331" width="14.7083333333333" style="383" customWidth="1"/>
    <col min="4332" max="4332" width="13.7083333333333" style="383" customWidth="1"/>
    <col min="4333" max="4333" width="8" style="383" customWidth="1"/>
    <col min="4334" max="4334" width="7.70833333333333" style="383" customWidth="1"/>
    <col min="4335" max="4335" width="7.20833333333333" style="383" customWidth="1"/>
    <col min="4336" max="4336" width="9.20833333333333" style="383" customWidth="1"/>
    <col min="4337" max="4337" width="7.70833333333333" style="383" customWidth="1"/>
    <col min="4338" max="4339" width="8.70833333333333" style="383" customWidth="1"/>
    <col min="4340" max="4340" width="14.7083333333333" style="383" customWidth="1"/>
    <col min="4341" max="4341" width="13.7083333333333" style="383" customWidth="1"/>
    <col min="4342" max="4342" width="8.70833333333333" style="383" customWidth="1"/>
    <col min="4343" max="4345" width="10.7083333333333" style="383" customWidth="1"/>
    <col min="4346" max="4346" width="16.7083333333333" style="383" customWidth="1"/>
    <col min="4347" max="4350" width="10.7083333333333" style="383" customWidth="1"/>
    <col min="4351" max="4351" width="12" style="383" customWidth="1"/>
    <col min="4352" max="4352" width="10.7083333333333" style="383" customWidth="1"/>
    <col min="4353" max="4353" width="8.70833333333333" style="383" customWidth="1"/>
    <col min="4354" max="4358" width="13.7083333333333" style="383" customWidth="1"/>
    <col min="4359" max="4362" width="8.70833333333333" style="383" hidden="1"/>
    <col min="4363" max="4557" width="9" style="383" customWidth="1"/>
    <col min="4558" max="4558" width="4.5" style="383" customWidth="1"/>
    <col min="4559" max="4559" width="11" style="383" customWidth="1"/>
    <col min="4560" max="4560" width="8" style="383" customWidth="1"/>
    <col min="4561" max="4561" width="5.20833333333333" style="383" customWidth="1"/>
    <col min="4562" max="4562" width="13.2083333333333" style="383" customWidth="1"/>
    <col min="4563" max="4563" width="12.5" style="383" customWidth="1"/>
    <col min="4564" max="4573" width="10.7083333333333" style="383" customWidth="1"/>
    <col min="4574" max="4574" width="12.2083333333333" style="383" customWidth="1"/>
    <col min="4575" max="4575" width="8.20833333333333" style="383" customWidth="1"/>
    <col min="4576" max="4576" width="10.7083333333333" style="383" customWidth="1"/>
    <col min="4577" max="4577" width="10" style="383" customWidth="1"/>
    <col min="4578" max="4578" width="12.2083333333333" style="383" customWidth="1"/>
    <col min="4579" max="4579" width="9.70833333333333" style="383" customWidth="1"/>
    <col min="4580" max="4580" width="9.20833333333333" style="383" customWidth="1"/>
    <col min="4581" max="4581" width="9" style="383" customWidth="1"/>
    <col min="4582" max="4582" width="8.70833333333333" style="383" customWidth="1"/>
    <col min="4583" max="4583" width="9.70833333333333" style="383" customWidth="1"/>
    <col min="4584" max="4584" width="9.20833333333333" style="383" customWidth="1"/>
    <col min="4585" max="4585" width="7.70833333333333" style="383" customWidth="1"/>
    <col min="4586" max="4586" width="9.20833333333333" style="383" customWidth="1"/>
    <col min="4587" max="4587" width="14.7083333333333" style="383" customWidth="1"/>
    <col min="4588" max="4588" width="13.7083333333333" style="383" customWidth="1"/>
    <col min="4589" max="4589" width="8" style="383" customWidth="1"/>
    <col min="4590" max="4590" width="7.70833333333333" style="383" customWidth="1"/>
    <col min="4591" max="4591" width="7.20833333333333" style="383" customWidth="1"/>
    <col min="4592" max="4592" width="9.20833333333333" style="383" customWidth="1"/>
    <col min="4593" max="4593" width="7.70833333333333" style="383" customWidth="1"/>
    <col min="4594" max="4595" width="8.70833333333333" style="383" customWidth="1"/>
    <col min="4596" max="4596" width="14.7083333333333" style="383" customWidth="1"/>
    <col min="4597" max="4597" width="13.7083333333333" style="383" customWidth="1"/>
    <col min="4598" max="4598" width="8.70833333333333" style="383" customWidth="1"/>
    <col min="4599" max="4601" width="10.7083333333333" style="383" customWidth="1"/>
    <col min="4602" max="4602" width="16.7083333333333" style="383" customWidth="1"/>
    <col min="4603" max="4606" width="10.7083333333333" style="383" customWidth="1"/>
    <col min="4607" max="4607" width="12" style="383" customWidth="1"/>
    <col min="4608" max="4608" width="10.7083333333333" style="383" customWidth="1"/>
    <col min="4609" max="4609" width="8.70833333333333" style="383" customWidth="1"/>
    <col min="4610" max="4614" width="13.7083333333333" style="383" customWidth="1"/>
    <col min="4615" max="4618" width="8.70833333333333" style="383" hidden="1"/>
    <col min="4619" max="4813" width="9" style="383" customWidth="1"/>
    <col min="4814" max="4814" width="4.5" style="383" customWidth="1"/>
    <col min="4815" max="4815" width="11" style="383" customWidth="1"/>
    <col min="4816" max="4816" width="8" style="383" customWidth="1"/>
    <col min="4817" max="4817" width="5.20833333333333" style="383" customWidth="1"/>
    <col min="4818" max="4818" width="13.2083333333333" style="383" customWidth="1"/>
    <col min="4819" max="4819" width="12.5" style="383" customWidth="1"/>
    <col min="4820" max="4829" width="10.7083333333333" style="383" customWidth="1"/>
    <col min="4830" max="4830" width="12.2083333333333" style="383" customWidth="1"/>
    <col min="4831" max="4831" width="8.20833333333333" style="383" customWidth="1"/>
    <col min="4832" max="4832" width="10.7083333333333" style="383" customWidth="1"/>
    <col min="4833" max="4833" width="10" style="383" customWidth="1"/>
    <col min="4834" max="4834" width="12.2083333333333" style="383" customWidth="1"/>
    <col min="4835" max="4835" width="9.70833333333333" style="383" customWidth="1"/>
    <col min="4836" max="4836" width="9.20833333333333" style="383" customWidth="1"/>
    <col min="4837" max="4837" width="9" style="383" customWidth="1"/>
    <col min="4838" max="4838" width="8.70833333333333" style="383" customWidth="1"/>
    <col min="4839" max="4839" width="9.70833333333333" style="383" customWidth="1"/>
    <col min="4840" max="4840" width="9.20833333333333" style="383" customWidth="1"/>
    <col min="4841" max="4841" width="7.70833333333333" style="383" customWidth="1"/>
    <col min="4842" max="4842" width="9.20833333333333" style="383" customWidth="1"/>
    <col min="4843" max="4843" width="14.7083333333333" style="383" customWidth="1"/>
    <col min="4844" max="4844" width="13.7083333333333" style="383" customWidth="1"/>
    <col min="4845" max="4845" width="8" style="383" customWidth="1"/>
    <col min="4846" max="4846" width="7.70833333333333" style="383" customWidth="1"/>
    <col min="4847" max="4847" width="7.20833333333333" style="383" customWidth="1"/>
    <col min="4848" max="4848" width="9.20833333333333" style="383" customWidth="1"/>
    <col min="4849" max="4849" width="7.70833333333333" style="383" customWidth="1"/>
    <col min="4850" max="4851" width="8.70833333333333" style="383" customWidth="1"/>
    <col min="4852" max="4852" width="14.7083333333333" style="383" customWidth="1"/>
    <col min="4853" max="4853" width="13.7083333333333" style="383" customWidth="1"/>
    <col min="4854" max="4854" width="8.70833333333333" style="383" customWidth="1"/>
    <col min="4855" max="4857" width="10.7083333333333" style="383" customWidth="1"/>
    <col min="4858" max="4858" width="16.7083333333333" style="383" customWidth="1"/>
    <col min="4859" max="4862" width="10.7083333333333" style="383" customWidth="1"/>
    <col min="4863" max="4863" width="12" style="383" customWidth="1"/>
    <col min="4864" max="4864" width="10.7083333333333" style="383" customWidth="1"/>
    <col min="4865" max="4865" width="8.70833333333333" style="383" customWidth="1"/>
    <col min="4866" max="4870" width="13.7083333333333" style="383" customWidth="1"/>
    <col min="4871" max="4874" width="8.70833333333333" style="383" hidden="1"/>
    <col min="4875" max="5069" width="9" style="383" customWidth="1"/>
    <col min="5070" max="5070" width="4.5" style="383" customWidth="1"/>
    <col min="5071" max="5071" width="11" style="383" customWidth="1"/>
    <col min="5072" max="5072" width="8" style="383" customWidth="1"/>
    <col min="5073" max="5073" width="5.20833333333333" style="383" customWidth="1"/>
    <col min="5074" max="5074" width="13.2083333333333" style="383" customWidth="1"/>
    <col min="5075" max="5075" width="12.5" style="383" customWidth="1"/>
    <col min="5076" max="5085" width="10.7083333333333" style="383" customWidth="1"/>
    <col min="5086" max="5086" width="12.2083333333333" style="383" customWidth="1"/>
    <col min="5087" max="5087" width="8.20833333333333" style="383" customWidth="1"/>
    <col min="5088" max="5088" width="10.7083333333333" style="383" customWidth="1"/>
    <col min="5089" max="5089" width="10" style="383" customWidth="1"/>
    <col min="5090" max="5090" width="12.2083333333333" style="383" customWidth="1"/>
    <col min="5091" max="5091" width="9.70833333333333" style="383" customWidth="1"/>
    <col min="5092" max="5092" width="9.20833333333333" style="383" customWidth="1"/>
    <col min="5093" max="5093" width="9" style="383" customWidth="1"/>
    <col min="5094" max="5094" width="8.70833333333333" style="383" customWidth="1"/>
    <col min="5095" max="5095" width="9.70833333333333" style="383" customWidth="1"/>
    <col min="5096" max="5096" width="9.20833333333333" style="383" customWidth="1"/>
    <col min="5097" max="5097" width="7.70833333333333" style="383" customWidth="1"/>
    <col min="5098" max="5098" width="9.20833333333333" style="383" customWidth="1"/>
    <col min="5099" max="5099" width="14.7083333333333" style="383" customWidth="1"/>
    <col min="5100" max="5100" width="13.7083333333333" style="383" customWidth="1"/>
    <col min="5101" max="5101" width="8" style="383" customWidth="1"/>
    <col min="5102" max="5102" width="7.70833333333333" style="383" customWidth="1"/>
    <col min="5103" max="5103" width="7.20833333333333" style="383" customWidth="1"/>
    <col min="5104" max="5104" width="9.20833333333333" style="383" customWidth="1"/>
    <col min="5105" max="5105" width="7.70833333333333" style="383" customWidth="1"/>
    <col min="5106" max="5107" width="8.70833333333333" style="383" customWidth="1"/>
    <col min="5108" max="5108" width="14.7083333333333" style="383" customWidth="1"/>
    <col min="5109" max="5109" width="13.7083333333333" style="383" customWidth="1"/>
    <col min="5110" max="5110" width="8.70833333333333" style="383" customWidth="1"/>
    <col min="5111" max="5113" width="10.7083333333333" style="383" customWidth="1"/>
    <col min="5114" max="5114" width="16.7083333333333" style="383" customWidth="1"/>
    <col min="5115" max="5118" width="10.7083333333333" style="383" customWidth="1"/>
    <col min="5119" max="5119" width="12" style="383" customWidth="1"/>
    <col min="5120" max="5120" width="10.7083333333333" style="383" customWidth="1"/>
    <col min="5121" max="5121" width="8.70833333333333" style="383" customWidth="1"/>
    <col min="5122" max="5126" width="13.7083333333333" style="383" customWidth="1"/>
    <col min="5127" max="5130" width="8.70833333333333" style="383" hidden="1"/>
    <col min="5131" max="5325" width="9" style="383" customWidth="1"/>
    <col min="5326" max="5326" width="4.5" style="383" customWidth="1"/>
    <col min="5327" max="5327" width="11" style="383" customWidth="1"/>
    <col min="5328" max="5328" width="8" style="383" customWidth="1"/>
    <col min="5329" max="5329" width="5.20833333333333" style="383" customWidth="1"/>
    <col min="5330" max="5330" width="13.2083333333333" style="383" customWidth="1"/>
    <col min="5331" max="5331" width="12.5" style="383" customWidth="1"/>
    <col min="5332" max="5341" width="10.7083333333333" style="383" customWidth="1"/>
    <col min="5342" max="5342" width="12.2083333333333" style="383" customWidth="1"/>
    <col min="5343" max="5343" width="8.20833333333333" style="383" customWidth="1"/>
    <col min="5344" max="5344" width="10.7083333333333" style="383" customWidth="1"/>
    <col min="5345" max="5345" width="10" style="383" customWidth="1"/>
    <col min="5346" max="5346" width="12.2083333333333" style="383" customWidth="1"/>
    <col min="5347" max="5347" width="9.70833333333333" style="383" customWidth="1"/>
    <col min="5348" max="5348" width="9.20833333333333" style="383" customWidth="1"/>
    <col min="5349" max="5349" width="9" style="383" customWidth="1"/>
    <col min="5350" max="5350" width="8.70833333333333" style="383" customWidth="1"/>
    <col min="5351" max="5351" width="9.70833333333333" style="383" customWidth="1"/>
    <col min="5352" max="5352" width="9.20833333333333" style="383" customWidth="1"/>
    <col min="5353" max="5353" width="7.70833333333333" style="383" customWidth="1"/>
    <col min="5354" max="5354" width="9.20833333333333" style="383" customWidth="1"/>
    <col min="5355" max="5355" width="14.7083333333333" style="383" customWidth="1"/>
    <col min="5356" max="5356" width="13.7083333333333" style="383" customWidth="1"/>
    <col min="5357" max="5357" width="8" style="383" customWidth="1"/>
    <col min="5358" max="5358" width="7.70833333333333" style="383" customWidth="1"/>
    <col min="5359" max="5359" width="7.20833333333333" style="383" customWidth="1"/>
    <col min="5360" max="5360" width="9.20833333333333" style="383" customWidth="1"/>
    <col min="5361" max="5361" width="7.70833333333333" style="383" customWidth="1"/>
    <col min="5362" max="5363" width="8.70833333333333" style="383" customWidth="1"/>
    <col min="5364" max="5364" width="14.7083333333333" style="383" customWidth="1"/>
    <col min="5365" max="5365" width="13.7083333333333" style="383" customWidth="1"/>
    <col min="5366" max="5366" width="8.70833333333333" style="383" customWidth="1"/>
    <col min="5367" max="5369" width="10.7083333333333" style="383" customWidth="1"/>
    <col min="5370" max="5370" width="16.7083333333333" style="383" customWidth="1"/>
    <col min="5371" max="5374" width="10.7083333333333" style="383" customWidth="1"/>
    <col min="5375" max="5375" width="12" style="383" customWidth="1"/>
    <col min="5376" max="5376" width="10.7083333333333" style="383" customWidth="1"/>
    <col min="5377" max="5377" width="8.70833333333333" style="383" customWidth="1"/>
    <col min="5378" max="5382" width="13.7083333333333" style="383" customWidth="1"/>
    <col min="5383" max="5386" width="8.70833333333333" style="383" hidden="1"/>
    <col min="5387" max="5581" width="9" style="383" customWidth="1"/>
    <col min="5582" max="5582" width="4.5" style="383" customWidth="1"/>
    <col min="5583" max="5583" width="11" style="383" customWidth="1"/>
    <col min="5584" max="5584" width="8" style="383" customWidth="1"/>
    <col min="5585" max="5585" width="5.20833333333333" style="383" customWidth="1"/>
    <col min="5586" max="5586" width="13.2083333333333" style="383" customWidth="1"/>
    <col min="5587" max="5587" width="12.5" style="383" customWidth="1"/>
    <col min="5588" max="5597" width="10.7083333333333" style="383" customWidth="1"/>
    <col min="5598" max="5598" width="12.2083333333333" style="383" customWidth="1"/>
    <col min="5599" max="5599" width="8.20833333333333" style="383" customWidth="1"/>
    <col min="5600" max="5600" width="10.7083333333333" style="383" customWidth="1"/>
    <col min="5601" max="5601" width="10" style="383" customWidth="1"/>
    <col min="5602" max="5602" width="12.2083333333333" style="383" customWidth="1"/>
    <col min="5603" max="5603" width="9.70833333333333" style="383" customWidth="1"/>
    <col min="5604" max="5604" width="9.20833333333333" style="383" customWidth="1"/>
    <col min="5605" max="5605" width="9" style="383" customWidth="1"/>
    <col min="5606" max="5606" width="8.70833333333333" style="383" customWidth="1"/>
    <col min="5607" max="5607" width="9.70833333333333" style="383" customWidth="1"/>
    <col min="5608" max="5608" width="9.20833333333333" style="383" customWidth="1"/>
    <col min="5609" max="5609" width="7.70833333333333" style="383" customWidth="1"/>
    <col min="5610" max="5610" width="9.20833333333333" style="383" customWidth="1"/>
    <col min="5611" max="5611" width="14.7083333333333" style="383" customWidth="1"/>
    <col min="5612" max="5612" width="13.7083333333333" style="383" customWidth="1"/>
    <col min="5613" max="5613" width="8" style="383" customWidth="1"/>
    <col min="5614" max="5614" width="7.70833333333333" style="383" customWidth="1"/>
    <col min="5615" max="5615" width="7.20833333333333" style="383" customWidth="1"/>
    <col min="5616" max="5616" width="9.20833333333333" style="383" customWidth="1"/>
    <col min="5617" max="5617" width="7.70833333333333" style="383" customWidth="1"/>
    <col min="5618" max="5619" width="8.70833333333333" style="383" customWidth="1"/>
    <col min="5620" max="5620" width="14.7083333333333" style="383" customWidth="1"/>
    <col min="5621" max="5621" width="13.7083333333333" style="383" customWidth="1"/>
    <col min="5622" max="5622" width="8.70833333333333" style="383" customWidth="1"/>
    <col min="5623" max="5625" width="10.7083333333333" style="383" customWidth="1"/>
    <col min="5626" max="5626" width="16.7083333333333" style="383" customWidth="1"/>
    <col min="5627" max="5630" width="10.7083333333333" style="383" customWidth="1"/>
    <col min="5631" max="5631" width="12" style="383" customWidth="1"/>
    <col min="5632" max="5632" width="10.7083333333333" style="383" customWidth="1"/>
    <col min="5633" max="5633" width="8.70833333333333" style="383" customWidth="1"/>
    <col min="5634" max="5638" width="13.7083333333333" style="383" customWidth="1"/>
    <col min="5639" max="5642" width="8.70833333333333" style="383" hidden="1"/>
    <col min="5643" max="5837" width="9" style="383" customWidth="1"/>
    <col min="5838" max="5838" width="4.5" style="383" customWidth="1"/>
    <col min="5839" max="5839" width="11" style="383" customWidth="1"/>
    <col min="5840" max="5840" width="8" style="383" customWidth="1"/>
    <col min="5841" max="5841" width="5.20833333333333" style="383" customWidth="1"/>
    <col min="5842" max="5842" width="13.2083333333333" style="383" customWidth="1"/>
    <col min="5843" max="5843" width="12.5" style="383" customWidth="1"/>
    <col min="5844" max="5853" width="10.7083333333333" style="383" customWidth="1"/>
    <col min="5854" max="5854" width="12.2083333333333" style="383" customWidth="1"/>
    <col min="5855" max="5855" width="8.20833333333333" style="383" customWidth="1"/>
    <col min="5856" max="5856" width="10.7083333333333" style="383" customWidth="1"/>
    <col min="5857" max="5857" width="10" style="383" customWidth="1"/>
    <col min="5858" max="5858" width="12.2083333333333" style="383" customWidth="1"/>
    <col min="5859" max="5859" width="9.70833333333333" style="383" customWidth="1"/>
    <col min="5860" max="5860" width="9.20833333333333" style="383" customWidth="1"/>
    <col min="5861" max="5861" width="9" style="383" customWidth="1"/>
    <col min="5862" max="5862" width="8.70833333333333" style="383" customWidth="1"/>
    <col min="5863" max="5863" width="9.70833333333333" style="383" customWidth="1"/>
    <col min="5864" max="5864" width="9.20833333333333" style="383" customWidth="1"/>
    <col min="5865" max="5865" width="7.70833333333333" style="383" customWidth="1"/>
    <col min="5866" max="5866" width="9.20833333333333" style="383" customWidth="1"/>
    <col min="5867" max="5867" width="14.7083333333333" style="383" customWidth="1"/>
    <col min="5868" max="5868" width="13.7083333333333" style="383" customWidth="1"/>
    <col min="5869" max="5869" width="8" style="383" customWidth="1"/>
    <col min="5870" max="5870" width="7.70833333333333" style="383" customWidth="1"/>
    <col min="5871" max="5871" width="7.20833333333333" style="383" customWidth="1"/>
    <col min="5872" max="5872" width="9.20833333333333" style="383" customWidth="1"/>
    <col min="5873" max="5873" width="7.70833333333333" style="383" customWidth="1"/>
    <col min="5874" max="5875" width="8.70833333333333" style="383" customWidth="1"/>
    <col min="5876" max="5876" width="14.7083333333333" style="383" customWidth="1"/>
    <col min="5877" max="5877" width="13.7083333333333" style="383" customWidth="1"/>
    <col min="5878" max="5878" width="8.70833333333333" style="383" customWidth="1"/>
    <col min="5879" max="5881" width="10.7083333333333" style="383" customWidth="1"/>
    <col min="5882" max="5882" width="16.7083333333333" style="383" customWidth="1"/>
    <col min="5883" max="5886" width="10.7083333333333" style="383" customWidth="1"/>
    <col min="5887" max="5887" width="12" style="383" customWidth="1"/>
    <col min="5888" max="5888" width="10.7083333333333" style="383" customWidth="1"/>
    <col min="5889" max="5889" width="8.70833333333333" style="383" customWidth="1"/>
    <col min="5890" max="5894" width="13.7083333333333" style="383" customWidth="1"/>
    <col min="5895" max="5898" width="8.70833333333333" style="383" hidden="1"/>
    <col min="5899" max="6093" width="9" style="383" customWidth="1"/>
    <col min="6094" max="6094" width="4.5" style="383" customWidth="1"/>
    <col min="6095" max="6095" width="11" style="383" customWidth="1"/>
    <col min="6096" max="6096" width="8" style="383" customWidth="1"/>
    <col min="6097" max="6097" width="5.20833333333333" style="383" customWidth="1"/>
    <col min="6098" max="6098" width="13.2083333333333" style="383" customWidth="1"/>
    <col min="6099" max="6099" width="12.5" style="383" customWidth="1"/>
    <col min="6100" max="6109" width="10.7083333333333" style="383" customWidth="1"/>
    <col min="6110" max="6110" width="12.2083333333333" style="383" customWidth="1"/>
    <col min="6111" max="6111" width="8.20833333333333" style="383" customWidth="1"/>
    <col min="6112" max="6112" width="10.7083333333333" style="383" customWidth="1"/>
    <col min="6113" max="6113" width="10" style="383" customWidth="1"/>
    <col min="6114" max="6114" width="12.2083333333333" style="383" customWidth="1"/>
    <col min="6115" max="6115" width="9.70833333333333" style="383" customWidth="1"/>
    <col min="6116" max="6116" width="9.20833333333333" style="383" customWidth="1"/>
    <col min="6117" max="6117" width="9" style="383" customWidth="1"/>
    <col min="6118" max="6118" width="8.70833333333333" style="383" customWidth="1"/>
    <col min="6119" max="6119" width="9.70833333333333" style="383" customWidth="1"/>
    <col min="6120" max="6120" width="9.20833333333333" style="383" customWidth="1"/>
    <col min="6121" max="6121" width="7.70833333333333" style="383" customWidth="1"/>
    <col min="6122" max="6122" width="9.20833333333333" style="383" customWidth="1"/>
    <col min="6123" max="6123" width="14.7083333333333" style="383" customWidth="1"/>
    <col min="6124" max="6124" width="13.7083333333333" style="383" customWidth="1"/>
    <col min="6125" max="6125" width="8" style="383" customWidth="1"/>
    <col min="6126" max="6126" width="7.70833333333333" style="383" customWidth="1"/>
    <col min="6127" max="6127" width="7.20833333333333" style="383" customWidth="1"/>
    <col min="6128" max="6128" width="9.20833333333333" style="383" customWidth="1"/>
    <col min="6129" max="6129" width="7.70833333333333" style="383" customWidth="1"/>
    <col min="6130" max="6131" width="8.70833333333333" style="383" customWidth="1"/>
    <col min="6132" max="6132" width="14.7083333333333" style="383" customWidth="1"/>
    <col min="6133" max="6133" width="13.7083333333333" style="383" customWidth="1"/>
    <col min="6134" max="6134" width="8.70833333333333" style="383" customWidth="1"/>
    <col min="6135" max="6137" width="10.7083333333333" style="383" customWidth="1"/>
    <col min="6138" max="6138" width="16.7083333333333" style="383" customWidth="1"/>
    <col min="6139" max="6142" width="10.7083333333333" style="383" customWidth="1"/>
    <col min="6143" max="6143" width="12" style="383" customWidth="1"/>
    <col min="6144" max="6144" width="10.7083333333333" style="383" customWidth="1"/>
    <col min="6145" max="6145" width="8.70833333333333" style="383" customWidth="1"/>
    <col min="6146" max="6150" width="13.7083333333333" style="383" customWidth="1"/>
    <col min="6151" max="6154" width="8.70833333333333" style="383" hidden="1"/>
    <col min="6155" max="6349" width="9" style="383" customWidth="1"/>
    <col min="6350" max="6350" width="4.5" style="383" customWidth="1"/>
    <col min="6351" max="6351" width="11" style="383" customWidth="1"/>
    <col min="6352" max="6352" width="8" style="383" customWidth="1"/>
    <col min="6353" max="6353" width="5.20833333333333" style="383" customWidth="1"/>
    <col min="6354" max="6354" width="13.2083333333333" style="383" customWidth="1"/>
    <col min="6355" max="6355" width="12.5" style="383" customWidth="1"/>
    <col min="6356" max="6365" width="10.7083333333333" style="383" customWidth="1"/>
    <col min="6366" max="6366" width="12.2083333333333" style="383" customWidth="1"/>
    <col min="6367" max="6367" width="8.20833333333333" style="383" customWidth="1"/>
    <col min="6368" max="6368" width="10.7083333333333" style="383" customWidth="1"/>
    <col min="6369" max="6369" width="10" style="383" customWidth="1"/>
    <col min="6370" max="6370" width="12.2083333333333" style="383" customWidth="1"/>
    <col min="6371" max="6371" width="9.70833333333333" style="383" customWidth="1"/>
    <col min="6372" max="6372" width="9.20833333333333" style="383" customWidth="1"/>
    <col min="6373" max="6373" width="9" style="383" customWidth="1"/>
    <col min="6374" max="6374" width="8.70833333333333" style="383" customWidth="1"/>
    <col min="6375" max="6375" width="9.70833333333333" style="383" customWidth="1"/>
    <col min="6376" max="6376" width="9.20833333333333" style="383" customWidth="1"/>
    <col min="6377" max="6377" width="7.70833333333333" style="383" customWidth="1"/>
    <col min="6378" max="6378" width="9.20833333333333" style="383" customWidth="1"/>
    <col min="6379" max="6379" width="14.7083333333333" style="383" customWidth="1"/>
    <col min="6380" max="6380" width="13.7083333333333" style="383" customWidth="1"/>
    <col min="6381" max="6381" width="8" style="383" customWidth="1"/>
    <col min="6382" max="6382" width="7.70833333333333" style="383" customWidth="1"/>
    <col min="6383" max="6383" width="7.20833333333333" style="383" customWidth="1"/>
    <col min="6384" max="6384" width="9.20833333333333" style="383" customWidth="1"/>
    <col min="6385" max="6385" width="7.70833333333333" style="383" customWidth="1"/>
    <col min="6386" max="6387" width="8.70833333333333" style="383" customWidth="1"/>
    <col min="6388" max="6388" width="14.7083333333333" style="383" customWidth="1"/>
    <col min="6389" max="6389" width="13.7083333333333" style="383" customWidth="1"/>
    <col min="6390" max="6390" width="8.70833333333333" style="383" customWidth="1"/>
    <col min="6391" max="6393" width="10.7083333333333" style="383" customWidth="1"/>
    <col min="6394" max="6394" width="16.7083333333333" style="383" customWidth="1"/>
    <col min="6395" max="6398" width="10.7083333333333" style="383" customWidth="1"/>
    <col min="6399" max="6399" width="12" style="383" customWidth="1"/>
    <col min="6400" max="6400" width="10.7083333333333" style="383" customWidth="1"/>
    <col min="6401" max="6401" width="8.70833333333333" style="383" customWidth="1"/>
    <col min="6402" max="6406" width="13.7083333333333" style="383" customWidth="1"/>
    <col min="6407" max="6410" width="8.70833333333333" style="383" hidden="1"/>
    <col min="6411" max="6605" width="9" style="383" customWidth="1"/>
    <col min="6606" max="6606" width="4.5" style="383" customWidth="1"/>
    <col min="6607" max="6607" width="11" style="383" customWidth="1"/>
    <col min="6608" max="6608" width="8" style="383" customWidth="1"/>
    <col min="6609" max="6609" width="5.20833333333333" style="383" customWidth="1"/>
    <col min="6610" max="6610" width="13.2083333333333" style="383" customWidth="1"/>
    <col min="6611" max="6611" width="12.5" style="383" customWidth="1"/>
    <col min="6612" max="6621" width="10.7083333333333" style="383" customWidth="1"/>
    <col min="6622" max="6622" width="12.2083333333333" style="383" customWidth="1"/>
    <col min="6623" max="6623" width="8.20833333333333" style="383" customWidth="1"/>
    <col min="6624" max="6624" width="10.7083333333333" style="383" customWidth="1"/>
    <col min="6625" max="6625" width="10" style="383" customWidth="1"/>
    <col min="6626" max="6626" width="12.2083333333333" style="383" customWidth="1"/>
    <col min="6627" max="6627" width="9.70833333333333" style="383" customWidth="1"/>
    <col min="6628" max="6628" width="9.20833333333333" style="383" customWidth="1"/>
    <col min="6629" max="6629" width="9" style="383" customWidth="1"/>
    <col min="6630" max="6630" width="8.70833333333333" style="383" customWidth="1"/>
    <col min="6631" max="6631" width="9.70833333333333" style="383" customWidth="1"/>
    <col min="6632" max="6632" width="9.20833333333333" style="383" customWidth="1"/>
    <col min="6633" max="6633" width="7.70833333333333" style="383" customWidth="1"/>
    <col min="6634" max="6634" width="9.20833333333333" style="383" customWidth="1"/>
    <col min="6635" max="6635" width="14.7083333333333" style="383" customWidth="1"/>
    <col min="6636" max="6636" width="13.7083333333333" style="383" customWidth="1"/>
    <col min="6637" max="6637" width="8" style="383" customWidth="1"/>
    <col min="6638" max="6638" width="7.70833333333333" style="383" customWidth="1"/>
    <col min="6639" max="6639" width="7.20833333333333" style="383" customWidth="1"/>
    <col min="6640" max="6640" width="9.20833333333333" style="383" customWidth="1"/>
    <col min="6641" max="6641" width="7.70833333333333" style="383" customWidth="1"/>
    <col min="6642" max="6643" width="8.70833333333333" style="383" customWidth="1"/>
    <col min="6644" max="6644" width="14.7083333333333" style="383" customWidth="1"/>
    <col min="6645" max="6645" width="13.7083333333333" style="383" customWidth="1"/>
    <col min="6646" max="6646" width="8.70833333333333" style="383" customWidth="1"/>
    <col min="6647" max="6649" width="10.7083333333333" style="383" customWidth="1"/>
    <col min="6650" max="6650" width="16.7083333333333" style="383" customWidth="1"/>
    <col min="6651" max="6654" width="10.7083333333333" style="383" customWidth="1"/>
    <col min="6655" max="6655" width="12" style="383" customWidth="1"/>
    <col min="6656" max="6656" width="10.7083333333333" style="383" customWidth="1"/>
    <col min="6657" max="6657" width="8.70833333333333" style="383" customWidth="1"/>
    <col min="6658" max="6662" width="13.7083333333333" style="383" customWidth="1"/>
    <col min="6663" max="6666" width="8.70833333333333" style="383" hidden="1"/>
    <col min="6667" max="6861" width="9" style="383" customWidth="1"/>
    <col min="6862" max="6862" width="4.5" style="383" customWidth="1"/>
    <col min="6863" max="6863" width="11" style="383" customWidth="1"/>
    <col min="6864" max="6864" width="8" style="383" customWidth="1"/>
    <col min="6865" max="6865" width="5.20833333333333" style="383" customWidth="1"/>
    <col min="6866" max="6866" width="13.2083333333333" style="383" customWidth="1"/>
    <col min="6867" max="6867" width="12.5" style="383" customWidth="1"/>
    <col min="6868" max="6877" width="10.7083333333333" style="383" customWidth="1"/>
    <col min="6878" max="6878" width="12.2083333333333" style="383" customWidth="1"/>
    <col min="6879" max="6879" width="8.20833333333333" style="383" customWidth="1"/>
    <col min="6880" max="6880" width="10.7083333333333" style="383" customWidth="1"/>
    <col min="6881" max="6881" width="10" style="383" customWidth="1"/>
    <col min="6882" max="6882" width="12.2083333333333" style="383" customWidth="1"/>
    <col min="6883" max="6883" width="9.70833333333333" style="383" customWidth="1"/>
    <col min="6884" max="6884" width="9.20833333333333" style="383" customWidth="1"/>
    <col min="6885" max="6885" width="9" style="383" customWidth="1"/>
    <col min="6886" max="6886" width="8.70833333333333" style="383" customWidth="1"/>
    <col min="6887" max="6887" width="9.70833333333333" style="383" customWidth="1"/>
    <col min="6888" max="6888" width="9.20833333333333" style="383" customWidth="1"/>
    <col min="6889" max="6889" width="7.70833333333333" style="383" customWidth="1"/>
    <col min="6890" max="6890" width="9.20833333333333" style="383" customWidth="1"/>
    <col min="6891" max="6891" width="14.7083333333333" style="383" customWidth="1"/>
    <col min="6892" max="6892" width="13.7083333333333" style="383" customWidth="1"/>
    <col min="6893" max="6893" width="8" style="383" customWidth="1"/>
    <col min="6894" max="6894" width="7.70833333333333" style="383" customWidth="1"/>
    <col min="6895" max="6895" width="7.20833333333333" style="383" customWidth="1"/>
    <col min="6896" max="6896" width="9.20833333333333" style="383" customWidth="1"/>
    <col min="6897" max="6897" width="7.70833333333333" style="383" customWidth="1"/>
    <col min="6898" max="6899" width="8.70833333333333" style="383" customWidth="1"/>
    <col min="6900" max="6900" width="14.7083333333333" style="383" customWidth="1"/>
    <col min="6901" max="6901" width="13.7083333333333" style="383" customWidth="1"/>
    <col min="6902" max="6902" width="8.70833333333333" style="383" customWidth="1"/>
    <col min="6903" max="6905" width="10.7083333333333" style="383" customWidth="1"/>
    <col min="6906" max="6906" width="16.7083333333333" style="383" customWidth="1"/>
    <col min="6907" max="6910" width="10.7083333333333" style="383" customWidth="1"/>
    <col min="6911" max="6911" width="12" style="383" customWidth="1"/>
    <col min="6912" max="6912" width="10.7083333333333" style="383" customWidth="1"/>
    <col min="6913" max="6913" width="8.70833333333333" style="383" customWidth="1"/>
    <col min="6914" max="6918" width="13.7083333333333" style="383" customWidth="1"/>
    <col min="6919" max="6922" width="8.70833333333333" style="383" hidden="1"/>
    <col min="6923" max="7117" width="9" style="383" customWidth="1"/>
    <col min="7118" max="7118" width="4.5" style="383" customWidth="1"/>
    <col min="7119" max="7119" width="11" style="383" customWidth="1"/>
    <col min="7120" max="7120" width="8" style="383" customWidth="1"/>
    <col min="7121" max="7121" width="5.20833333333333" style="383" customWidth="1"/>
    <col min="7122" max="7122" width="13.2083333333333" style="383" customWidth="1"/>
    <col min="7123" max="7123" width="12.5" style="383" customWidth="1"/>
    <col min="7124" max="7133" width="10.7083333333333" style="383" customWidth="1"/>
    <col min="7134" max="7134" width="12.2083333333333" style="383" customWidth="1"/>
    <col min="7135" max="7135" width="8.20833333333333" style="383" customWidth="1"/>
    <col min="7136" max="7136" width="10.7083333333333" style="383" customWidth="1"/>
    <col min="7137" max="7137" width="10" style="383" customWidth="1"/>
    <col min="7138" max="7138" width="12.2083333333333" style="383" customWidth="1"/>
    <col min="7139" max="7139" width="9.70833333333333" style="383" customWidth="1"/>
    <col min="7140" max="7140" width="9.20833333333333" style="383" customWidth="1"/>
    <col min="7141" max="7141" width="9" style="383" customWidth="1"/>
    <col min="7142" max="7142" width="8.70833333333333" style="383" customWidth="1"/>
    <col min="7143" max="7143" width="9.70833333333333" style="383" customWidth="1"/>
    <col min="7144" max="7144" width="9.20833333333333" style="383" customWidth="1"/>
    <col min="7145" max="7145" width="7.70833333333333" style="383" customWidth="1"/>
    <col min="7146" max="7146" width="9.20833333333333" style="383" customWidth="1"/>
    <col min="7147" max="7147" width="14.7083333333333" style="383" customWidth="1"/>
    <col min="7148" max="7148" width="13.7083333333333" style="383" customWidth="1"/>
    <col min="7149" max="7149" width="8" style="383" customWidth="1"/>
    <col min="7150" max="7150" width="7.70833333333333" style="383" customWidth="1"/>
    <col min="7151" max="7151" width="7.20833333333333" style="383" customWidth="1"/>
    <col min="7152" max="7152" width="9.20833333333333" style="383" customWidth="1"/>
    <col min="7153" max="7153" width="7.70833333333333" style="383" customWidth="1"/>
    <col min="7154" max="7155" width="8.70833333333333" style="383" customWidth="1"/>
    <col min="7156" max="7156" width="14.7083333333333" style="383" customWidth="1"/>
    <col min="7157" max="7157" width="13.7083333333333" style="383" customWidth="1"/>
    <col min="7158" max="7158" width="8.70833333333333" style="383" customWidth="1"/>
    <col min="7159" max="7161" width="10.7083333333333" style="383" customWidth="1"/>
    <col min="7162" max="7162" width="16.7083333333333" style="383" customWidth="1"/>
    <col min="7163" max="7166" width="10.7083333333333" style="383" customWidth="1"/>
    <col min="7167" max="7167" width="12" style="383" customWidth="1"/>
    <col min="7168" max="7168" width="10.7083333333333" style="383" customWidth="1"/>
    <col min="7169" max="7169" width="8.70833333333333" style="383" customWidth="1"/>
    <col min="7170" max="7174" width="13.7083333333333" style="383" customWidth="1"/>
    <col min="7175" max="7178" width="8.70833333333333" style="383" hidden="1"/>
    <col min="7179" max="7373" width="9" style="383" customWidth="1"/>
    <col min="7374" max="7374" width="4.5" style="383" customWidth="1"/>
    <col min="7375" max="7375" width="11" style="383" customWidth="1"/>
    <col min="7376" max="7376" width="8" style="383" customWidth="1"/>
    <col min="7377" max="7377" width="5.20833333333333" style="383" customWidth="1"/>
    <col min="7378" max="7378" width="13.2083333333333" style="383" customWidth="1"/>
    <col min="7379" max="7379" width="12.5" style="383" customWidth="1"/>
    <col min="7380" max="7389" width="10.7083333333333" style="383" customWidth="1"/>
    <col min="7390" max="7390" width="12.2083333333333" style="383" customWidth="1"/>
    <col min="7391" max="7391" width="8.20833333333333" style="383" customWidth="1"/>
    <col min="7392" max="7392" width="10.7083333333333" style="383" customWidth="1"/>
    <col min="7393" max="7393" width="10" style="383" customWidth="1"/>
    <col min="7394" max="7394" width="12.2083333333333" style="383" customWidth="1"/>
    <col min="7395" max="7395" width="9.70833333333333" style="383" customWidth="1"/>
    <col min="7396" max="7396" width="9.20833333333333" style="383" customWidth="1"/>
    <col min="7397" max="7397" width="9" style="383" customWidth="1"/>
    <col min="7398" max="7398" width="8.70833333333333" style="383" customWidth="1"/>
    <col min="7399" max="7399" width="9.70833333333333" style="383" customWidth="1"/>
    <col min="7400" max="7400" width="9.20833333333333" style="383" customWidth="1"/>
    <col min="7401" max="7401" width="7.70833333333333" style="383" customWidth="1"/>
    <col min="7402" max="7402" width="9.20833333333333" style="383" customWidth="1"/>
    <col min="7403" max="7403" width="14.7083333333333" style="383" customWidth="1"/>
    <col min="7404" max="7404" width="13.7083333333333" style="383" customWidth="1"/>
    <col min="7405" max="7405" width="8" style="383" customWidth="1"/>
    <col min="7406" max="7406" width="7.70833333333333" style="383" customWidth="1"/>
    <col min="7407" max="7407" width="7.20833333333333" style="383" customWidth="1"/>
    <col min="7408" max="7408" width="9.20833333333333" style="383" customWidth="1"/>
    <col min="7409" max="7409" width="7.70833333333333" style="383" customWidth="1"/>
    <col min="7410" max="7411" width="8.70833333333333" style="383" customWidth="1"/>
    <col min="7412" max="7412" width="14.7083333333333" style="383" customWidth="1"/>
    <col min="7413" max="7413" width="13.7083333333333" style="383" customWidth="1"/>
    <col min="7414" max="7414" width="8.70833333333333" style="383" customWidth="1"/>
    <col min="7415" max="7417" width="10.7083333333333" style="383" customWidth="1"/>
    <col min="7418" max="7418" width="16.7083333333333" style="383" customWidth="1"/>
    <col min="7419" max="7422" width="10.7083333333333" style="383" customWidth="1"/>
    <col min="7423" max="7423" width="12" style="383" customWidth="1"/>
    <col min="7424" max="7424" width="10.7083333333333" style="383" customWidth="1"/>
    <col min="7425" max="7425" width="8.70833333333333" style="383" customWidth="1"/>
    <col min="7426" max="7430" width="13.7083333333333" style="383" customWidth="1"/>
    <col min="7431" max="7434" width="8.70833333333333" style="383" hidden="1"/>
    <col min="7435" max="7629" width="9" style="383" customWidth="1"/>
    <col min="7630" max="7630" width="4.5" style="383" customWidth="1"/>
    <col min="7631" max="7631" width="11" style="383" customWidth="1"/>
    <col min="7632" max="7632" width="8" style="383" customWidth="1"/>
    <col min="7633" max="7633" width="5.20833333333333" style="383" customWidth="1"/>
    <col min="7634" max="7634" width="13.2083333333333" style="383" customWidth="1"/>
    <col min="7635" max="7635" width="12.5" style="383" customWidth="1"/>
    <col min="7636" max="7645" width="10.7083333333333" style="383" customWidth="1"/>
    <col min="7646" max="7646" width="12.2083333333333" style="383" customWidth="1"/>
    <col min="7647" max="7647" width="8.20833333333333" style="383" customWidth="1"/>
    <col min="7648" max="7648" width="10.7083333333333" style="383" customWidth="1"/>
    <col min="7649" max="7649" width="10" style="383" customWidth="1"/>
    <col min="7650" max="7650" width="12.2083333333333" style="383" customWidth="1"/>
    <col min="7651" max="7651" width="9.70833333333333" style="383" customWidth="1"/>
    <col min="7652" max="7652" width="9.20833333333333" style="383" customWidth="1"/>
    <col min="7653" max="7653" width="9" style="383" customWidth="1"/>
    <col min="7654" max="7654" width="8.70833333333333" style="383" customWidth="1"/>
    <col min="7655" max="7655" width="9.70833333333333" style="383" customWidth="1"/>
    <col min="7656" max="7656" width="9.20833333333333" style="383" customWidth="1"/>
    <col min="7657" max="7657" width="7.70833333333333" style="383" customWidth="1"/>
    <col min="7658" max="7658" width="9.20833333333333" style="383" customWidth="1"/>
    <col min="7659" max="7659" width="14.7083333333333" style="383" customWidth="1"/>
    <col min="7660" max="7660" width="13.7083333333333" style="383" customWidth="1"/>
    <col min="7661" max="7661" width="8" style="383" customWidth="1"/>
    <col min="7662" max="7662" width="7.70833333333333" style="383" customWidth="1"/>
    <col min="7663" max="7663" width="7.20833333333333" style="383" customWidth="1"/>
    <col min="7664" max="7664" width="9.20833333333333" style="383" customWidth="1"/>
    <col min="7665" max="7665" width="7.70833333333333" style="383" customWidth="1"/>
    <col min="7666" max="7667" width="8.70833333333333" style="383" customWidth="1"/>
    <col min="7668" max="7668" width="14.7083333333333" style="383" customWidth="1"/>
    <col min="7669" max="7669" width="13.7083333333333" style="383" customWidth="1"/>
    <col min="7670" max="7670" width="8.70833333333333" style="383" customWidth="1"/>
    <col min="7671" max="7673" width="10.7083333333333" style="383" customWidth="1"/>
    <col min="7674" max="7674" width="16.7083333333333" style="383" customWidth="1"/>
    <col min="7675" max="7678" width="10.7083333333333" style="383" customWidth="1"/>
    <col min="7679" max="7679" width="12" style="383" customWidth="1"/>
    <col min="7680" max="7680" width="10.7083333333333" style="383" customWidth="1"/>
    <col min="7681" max="7681" width="8.70833333333333" style="383" customWidth="1"/>
    <col min="7682" max="7686" width="13.7083333333333" style="383" customWidth="1"/>
    <col min="7687" max="7690" width="8.70833333333333" style="383" hidden="1"/>
    <col min="7691" max="7885" width="9" style="383" customWidth="1"/>
    <col min="7886" max="7886" width="4.5" style="383" customWidth="1"/>
    <col min="7887" max="7887" width="11" style="383" customWidth="1"/>
    <col min="7888" max="7888" width="8" style="383" customWidth="1"/>
    <col min="7889" max="7889" width="5.20833333333333" style="383" customWidth="1"/>
    <col min="7890" max="7890" width="13.2083333333333" style="383" customWidth="1"/>
    <col min="7891" max="7891" width="12.5" style="383" customWidth="1"/>
    <col min="7892" max="7901" width="10.7083333333333" style="383" customWidth="1"/>
    <col min="7902" max="7902" width="12.2083333333333" style="383" customWidth="1"/>
    <col min="7903" max="7903" width="8.20833333333333" style="383" customWidth="1"/>
    <col min="7904" max="7904" width="10.7083333333333" style="383" customWidth="1"/>
    <col min="7905" max="7905" width="10" style="383" customWidth="1"/>
    <col min="7906" max="7906" width="12.2083333333333" style="383" customWidth="1"/>
    <col min="7907" max="7907" width="9.70833333333333" style="383" customWidth="1"/>
    <col min="7908" max="7908" width="9.20833333333333" style="383" customWidth="1"/>
    <col min="7909" max="7909" width="9" style="383" customWidth="1"/>
    <col min="7910" max="7910" width="8.70833333333333" style="383" customWidth="1"/>
    <col min="7911" max="7911" width="9.70833333333333" style="383" customWidth="1"/>
    <col min="7912" max="7912" width="9.20833333333333" style="383" customWidth="1"/>
    <col min="7913" max="7913" width="7.70833333333333" style="383" customWidth="1"/>
    <col min="7914" max="7914" width="9.20833333333333" style="383" customWidth="1"/>
    <col min="7915" max="7915" width="14.7083333333333" style="383" customWidth="1"/>
    <col min="7916" max="7916" width="13.7083333333333" style="383" customWidth="1"/>
    <col min="7917" max="7917" width="8" style="383" customWidth="1"/>
    <col min="7918" max="7918" width="7.70833333333333" style="383" customWidth="1"/>
    <col min="7919" max="7919" width="7.20833333333333" style="383" customWidth="1"/>
    <col min="7920" max="7920" width="9.20833333333333" style="383" customWidth="1"/>
    <col min="7921" max="7921" width="7.70833333333333" style="383" customWidth="1"/>
    <col min="7922" max="7923" width="8.70833333333333" style="383" customWidth="1"/>
    <col min="7924" max="7924" width="14.7083333333333" style="383" customWidth="1"/>
    <col min="7925" max="7925" width="13.7083333333333" style="383" customWidth="1"/>
    <col min="7926" max="7926" width="8.70833333333333" style="383" customWidth="1"/>
    <col min="7927" max="7929" width="10.7083333333333" style="383" customWidth="1"/>
    <col min="7930" max="7930" width="16.7083333333333" style="383" customWidth="1"/>
    <col min="7931" max="7934" width="10.7083333333333" style="383" customWidth="1"/>
    <col min="7935" max="7935" width="12" style="383" customWidth="1"/>
    <col min="7936" max="7936" width="10.7083333333333" style="383" customWidth="1"/>
    <col min="7937" max="7937" width="8.70833333333333" style="383" customWidth="1"/>
    <col min="7938" max="7942" width="13.7083333333333" style="383" customWidth="1"/>
    <col min="7943" max="7946" width="8.70833333333333" style="383" hidden="1"/>
    <col min="7947" max="8141" width="9" style="383" customWidth="1"/>
    <col min="8142" max="8142" width="4.5" style="383" customWidth="1"/>
    <col min="8143" max="8143" width="11" style="383" customWidth="1"/>
    <col min="8144" max="8144" width="8" style="383" customWidth="1"/>
    <col min="8145" max="8145" width="5.20833333333333" style="383" customWidth="1"/>
    <col min="8146" max="8146" width="13.2083333333333" style="383" customWidth="1"/>
    <col min="8147" max="8147" width="12.5" style="383" customWidth="1"/>
    <col min="8148" max="8157" width="10.7083333333333" style="383" customWidth="1"/>
    <col min="8158" max="8158" width="12.2083333333333" style="383" customWidth="1"/>
    <col min="8159" max="8159" width="8.20833333333333" style="383" customWidth="1"/>
    <col min="8160" max="8160" width="10.7083333333333" style="383" customWidth="1"/>
    <col min="8161" max="8161" width="10" style="383" customWidth="1"/>
    <col min="8162" max="8162" width="12.2083333333333" style="383" customWidth="1"/>
    <col min="8163" max="8163" width="9.70833333333333" style="383" customWidth="1"/>
    <col min="8164" max="8164" width="9.20833333333333" style="383" customWidth="1"/>
    <col min="8165" max="8165" width="9" style="383" customWidth="1"/>
    <col min="8166" max="8166" width="8.70833333333333" style="383" customWidth="1"/>
    <col min="8167" max="8167" width="9.70833333333333" style="383" customWidth="1"/>
    <col min="8168" max="8168" width="9.20833333333333" style="383" customWidth="1"/>
    <col min="8169" max="8169" width="7.70833333333333" style="383" customWidth="1"/>
    <col min="8170" max="8170" width="9.20833333333333" style="383" customWidth="1"/>
    <col min="8171" max="8171" width="14.7083333333333" style="383" customWidth="1"/>
    <col min="8172" max="8172" width="13.7083333333333" style="383" customWidth="1"/>
    <col min="8173" max="8173" width="8" style="383" customWidth="1"/>
    <col min="8174" max="8174" width="7.70833333333333" style="383" customWidth="1"/>
    <col min="8175" max="8175" width="7.20833333333333" style="383" customWidth="1"/>
    <col min="8176" max="8176" width="9.20833333333333" style="383" customWidth="1"/>
    <col min="8177" max="8177" width="7.70833333333333" style="383" customWidth="1"/>
    <col min="8178" max="8179" width="8.70833333333333" style="383" customWidth="1"/>
    <col min="8180" max="8180" width="14.7083333333333" style="383" customWidth="1"/>
    <col min="8181" max="8181" width="13.7083333333333" style="383" customWidth="1"/>
    <col min="8182" max="8182" width="8.70833333333333" style="383" customWidth="1"/>
    <col min="8183" max="8185" width="10.7083333333333" style="383" customWidth="1"/>
    <col min="8186" max="8186" width="16.7083333333333" style="383" customWidth="1"/>
    <col min="8187" max="8190" width="10.7083333333333" style="383" customWidth="1"/>
    <col min="8191" max="8191" width="12" style="383" customWidth="1"/>
    <col min="8192" max="8192" width="10.7083333333333" style="383" customWidth="1"/>
    <col min="8193" max="8193" width="8.70833333333333" style="383" customWidth="1"/>
    <col min="8194" max="8198" width="13.7083333333333" style="383" customWidth="1"/>
    <col min="8199" max="8202" width="8.70833333333333" style="383" hidden="1"/>
    <col min="8203" max="8397" width="9" style="383" customWidth="1"/>
    <col min="8398" max="8398" width="4.5" style="383" customWidth="1"/>
    <col min="8399" max="8399" width="11" style="383" customWidth="1"/>
    <col min="8400" max="8400" width="8" style="383" customWidth="1"/>
    <col min="8401" max="8401" width="5.20833333333333" style="383" customWidth="1"/>
    <col min="8402" max="8402" width="13.2083333333333" style="383" customWidth="1"/>
    <col min="8403" max="8403" width="12.5" style="383" customWidth="1"/>
    <col min="8404" max="8413" width="10.7083333333333" style="383" customWidth="1"/>
    <col min="8414" max="8414" width="12.2083333333333" style="383" customWidth="1"/>
    <col min="8415" max="8415" width="8.20833333333333" style="383" customWidth="1"/>
    <col min="8416" max="8416" width="10.7083333333333" style="383" customWidth="1"/>
    <col min="8417" max="8417" width="10" style="383" customWidth="1"/>
    <col min="8418" max="8418" width="12.2083333333333" style="383" customWidth="1"/>
    <col min="8419" max="8419" width="9.70833333333333" style="383" customWidth="1"/>
    <col min="8420" max="8420" width="9.20833333333333" style="383" customWidth="1"/>
    <col min="8421" max="8421" width="9" style="383" customWidth="1"/>
    <col min="8422" max="8422" width="8.70833333333333" style="383" customWidth="1"/>
    <col min="8423" max="8423" width="9.70833333333333" style="383" customWidth="1"/>
    <col min="8424" max="8424" width="9.20833333333333" style="383" customWidth="1"/>
    <col min="8425" max="8425" width="7.70833333333333" style="383" customWidth="1"/>
    <col min="8426" max="8426" width="9.20833333333333" style="383" customWidth="1"/>
    <col min="8427" max="8427" width="14.7083333333333" style="383" customWidth="1"/>
    <col min="8428" max="8428" width="13.7083333333333" style="383" customWidth="1"/>
    <col min="8429" max="8429" width="8" style="383" customWidth="1"/>
    <col min="8430" max="8430" width="7.70833333333333" style="383" customWidth="1"/>
    <col min="8431" max="8431" width="7.20833333333333" style="383" customWidth="1"/>
    <col min="8432" max="8432" width="9.20833333333333" style="383" customWidth="1"/>
    <col min="8433" max="8433" width="7.70833333333333" style="383" customWidth="1"/>
    <col min="8434" max="8435" width="8.70833333333333" style="383" customWidth="1"/>
    <col min="8436" max="8436" width="14.7083333333333" style="383" customWidth="1"/>
    <col min="8437" max="8437" width="13.7083333333333" style="383" customWidth="1"/>
    <col min="8438" max="8438" width="8.70833333333333" style="383" customWidth="1"/>
    <col min="8439" max="8441" width="10.7083333333333" style="383" customWidth="1"/>
    <col min="8442" max="8442" width="16.7083333333333" style="383" customWidth="1"/>
    <col min="8443" max="8446" width="10.7083333333333" style="383" customWidth="1"/>
    <col min="8447" max="8447" width="12" style="383" customWidth="1"/>
    <col min="8448" max="8448" width="10.7083333333333" style="383" customWidth="1"/>
    <col min="8449" max="8449" width="8.70833333333333" style="383" customWidth="1"/>
    <col min="8450" max="8454" width="13.7083333333333" style="383" customWidth="1"/>
    <col min="8455" max="8458" width="8.70833333333333" style="383" hidden="1"/>
    <col min="8459" max="8653" width="9" style="383" customWidth="1"/>
    <col min="8654" max="8654" width="4.5" style="383" customWidth="1"/>
    <col min="8655" max="8655" width="11" style="383" customWidth="1"/>
    <col min="8656" max="8656" width="8" style="383" customWidth="1"/>
    <col min="8657" max="8657" width="5.20833333333333" style="383" customWidth="1"/>
    <col min="8658" max="8658" width="13.2083333333333" style="383" customWidth="1"/>
    <col min="8659" max="8659" width="12.5" style="383" customWidth="1"/>
    <col min="8660" max="8669" width="10.7083333333333" style="383" customWidth="1"/>
    <col min="8670" max="8670" width="12.2083333333333" style="383" customWidth="1"/>
    <col min="8671" max="8671" width="8.20833333333333" style="383" customWidth="1"/>
    <col min="8672" max="8672" width="10.7083333333333" style="383" customWidth="1"/>
    <col min="8673" max="8673" width="10" style="383" customWidth="1"/>
    <col min="8674" max="8674" width="12.2083333333333" style="383" customWidth="1"/>
    <col min="8675" max="8675" width="9.70833333333333" style="383" customWidth="1"/>
    <col min="8676" max="8676" width="9.20833333333333" style="383" customWidth="1"/>
    <col min="8677" max="8677" width="9" style="383" customWidth="1"/>
    <col min="8678" max="8678" width="8.70833333333333" style="383" customWidth="1"/>
    <col min="8679" max="8679" width="9.70833333333333" style="383" customWidth="1"/>
    <col min="8680" max="8680" width="9.20833333333333" style="383" customWidth="1"/>
    <col min="8681" max="8681" width="7.70833333333333" style="383" customWidth="1"/>
    <col min="8682" max="8682" width="9.20833333333333" style="383" customWidth="1"/>
    <col min="8683" max="8683" width="14.7083333333333" style="383" customWidth="1"/>
    <col min="8684" max="8684" width="13.7083333333333" style="383" customWidth="1"/>
    <col min="8685" max="8685" width="8" style="383" customWidth="1"/>
    <col min="8686" max="8686" width="7.70833333333333" style="383" customWidth="1"/>
    <col min="8687" max="8687" width="7.20833333333333" style="383" customWidth="1"/>
    <col min="8688" max="8688" width="9.20833333333333" style="383" customWidth="1"/>
    <col min="8689" max="8689" width="7.70833333333333" style="383" customWidth="1"/>
    <col min="8690" max="8691" width="8.70833333333333" style="383" customWidth="1"/>
    <col min="8692" max="8692" width="14.7083333333333" style="383" customWidth="1"/>
    <col min="8693" max="8693" width="13.7083333333333" style="383" customWidth="1"/>
    <col min="8694" max="8694" width="8.70833333333333" style="383" customWidth="1"/>
    <col min="8695" max="8697" width="10.7083333333333" style="383" customWidth="1"/>
    <col min="8698" max="8698" width="16.7083333333333" style="383" customWidth="1"/>
    <col min="8699" max="8702" width="10.7083333333333" style="383" customWidth="1"/>
    <col min="8703" max="8703" width="12" style="383" customWidth="1"/>
    <col min="8704" max="8704" width="10.7083333333333" style="383" customWidth="1"/>
    <col min="8705" max="8705" width="8.70833333333333" style="383" customWidth="1"/>
    <col min="8706" max="8710" width="13.7083333333333" style="383" customWidth="1"/>
    <col min="8711" max="8714" width="8.70833333333333" style="383" hidden="1"/>
    <col min="8715" max="8909" width="9" style="383" customWidth="1"/>
    <col min="8910" max="8910" width="4.5" style="383" customWidth="1"/>
    <col min="8911" max="8911" width="11" style="383" customWidth="1"/>
    <col min="8912" max="8912" width="8" style="383" customWidth="1"/>
    <col min="8913" max="8913" width="5.20833333333333" style="383" customWidth="1"/>
    <col min="8914" max="8914" width="13.2083333333333" style="383" customWidth="1"/>
    <col min="8915" max="8915" width="12.5" style="383" customWidth="1"/>
    <col min="8916" max="8925" width="10.7083333333333" style="383" customWidth="1"/>
    <col min="8926" max="8926" width="12.2083333333333" style="383" customWidth="1"/>
    <col min="8927" max="8927" width="8.20833333333333" style="383" customWidth="1"/>
    <col min="8928" max="8928" width="10.7083333333333" style="383" customWidth="1"/>
    <col min="8929" max="8929" width="10" style="383" customWidth="1"/>
    <col min="8930" max="8930" width="12.2083333333333" style="383" customWidth="1"/>
    <col min="8931" max="8931" width="9.70833333333333" style="383" customWidth="1"/>
    <col min="8932" max="8932" width="9.20833333333333" style="383" customWidth="1"/>
    <col min="8933" max="8933" width="9" style="383" customWidth="1"/>
    <col min="8934" max="8934" width="8.70833333333333" style="383" customWidth="1"/>
    <col min="8935" max="8935" width="9.70833333333333" style="383" customWidth="1"/>
    <col min="8936" max="8936" width="9.20833333333333" style="383" customWidth="1"/>
    <col min="8937" max="8937" width="7.70833333333333" style="383" customWidth="1"/>
    <col min="8938" max="8938" width="9.20833333333333" style="383" customWidth="1"/>
    <col min="8939" max="8939" width="14.7083333333333" style="383" customWidth="1"/>
    <col min="8940" max="8940" width="13.7083333333333" style="383" customWidth="1"/>
    <col min="8941" max="8941" width="8" style="383" customWidth="1"/>
    <col min="8942" max="8942" width="7.70833333333333" style="383" customWidth="1"/>
    <col min="8943" max="8943" width="7.20833333333333" style="383" customWidth="1"/>
    <col min="8944" max="8944" width="9.20833333333333" style="383" customWidth="1"/>
    <col min="8945" max="8945" width="7.70833333333333" style="383" customWidth="1"/>
    <col min="8946" max="8947" width="8.70833333333333" style="383" customWidth="1"/>
    <col min="8948" max="8948" width="14.7083333333333" style="383" customWidth="1"/>
    <col min="8949" max="8949" width="13.7083333333333" style="383" customWidth="1"/>
    <col min="8950" max="8950" width="8.70833333333333" style="383" customWidth="1"/>
    <col min="8951" max="8953" width="10.7083333333333" style="383" customWidth="1"/>
    <col min="8954" max="8954" width="16.7083333333333" style="383" customWidth="1"/>
    <col min="8955" max="8958" width="10.7083333333333" style="383" customWidth="1"/>
    <col min="8959" max="8959" width="12" style="383" customWidth="1"/>
    <col min="8960" max="8960" width="10.7083333333333" style="383" customWidth="1"/>
    <col min="8961" max="8961" width="8.70833333333333" style="383" customWidth="1"/>
    <col min="8962" max="8966" width="13.7083333333333" style="383" customWidth="1"/>
    <col min="8967" max="8970" width="8.70833333333333" style="383" hidden="1"/>
    <col min="8971" max="9165" width="9" style="383" customWidth="1"/>
    <col min="9166" max="9166" width="4.5" style="383" customWidth="1"/>
    <col min="9167" max="9167" width="11" style="383" customWidth="1"/>
    <col min="9168" max="9168" width="8" style="383" customWidth="1"/>
    <col min="9169" max="9169" width="5.20833333333333" style="383" customWidth="1"/>
    <col min="9170" max="9170" width="13.2083333333333" style="383" customWidth="1"/>
    <col min="9171" max="9171" width="12.5" style="383" customWidth="1"/>
    <col min="9172" max="9181" width="10.7083333333333" style="383" customWidth="1"/>
    <col min="9182" max="9182" width="12.2083333333333" style="383" customWidth="1"/>
    <col min="9183" max="9183" width="8.20833333333333" style="383" customWidth="1"/>
    <col min="9184" max="9184" width="10.7083333333333" style="383" customWidth="1"/>
    <col min="9185" max="9185" width="10" style="383" customWidth="1"/>
    <col min="9186" max="9186" width="12.2083333333333" style="383" customWidth="1"/>
    <col min="9187" max="9187" width="9.70833333333333" style="383" customWidth="1"/>
    <col min="9188" max="9188" width="9.20833333333333" style="383" customWidth="1"/>
    <col min="9189" max="9189" width="9" style="383" customWidth="1"/>
    <col min="9190" max="9190" width="8.70833333333333" style="383" customWidth="1"/>
    <col min="9191" max="9191" width="9.70833333333333" style="383" customWidth="1"/>
    <col min="9192" max="9192" width="9.20833333333333" style="383" customWidth="1"/>
    <col min="9193" max="9193" width="7.70833333333333" style="383" customWidth="1"/>
    <col min="9194" max="9194" width="9.20833333333333" style="383" customWidth="1"/>
    <col min="9195" max="9195" width="14.7083333333333" style="383" customWidth="1"/>
    <col min="9196" max="9196" width="13.7083333333333" style="383" customWidth="1"/>
    <col min="9197" max="9197" width="8" style="383" customWidth="1"/>
    <col min="9198" max="9198" width="7.70833333333333" style="383" customWidth="1"/>
    <col min="9199" max="9199" width="7.20833333333333" style="383" customWidth="1"/>
    <col min="9200" max="9200" width="9.20833333333333" style="383" customWidth="1"/>
    <col min="9201" max="9201" width="7.70833333333333" style="383" customWidth="1"/>
    <col min="9202" max="9203" width="8.70833333333333" style="383" customWidth="1"/>
    <col min="9204" max="9204" width="14.7083333333333" style="383" customWidth="1"/>
    <col min="9205" max="9205" width="13.7083333333333" style="383" customWidth="1"/>
    <col min="9206" max="9206" width="8.70833333333333" style="383" customWidth="1"/>
    <col min="9207" max="9209" width="10.7083333333333" style="383" customWidth="1"/>
    <col min="9210" max="9210" width="16.7083333333333" style="383" customWidth="1"/>
    <col min="9211" max="9214" width="10.7083333333333" style="383" customWidth="1"/>
    <col min="9215" max="9215" width="12" style="383" customWidth="1"/>
    <col min="9216" max="9216" width="10.7083333333333" style="383" customWidth="1"/>
    <col min="9217" max="9217" width="8.70833333333333" style="383" customWidth="1"/>
    <col min="9218" max="9222" width="13.7083333333333" style="383" customWidth="1"/>
    <col min="9223" max="9226" width="8.70833333333333" style="383" hidden="1"/>
    <col min="9227" max="9421" width="9" style="383" customWidth="1"/>
    <col min="9422" max="9422" width="4.5" style="383" customWidth="1"/>
    <col min="9423" max="9423" width="11" style="383" customWidth="1"/>
    <col min="9424" max="9424" width="8" style="383" customWidth="1"/>
    <col min="9425" max="9425" width="5.20833333333333" style="383" customWidth="1"/>
    <col min="9426" max="9426" width="13.2083333333333" style="383" customWidth="1"/>
    <col min="9427" max="9427" width="12.5" style="383" customWidth="1"/>
    <col min="9428" max="9437" width="10.7083333333333" style="383" customWidth="1"/>
    <col min="9438" max="9438" width="12.2083333333333" style="383" customWidth="1"/>
    <col min="9439" max="9439" width="8.20833333333333" style="383" customWidth="1"/>
    <col min="9440" max="9440" width="10.7083333333333" style="383" customWidth="1"/>
    <col min="9441" max="9441" width="10" style="383" customWidth="1"/>
    <col min="9442" max="9442" width="12.2083333333333" style="383" customWidth="1"/>
    <col min="9443" max="9443" width="9.70833333333333" style="383" customWidth="1"/>
    <col min="9444" max="9444" width="9.20833333333333" style="383" customWidth="1"/>
    <col min="9445" max="9445" width="9" style="383" customWidth="1"/>
    <col min="9446" max="9446" width="8.70833333333333" style="383" customWidth="1"/>
    <col min="9447" max="9447" width="9.70833333333333" style="383" customWidth="1"/>
    <col min="9448" max="9448" width="9.20833333333333" style="383" customWidth="1"/>
    <col min="9449" max="9449" width="7.70833333333333" style="383" customWidth="1"/>
    <col min="9450" max="9450" width="9.20833333333333" style="383" customWidth="1"/>
    <col min="9451" max="9451" width="14.7083333333333" style="383" customWidth="1"/>
    <col min="9452" max="9452" width="13.7083333333333" style="383" customWidth="1"/>
    <col min="9453" max="9453" width="8" style="383" customWidth="1"/>
    <col min="9454" max="9454" width="7.70833333333333" style="383" customWidth="1"/>
    <col min="9455" max="9455" width="7.20833333333333" style="383" customWidth="1"/>
    <col min="9456" max="9456" width="9.20833333333333" style="383" customWidth="1"/>
    <col min="9457" max="9457" width="7.70833333333333" style="383" customWidth="1"/>
    <col min="9458" max="9459" width="8.70833333333333" style="383" customWidth="1"/>
    <col min="9460" max="9460" width="14.7083333333333" style="383" customWidth="1"/>
    <col min="9461" max="9461" width="13.7083333333333" style="383" customWidth="1"/>
    <col min="9462" max="9462" width="8.70833333333333" style="383" customWidth="1"/>
    <col min="9463" max="9465" width="10.7083333333333" style="383" customWidth="1"/>
    <col min="9466" max="9466" width="16.7083333333333" style="383" customWidth="1"/>
    <col min="9467" max="9470" width="10.7083333333333" style="383" customWidth="1"/>
    <col min="9471" max="9471" width="12" style="383" customWidth="1"/>
    <col min="9472" max="9472" width="10.7083333333333" style="383" customWidth="1"/>
    <col min="9473" max="9473" width="8.70833333333333" style="383" customWidth="1"/>
    <col min="9474" max="9478" width="13.7083333333333" style="383" customWidth="1"/>
    <col min="9479" max="9482" width="8.70833333333333" style="383" hidden="1"/>
    <col min="9483" max="9677" width="9" style="383" customWidth="1"/>
    <col min="9678" max="9678" width="4.5" style="383" customWidth="1"/>
    <col min="9679" max="9679" width="11" style="383" customWidth="1"/>
    <col min="9680" max="9680" width="8" style="383" customWidth="1"/>
    <col min="9681" max="9681" width="5.20833333333333" style="383" customWidth="1"/>
    <col min="9682" max="9682" width="13.2083333333333" style="383" customWidth="1"/>
    <col min="9683" max="9683" width="12.5" style="383" customWidth="1"/>
    <col min="9684" max="9693" width="10.7083333333333" style="383" customWidth="1"/>
    <col min="9694" max="9694" width="12.2083333333333" style="383" customWidth="1"/>
    <col min="9695" max="9695" width="8.20833333333333" style="383" customWidth="1"/>
    <col min="9696" max="9696" width="10.7083333333333" style="383" customWidth="1"/>
    <col min="9697" max="9697" width="10" style="383" customWidth="1"/>
    <col min="9698" max="9698" width="12.2083333333333" style="383" customWidth="1"/>
    <col min="9699" max="9699" width="9.70833333333333" style="383" customWidth="1"/>
    <col min="9700" max="9700" width="9.20833333333333" style="383" customWidth="1"/>
    <col min="9701" max="9701" width="9" style="383" customWidth="1"/>
    <col min="9702" max="9702" width="8.70833333333333" style="383" customWidth="1"/>
    <col min="9703" max="9703" width="9.70833333333333" style="383" customWidth="1"/>
    <col min="9704" max="9704" width="9.20833333333333" style="383" customWidth="1"/>
    <col min="9705" max="9705" width="7.70833333333333" style="383" customWidth="1"/>
    <col min="9706" max="9706" width="9.20833333333333" style="383" customWidth="1"/>
    <col min="9707" max="9707" width="14.7083333333333" style="383" customWidth="1"/>
    <col min="9708" max="9708" width="13.7083333333333" style="383" customWidth="1"/>
    <col min="9709" max="9709" width="8" style="383" customWidth="1"/>
    <col min="9710" max="9710" width="7.70833333333333" style="383" customWidth="1"/>
    <col min="9711" max="9711" width="7.20833333333333" style="383" customWidth="1"/>
    <col min="9712" max="9712" width="9.20833333333333" style="383" customWidth="1"/>
    <col min="9713" max="9713" width="7.70833333333333" style="383" customWidth="1"/>
    <col min="9714" max="9715" width="8.70833333333333" style="383" customWidth="1"/>
    <col min="9716" max="9716" width="14.7083333333333" style="383" customWidth="1"/>
    <col min="9717" max="9717" width="13.7083333333333" style="383" customWidth="1"/>
    <col min="9718" max="9718" width="8.70833333333333" style="383" customWidth="1"/>
    <col min="9719" max="9721" width="10.7083333333333" style="383" customWidth="1"/>
    <col min="9722" max="9722" width="16.7083333333333" style="383" customWidth="1"/>
    <col min="9723" max="9726" width="10.7083333333333" style="383" customWidth="1"/>
    <col min="9727" max="9727" width="12" style="383" customWidth="1"/>
    <col min="9728" max="9728" width="10.7083333333333" style="383" customWidth="1"/>
    <col min="9729" max="9729" width="8.70833333333333" style="383" customWidth="1"/>
    <col min="9730" max="9734" width="13.7083333333333" style="383" customWidth="1"/>
    <col min="9735" max="9738" width="8.70833333333333" style="383" hidden="1"/>
    <col min="9739" max="9933" width="9" style="383" customWidth="1"/>
    <col min="9934" max="9934" width="4.5" style="383" customWidth="1"/>
    <col min="9935" max="9935" width="11" style="383" customWidth="1"/>
    <col min="9936" max="9936" width="8" style="383" customWidth="1"/>
    <col min="9937" max="9937" width="5.20833333333333" style="383" customWidth="1"/>
    <col min="9938" max="9938" width="13.2083333333333" style="383" customWidth="1"/>
    <col min="9939" max="9939" width="12.5" style="383" customWidth="1"/>
    <col min="9940" max="9949" width="10.7083333333333" style="383" customWidth="1"/>
    <col min="9950" max="9950" width="12.2083333333333" style="383" customWidth="1"/>
    <col min="9951" max="9951" width="8.20833333333333" style="383" customWidth="1"/>
    <col min="9952" max="9952" width="10.7083333333333" style="383" customWidth="1"/>
    <col min="9953" max="9953" width="10" style="383" customWidth="1"/>
    <col min="9954" max="9954" width="12.2083333333333" style="383" customWidth="1"/>
    <col min="9955" max="9955" width="9.70833333333333" style="383" customWidth="1"/>
    <col min="9956" max="9956" width="9.20833333333333" style="383" customWidth="1"/>
    <col min="9957" max="9957" width="9" style="383" customWidth="1"/>
    <col min="9958" max="9958" width="8.70833333333333" style="383" customWidth="1"/>
    <col min="9959" max="9959" width="9.70833333333333" style="383" customWidth="1"/>
    <col min="9960" max="9960" width="9.20833333333333" style="383" customWidth="1"/>
    <col min="9961" max="9961" width="7.70833333333333" style="383" customWidth="1"/>
    <col min="9962" max="9962" width="9.20833333333333" style="383" customWidth="1"/>
    <col min="9963" max="9963" width="14.7083333333333" style="383" customWidth="1"/>
    <col min="9964" max="9964" width="13.7083333333333" style="383" customWidth="1"/>
    <col min="9965" max="9965" width="8" style="383" customWidth="1"/>
    <col min="9966" max="9966" width="7.70833333333333" style="383" customWidth="1"/>
    <col min="9967" max="9967" width="7.20833333333333" style="383" customWidth="1"/>
    <col min="9968" max="9968" width="9.20833333333333" style="383" customWidth="1"/>
    <col min="9969" max="9969" width="7.70833333333333" style="383" customWidth="1"/>
    <col min="9970" max="9971" width="8.70833333333333" style="383" customWidth="1"/>
    <col min="9972" max="9972" width="14.7083333333333" style="383" customWidth="1"/>
    <col min="9973" max="9973" width="13.7083333333333" style="383" customWidth="1"/>
    <col min="9974" max="9974" width="8.70833333333333" style="383" customWidth="1"/>
    <col min="9975" max="9977" width="10.7083333333333" style="383" customWidth="1"/>
    <col min="9978" max="9978" width="16.7083333333333" style="383" customWidth="1"/>
    <col min="9979" max="9982" width="10.7083333333333" style="383" customWidth="1"/>
    <col min="9983" max="9983" width="12" style="383" customWidth="1"/>
    <col min="9984" max="9984" width="10.7083333333333" style="383" customWidth="1"/>
    <col min="9985" max="9985" width="8.70833333333333" style="383" customWidth="1"/>
    <col min="9986" max="9990" width="13.7083333333333" style="383" customWidth="1"/>
    <col min="9991" max="9994" width="8.70833333333333" style="383" hidden="1"/>
    <col min="9995" max="10189" width="9" style="383" customWidth="1"/>
    <col min="10190" max="10190" width="4.5" style="383" customWidth="1"/>
    <col min="10191" max="10191" width="11" style="383" customWidth="1"/>
    <col min="10192" max="10192" width="8" style="383" customWidth="1"/>
    <col min="10193" max="10193" width="5.20833333333333" style="383" customWidth="1"/>
    <col min="10194" max="10194" width="13.2083333333333" style="383" customWidth="1"/>
    <col min="10195" max="10195" width="12.5" style="383" customWidth="1"/>
    <col min="10196" max="10205" width="10.7083333333333" style="383" customWidth="1"/>
    <col min="10206" max="10206" width="12.2083333333333" style="383" customWidth="1"/>
    <col min="10207" max="10207" width="8.20833333333333" style="383" customWidth="1"/>
    <col min="10208" max="10208" width="10.7083333333333" style="383" customWidth="1"/>
    <col min="10209" max="10209" width="10" style="383" customWidth="1"/>
    <col min="10210" max="10210" width="12.2083333333333" style="383" customWidth="1"/>
    <col min="10211" max="10211" width="9.70833333333333" style="383" customWidth="1"/>
    <col min="10212" max="10212" width="9.20833333333333" style="383" customWidth="1"/>
    <col min="10213" max="10213" width="9" style="383" customWidth="1"/>
    <col min="10214" max="10214" width="8.70833333333333" style="383" customWidth="1"/>
    <col min="10215" max="10215" width="9.70833333333333" style="383" customWidth="1"/>
    <col min="10216" max="10216" width="9.20833333333333" style="383" customWidth="1"/>
    <col min="10217" max="10217" width="7.70833333333333" style="383" customWidth="1"/>
    <col min="10218" max="10218" width="9.20833333333333" style="383" customWidth="1"/>
    <col min="10219" max="10219" width="14.7083333333333" style="383" customWidth="1"/>
    <col min="10220" max="10220" width="13.7083333333333" style="383" customWidth="1"/>
    <col min="10221" max="10221" width="8" style="383" customWidth="1"/>
    <col min="10222" max="10222" width="7.70833333333333" style="383" customWidth="1"/>
    <col min="10223" max="10223" width="7.20833333333333" style="383" customWidth="1"/>
    <col min="10224" max="10224" width="9.20833333333333" style="383" customWidth="1"/>
    <col min="10225" max="10225" width="7.70833333333333" style="383" customWidth="1"/>
    <col min="10226" max="10227" width="8.70833333333333" style="383" customWidth="1"/>
    <col min="10228" max="10228" width="14.7083333333333" style="383" customWidth="1"/>
    <col min="10229" max="10229" width="13.7083333333333" style="383" customWidth="1"/>
    <col min="10230" max="10230" width="8.70833333333333" style="383" customWidth="1"/>
    <col min="10231" max="10233" width="10.7083333333333" style="383" customWidth="1"/>
    <col min="10234" max="10234" width="16.7083333333333" style="383" customWidth="1"/>
    <col min="10235" max="10238" width="10.7083333333333" style="383" customWidth="1"/>
    <col min="10239" max="10239" width="12" style="383" customWidth="1"/>
    <col min="10240" max="10240" width="10.7083333333333" style="383" customWidth="1"/>
    <col min="10241" max="10241" width="8.70833333333333" style="383" customWidth="1"/>
    <col min="10242" max="10246" width="13.7083333333333" style="383" customWidth="1"/>
    <col min="10247" max="10250" width="8.70833333333333" style="383" hidden="1"/>
    <col min="10251" max="10445" width="9" style="383" customWidth="1"/>
    <col min="10446" max="10446" width="4.5" style="383" customWidth="1"/>
    <col min="10447" max="10447" width="11" style="383" customWidth="1"/>
    <col min="10448" max="10448" width="8" style="383" customWidth="1"/>
    <col min="10449" max="10449" width="5.20833333333333" style="383" customWidth="1"/>
    <col min="10450" max="10450" width="13.2083333333333" style="383" customWidth="1"/>
    <col min="10451" max="10451" width="12.5" style="383" customWidth="1"/>
    <col min="10452" max="10461" width="10.7083333333333" style="383" customWidth="1"/>
    <col min="10462" max="10462" width="12.2083333333333" style="383" customWidth="1"/>
    <col min="10463" max="10463" width="8.20833333333333" style="383" customWidth="1"/>
    <col min="10464" max="10464" width="10.7083333333333" style="383" customWidth="1"/>
    <col min="10465" max="10465" width="10" style="383" customWidth="1"/>
    <col min="10466" max="10466" width="12.2083333333333" style="383" customWidth="1"/>
    <col min="10467" max="10467" width="9.70833333333333" style="383" customWidth="1"/>
    <col min="10468" max="10468" width="9.20833333333333" style="383" customWidth="1"/>
    <col min="10469" max="10469" width="9" style="383" customWidth="1"/>
    <col min="10470" max="10470" width="8.70833333333333" style="383" customWidth="1"/>
    <col min="10471" max="10471" width="9.70833333333333" style="383" customWidth="1"/>
    <col min="10472" max="10472" width="9.20833333333333" style="383" customWidth="1"/>
    <col min="10473" max="10473" width="7.70833333333333" style="383" customWidth="1"/>
    <col min="10474" max="10474" width="9.20833333333333" style="383" customWidth="1"/>
    <col min="10475" max="10475" width="14.7083333333333" style="383" customWidth="1"/>
    <col min="10476" max="10476" width="13.7083333333333" style="383" customWidth="1"/>
    <col min="10477" max="10477" width="8" style="383" customWidth="1"/>
    <col min="10478" max="10478" width="7.70833333333333" style="383" customWidth="1"/>
    <col min="10479" max="10479" width="7.20833333333333" style="383" customWidth="1"/>
    <col min="10480" max="10480" width="9.20833333333333" style="383" customWidth="1"/>
    <col min="10481" max="10481" width="7.70833333333333" style="383" customWidth="1"/>
    <col min="10482" max="10483" width="8.70833333333333" style="383" customWidth="1"/>
    <col min="10484" max="10484" width="14.7083333333333" style="383" customWidth="1"/>
    <col min="10485" max="10485" width="13.7083333333333" style="383" customWidth="1"/>
    <col min="10486" max="10486" width="8.70833333333333" style="383" customWidth="1"/>
    <col min="10487" max="10489" width="10.7083333333333" style="383" customWidth="1"/>
    <col min="10490" max="10490" width="16.7083333333333" style="383" customWidth="1"/>
    <col min="10491" max="10494" width="10.7083333333333" style="383" customWidth="1"/>
    <col min="10495" max="10495" width="12" style="383" customWidth="1"/>
    <col min="10496" max="10496" width="10.7083333333333" style="383" customWidth="1"/>
    <col min="10497" max="10497" width="8.70833333333333" style="383" customWidth="1"/>
    <col min="10498" max="10502" width="13.7083333333333" style="383" customWidth="1"/>
    <col min="10503" max="10506" width="8.70833333333333" style="383" hidden="1"/>
    <col min="10507" max="10701" width="9" style="383" customWidth="1"/>
    <col min="10702" max="10702" width="4.5" style="383" customWidth="1"/>
    <col min="10703" max="10703" width="11" style="383" customWidth="1"/>
    <col min="10704" max="10704" width="8" style="383" customWidth="1"/>
    <col min="10705" max="10705" width="5.20833333333333" style="383" customWidth="1"/>
    <col min="10706" max="10706" width="13.2083333333333" style="383" customWidth="1"/>
    <col min="10707" max="10707" width="12.5" style="383" customWidth="1"/>
    <col min="10708" max="10717" width="10.7083333333333" style="383" customWidth="1"/>
    <col min="10718" max="10718" width="12.2083333333333" style="383" customWidth="1"/>
    <col min="10719" max="10719" width="8.20833333333333" style="383" customWidth="1"/>
    <col min="10720" max="10720" width="10.7083333333333" style="383" customWidth="1"/>
    <col min="10721" max="10721" width="10" style="383" customWidth="1"/>
    <col min="10722" max="10722" width="12.2083333333333" style="383" customWidth="1"/>
    <col min="10723" max="10723" width="9.70833333333333" style="383" customWidth="1"/>
    <col min="10724" max="10724" width="9.20833333333333" style="383" customWidth="1"/>
    <col min="10725" max="10725" width="9" style="383" customWidth="1"/>
    <col min="10726" max="10726" width="8.70833333333333" style="383" customWidth="1"/>
    <col min="10727" max="10727" width="9.70833333333333" style="383" customWidth="1"/>
    <col min="10728" max="10728" width="9.20833333333333" style="383" customWidth="1"/>
    <col min="10729" max="10729" width="7.70833333333333" style="383" customWidth="1"/>
    <col min="10730" max="10730" width="9.20833333333333" style="383" customWidth="1"/>
    <col min="10731" max="10731" width="14.7083333333333" style="383" customWidth="1"/>
    <col min="10732" max="10732" width="13.7083333333333" style="383" customWidth="1"/>
    <col min="10733" max="10733" width="8" style="383" customWidth="1"/>
    <col min="10734" max="10734" width="7.70833333333333" style="383" customWidth="1"/>
    <col min="10735" max="10735" width="7.20833333333333" style="383" customWidth="1"/>
    <col min="10736" max="10736" width="9.20833333333333" style="383" customWidth="1"/>
    <col min="10737" max="10737" width="7.70833333333333" style="383" customWidth="1"/>
    <col min="10738" max="10739" width="8.70833333333333" style="383" customWidth="1"/>
    <col min="10740" max="10740" width="14.7083333333333" style="383" customWidth="1"/>
    <col min="10741" max="10741" width="13.7083333333333" style="383" customWidth="1"/>
    <col min="10742" max="10742" width="8.70833333333333" style="383" customWidth="1"/>
    <col min="10743" max="10745" width="10.7083333333333" style="383" customWidth="1"/>
    <col min="10746" max="10746" width="16.7083333333333" style="383" customWidth="1"/>
    <col min="10747" max="10750" width="10.7083333333333" style="383" customWidth="1"/>
    <col min="10751" max="10751" width="12" style="383" customWidth="1"/>
    <col min="10752" max="10752" width="10.7083333333333" style="383" customWidth="1"/>
    <col min="10753" max="10753" width="8.70833333333333" style="383" customWidth="1"/>
    <col min="10754" max="10758" width="13.7083333333333" style="383" customWidth="1"/>
    <col min="10759" max="10762" width="8.70833333333333" style="383" hidden="1"/>
    <col min="10763" max="10957" width="9" style="383" customWidth="1"/>
    <col min="10958" max="10958" width="4.5" style="383" customWidth="1"/>
    <col min="10959" max="10959" width="11" style="383" customWidth="1"/>
    <col min="10960" max="10960" width="8" style="383" customWidth="1"/>
    <col min="10961" max="10961" width="5.20833333333333" style="383" customWidth="1"/>
    <col min="10962" max="10962" width="13.2083333333333" style="383" customWidth="1"/>
    <col min="10963" max="10963" width="12.5" style="383" customWidth="1"/>
    <col min="10964" max="10973" width="10.7083333333333" style="383" customWidth="1"/>
    <col min="10974" max="10974" width="12.2083333333333" style="383" customWidth="1"/>
    <col min="10975" max="10975" width="8.20833333333333" style="383" customWidth="1"/>
    <col min="10976" max="10976" width="10.7083333333333" style="383" customWidth="1"/>
    <col min="10977" max="10977" width="10" style="383" customWidth="1"/>
    <col min="10978" max="10978" width="12.2083333333333" style="383" customWidth="1"/>
    <col min="10979" max="10979" width="9.70833333333333" style="383" customWidth="1"/>
    <col min="10980" max="10980" width="9.20833333333333" style="383" customWidth="1"/>
    <col min="10981" max="10981" width="9" style="383" customWidth="1"/>
    <col min="10982" max="10982" width="8.70833333333333" style="383" customWidth="1"/>
    <col min="10983" max="10983" width="9.70833333333333" style="383" customWidth="1"/>
    <col min="10984" max="10984" width="9.20833333333333" style="383" customWidth="1"/>
    <col min="10985" max="10985" width="7.70833333333333" style="383" customWidth="1"/>
    <col min="10986" max="10986" width="9.20833333333333" style="383" customWidth="1"/>
    <col min="10987" max="10987" width="14.7083333333333" style="383" customWidth="1"/>
    <col min="10988" max="10988" width="13.7083333333333" style="383" customWidth="1"/>
    <col min="10989" max="10989" width="8" style="383" customWidth="1"/>
    <col min="10990" max="10990" width="7.70833333333333" style="383" customWidth="1"/>
    <col min="10991" max="10991" width="7.20833333333333" style="383" customWidth="1"/>
    <col min="10992" max="10992" width="9.20833333333333" style="383" customWidth="1"/>
    <col min="10993" max="10993" width="7.70833333333333" style="383" customWidth="1"/>
    <col min="10994" max="10995" width="8.70833333333333" style="383" customWidth="1"/>
    <col min="10996" max="10996" width="14.7083333333333" style="383" customWidth="1"/>
    <col min="10997" max="10997" width="13.7083333333333" style="383" customWidth="1"/>
    <col min="10998" max="10998" width="8.70833333333333" style="383" customWidth="1"/>
    <col min="10999" max="11001" width="10.7083333333333" style="383" customWidth="1"/>
    <col min="11002" max="11002" width="16.7083333333333" style="383" customWidth="1"/>
    <col min="11003" max="11006" width="10.7083333333333" style="383" customWidth="1"/>
    <col min="11007" max="11007" width="12" style="383" customWidth="1"/>
    <col min="11008" max="11008" width="10.7083333333333" style="383" customWidth="1"/>
    <col min="11009" max="11009" width="8.70833333333333" style="383" customWidth="1"/>
    <col min="11010" max="11014" width="13.7083333333333" style="383" customWidth="1"/>
    <col min="11015" max="11018" width="8.70833333333333" style="383" hidden="1"/>
    <col min="11019" max="11213" width="9" style="383" customWidth="1"/>
    <col min="11214" max="11214" width="4.5" style="383" customWidth="1"/>
    <col min="11215" max="11215" width="11" style="383" customWidth="1"/>
    <col min="11216" max="11216" width="8" style="383" customWidth="1"/>
    <col min="11217" max="11217" width="5.20833333333333" style="383" customWidth="1"/>
    <col min="11218" max="11218" width="13.2083333333333" style="383" customWidth="1"/>
    <col min="11219" max="11219" width="12.5" style="383" customWidth="1"/>
    <col min="11220" max="11229" width="10.7083333333333" style="383" customWidth="1"/>
    <col min="11230" max="11230" width="12.2083333333333" style="383" customWidth="1"/>
    <col min="11231" max="11231" width="8.20833333333333" style="383" customWidth="1"/>
    <col min="11232" max="11232" width="10.7083333333333" style="383" customWidth="1"/>
    <col min="11233" max="11233" width="10" style="383" customWidth="1"/>
    <col min="11234" max="11234" width="12.2083333333333" style="383" customWidth="1"/>
    <col min="11235" max="11235" width="9.70833333333333" style="383" customWidth="1"/>
    <col min="11236" max="11236" width="9.20833333333333" style="383" customWidth="1"/>
    <col min="11237" max="11237" width="9" style="383" customWidth="1"/>
    <col min="11238" max="11238" width="8.70833333333333" style="383" customWidth="1"/>
    <col min="11239" max="11239" width="9.70833333333333" style="383" customWidth="1"/>
    <col min="11240" max="11240" width="9.20833333333333" style="383" customWidth="1"/>
    <col min="11241" max="11241" width="7.70833333333333" style="383" customWidth="1"/>
    <col min="11242" max="11242" width="9.20833333333333" style="383" customWidth="1"/>
    <col min="11243" max="11243" width="14.7083333333333" style="383" customWidth="1"/>
    <col min="11244" max="11244" width="13.7083333333333" style="383" customWidth="1"/>
    <col min="11245" max="11245" width="8" style="383" customWidth="1"/>
    <col min="11246" max="11246" width="7.70833333333333" style="383" customWidth="1"/>
    <col min="11247" max="11247" width="7.20833333333333" style="383" customWidth="1"/>
    <col min="11248" max="11248" width="9.20833333333333" style="383" customWidth="1"/>
    <col min="11249" max="11249" width="7.70833333333333" style="383" customWidth="1"/>
    <col min="11250" max="11251" width="8.70833333333333" style="383" customWidth="1"/>
    <col min="11252" max="11252" width="14.7083333333333" style="383" customWidth="1"/>
    <col min="11253" max="11253" width="13.7083333333333" style="383" customWidth="1"/>
    <col min="11254" max="11254" width="8.70833333333333" style="383" customWidth="1"/>
    <col min="11255" max="11257" width="10.7083333333333" style="383" customWidth="1"/>
    <col min="11258" max="11258" width="16.7083333333333" style="383" customWidth="1"/>
    <col min="11259" max="11262" width="10.7083333333333" style="383" customWidth="1"/>
    <col min="11263" max="11263" width="12" style="383" customWidth="1"/>
    <col min="11264" max="11264" width="10.7083333333333" style="383" customWidth="1"/>
    <col min="11265" max="11265" width="8.70833333333333" style="383" customWidth="1"/>
    <col min="11266" max="11270" width="13.7083333333333" style="383" customWidth="1"/>
    <col min="11271" max="11274" width="8.70833333333333" style="383" hidden="1"/>
    <col min="11275" max="11469" width="9" style="383" customWidth="1"/>
    <col min="11470" max="11470" width="4.5" style="383" customWidth="1"/>
    <col min="11471" max="11471" width="11" style="383" customWidth="1"/>
    <col min="11472" max="11472" width="8" style="383" customWidth="1"/>
    <col min="11473" max="11473" width="5.20833333333333" style="383" customWidth="1"/>
    <col min="11474" max="11474" width="13.2083333333333" style="383" customWidth="1"/>
    <col min="11475" max="11475" width="12.5" style="383" customWidth="1"/>
    <col min="11476" max="11485" width="10.7083333333333" style="383" customWidth="1"/>
    <col min="11486" max="11486" width="12.2083333333333" style="383" customWidth="1"/>
    <col min="11487" max="11487" width="8.20833333333333" style="383" customWidth="1"/>
    <col min="11488" max="11488" width="10.7083333333333" style="383" customWidth="1"/>
    <col min="11489" max="11489" width="10" style="383" customWidth="1"/>
    <col min="11490" max="11490" width="12.2083333333333" style="383" customWidth="1"/>
    <col min="11491" max="11491" width="9.70833333333333" style="383" customWidth="1"/>
    <col min="11492" max="11492" width="9.20833333333333" style="383" customWidth="1"/>
    <col min="11493" max="11493" width="9" style="383" customWidth="1"/>
    <col min="11494" max="11494" width="8.70833333333333" style="383" customWidth="1"/>
    <col min="11495" max="11495" width="9.70833333333333" style="383" customWidth="1"/>
    <col min="11496" max="11496" width="9.20833333333333" style="383" customWidth="1"/>
    <col min="11497" max="11497" width="7.70833333333333" style="383" customWidth="1"/>
    <col min="11498" max="11498" width="9.20833333333333" style="383" customWidth="1"/>
    <col min="11499" max="11499" width="14.7083333333333" style="383" customWidth="1"/>
    <col min="11500" max="11500" width="13.7083333333333" style="383" customWidth="1"/>
    <col min="11501" max="11501" width="8" style="383" customWidth="1"/>
    <col min="11502" max="11502" width="7.70833333333333" style="383" customWidth="1"/>
    <col min="11503" max="11503" width="7.20833333333333" style="383" customWidth="1"/>
    <col min="11504" max="11504" width="9.20833333333333" style="383" customWidth="1"/>
    <col min="11505" max="11505" width="7.70833333333333" style="383" customWidth="1"/>
    <col min="11506" max="11507" width="8.70833333333333" style="383" customWidth="1"/>
    <col min="11508" max="11508" width="14.7083333333333" style="383" customWidth="1"/>
    <col min="11509" max="11509" width="13.7083333333333" style="383" customWidth="1"/>
    <col min="11510" max="11510" width="8.70833333333333" style="383" customWidth="1"/>
    <col min="11511" max="11513" width="10.7083333333333" style="383" customWidth="1"/>
    <col min="11514" max="11514" width="16.7083333333333" style="383" customWidth="1"/>
    <col min="11515" max="11518" width="10.7083333333333" style="383" customWidth="1"/>
    <col min="11519" max="11519" width="12" style="383" customWidth="1"/>
    <col min="11520" max="11520" width="10.7083333333333" style="383" customWidth="1"/>
    <col min="11521" max="11521" width="8.70833333333333" style="383" customWidth="1"/>
    <col min="11522" max="11526" width="13.7083333333333" style="383" customWidth="1"/>
    <col min="11527" max="11530" width="8.70833333333333" style="383" hidden="1"/>
    <col min="11531" max="11725" width="9" style="383" customWidth="1"/>
    <col min="11726" max="11726" width="4.5" style="383" customWidth="1"/>
    <col min="11727" max="11727" width="11" style="383" customWidth="1"/>
    <col min="11728" max="11728" width="8" style="383" customWidth="1"/>
    <col min="11729" max="11729" width="5.20833333333333" style="383" customWidth="1"/>
    <col min="11730" max="11730" width="13.2083333333333" style="383" customWidth="1"/>
    <col min="11731" max="11731" width="12.5" style="383" customWidth="1"/>
    <col min="11732" max="11741" width="10.7083333333333" style="383" customWidth="1"/>
    <col min="11742" max="11742" width="12.2083333333333" style="383" customWidth="1"/>
    <col min="11743" max="11743" width="8.20833333333333" style="383" customWidth="1"/>
    <col min="11744" max="11744" width="10.7083333333333" style="383" customWidth="1"/>
    <col min="11745" max="11745" width="10" style="383" customWidth="1"/>
    <col min="11746" max="11746" width="12.2083333333333" style="383" customWidth="1"/>
    <col min="11747" max="11747" width="9.70833333333333" style="383" customWidth="1"/>
    <col min="11748" max="11748" width="9.20833333333333" style="383" customWidth="1"/>
    <col min="11749" max="11749" width="9" style="383" customWidth="1"/>
    <col min="11750" max="11750" width="8.70833333333333" style="383" customWidth="1"/>
    <col min="11751" max="11751" width="9.70833333333333" style="383" customWidth="1"/>
    <col min="11752" max="11752" width="9.20833333333333" style="383" customWidth="1"/>
    <col min="11753" max="11753" width="7.70833333333333" style="383" customWidth="1"/>
    <col min="11754" max="11754" width="9.20833333333333" style="383" customWidth="1"/>
    <col min="11755" max="11755" width="14.7083333333333" style="383" customWidth="1"/>
    <col min="11756" max="11756" width="13.7083333333333" style="383" customWidth="1"/>
    <col min="11757" max="11757" width="8" style="383" customWidth="1"/>
    <col min="11758" max="11758" width="7.70833333333333" style="383" customWidth="1"/>
    <col min="11759" max="11759" width="7.20833333333333" style="383" customWidth="1"/>
    <col min="11760" max="11760" width="9.20833333333333" style="383" customWidth="1"/>
    <col min="11761" max="11761" width="7.70833333333333" style="383" customWidth="1"/>
    <col min="11762" max="11763" width="8.70833333333333" style="383" customWidth="1"/>
    <col min="11764" max="11764" width="14.7083333333333" style="383" customWidth="1"/>
    <col min="11765" max="11765" width="13.7083333333333" style="383" customWidth="1"/>
    <col min="11766" max="11766" width="8.70833333333333" style="383" customWidth="1"/>
    <col min="11767" max="11769" width="10.7083333333333" style="383" customWidth="1"/>
    <col min="11770" max="11770" width="16.7083333333333" style="383" customWidth="1"/>
    <col min="11771" max="11774" width="10.7083333333333" style="383" customWidth="1"/>
    <col min="11775" max="11775" width="12" style="383" customWidth="1"/>
    <col min="11776" max="11776" width="10.7083333333333" style="383" customWidth="1"/>
    <col min="11777" max="11777" width="8.70833333333333" style="383" customWidth="1"/>
    <col min="11778" max="11782" width="13.7083333333333" style="383" customWidth="1"/>
    <col min="11783" max="11786" width="8.70833333333333" style="383" hidden="1"/>
    <col min="11787" max="11981" width="9" style="383" customWidth="1"/>
    <col min="11982" max="11982" width="4.5" style="383" customWidth="1"/>
    <col min="11983" max="11983" width="11" style="383" customWidth="1"/>
    <col min="11984" max="11984" width="8" style="383" customWidth="1"/>
    <col min="11985" max="11985" width="5.20833333333333" style="383" customWidth="1"/>
    <col min="11986" max="11986" width="13.2083333333333" style="383" customWidth="1"/>
    <col min="11987" max="11987" width="12.5" style="383" customWidth="1"/>
    <col min="11988" max="11997" width="10.7083333333333" style="383" customWidth="1"/>
    <col min="11998" max="11998" width="12.2083333333333" style="383" customWidth="1"/>
    <col min="11999" max="11999" width="8.20833333333333" style="383" customWidth="1"/>
    <col min="12000" max="12000" width="10.7083333333333" style="383" customWidth="1"/>
    <col min="12001" max="12001" width="10" style="383" customWidth="1"/>
    <col min="12002" max="12002" width="12.2083333333333" style="383" customWidth="1"/>
    <col min="12003" max="12003" width="9.70833333333333" style="383" customWidth="1"/>
    <col min="12004" max="12004" width="9.20833333333333" style="383" customWidth="1"/>
    <col min="12005" max="12005" width="9" style="383" customWidth="1"/>
    <col min="12006" max="12006" width="8.70833333333333" style="383" customWidth="1"/>
    <col min="12007" max="12007" width="9.70833333333333" style="383" customWidth="1"/>
    <col min="12008" max="12008" width="9.20833333333333" style="383" customWidth="1"/>
    <col min="12009" max="12009" width="7.70833333333333" style="383" customWidth="1"/>
    <col min="12010" max="12010" width="9.20833333333333" style="383" customWidth="1"/>
    <col min="12011" max="12011" width="14.7083333333333" style="383" customWidth="1"/>
    <col min="12012" max="12012" width="13.7083333333333" style="383" customWidth="1"/>
    <col min="12013" max="12013" width="8" style="383" customWidth="1"/>
    <col min="12014" max="12014" width="7.70833333333333" style="383" customWidth="1"/>
    <col min="12015" max="12015" width="7.20833333333333" style="383" customWidth="1"/>
    <col min="12016" max="12016" width="9.20833333333333" style="383" customWidth="1"/>
    <col min="12017" max="12017" width="7.70833333333333" style="383" customWidth="1"/>
    <col min="12018" max="12019" width="8.70833333333333" style="383" customWidth="1"/>
    <col min="12020" max="12020" width="14.7083333333333" style="383" customWidth="1"/>
    <col min="12021" max="12021" width="13.7083333333333" style="383" customWidth="1"/>
    <col min="12022" max="12022" width="8.70833333333333" style="383" customWidth="1"/>
    <col min="12023" max="12025" width="10.7083333333333" style="383" customWidth="1"/>
    <col min="12026" max="12026" width="16.7083333333333" style="383" customWidth="1"/>
    <col min="12027" max="12030" width="10.7083333333333" style="383" customWidth="1"/>
    <col min="12031" max="12031" width="12" style="383" customWidth="1"/>
    <col min="12032" max="12032" width="10.7083333333333" style="383" customWidth="1"/>
    <col min="12033" max="12033" width="8.70833333333333" style="383" customWidth="1"/>
    <col min="12034" max="12038" width="13.7083333333333" style="383" customWidth="1"/>
    <col min="12039" max="12042" width="8.70833333333333" style="383" hidden="1"/>
    <col min="12043" max="12237" width="9" style="383" customWidth="1"/>
    <col min="12238" max="12238" width="4.5" style="383" customWidth="1"/>
    <col min="12239" max="12239" width="11" style="383" customWidth="1"/>
    <col min="12240" max="12240" width="8" style="383" customWidth="1"/>
    <col min="12241" max="12241" width="5.20833333333333" style="383" customWidth="1"/>
    <col min="12242" max="12242" width="13.2083333333333" style="383" customWidth="1"/>
    <col min="12243" max="12243" width="12.5" style="383" customWidth="1"/>
    <col min="12244" max="12253" width="10.7083333333333" style="383" customWidth="1"/>
    <col min="12254" max="12254" width="12.2083333333333" style="383" customWidth="1"/>
    <col min="12255" max="12255" width="8.20833333333333" style="383" customWidth="1"/>
    <col min="12256" max="12256" width="10.7083333333333" style="383" customWidth="1"/>
    <col min="12257" max="12257" width="10" style="383" customWidth="1"/>
    <col min="12258" max="12258" width="12.2083333333333" style="383" customWidth="1"/>
    <col min="12259" max="12259" width="9.70833333333333" style="383" customWidth="1"/>
    <col min="12260" max="12260" width="9.20833333333333" style="383" customWidth="1"/>
    <col min="12261" max="12261" width="9" style="383" customWidth="1"/>
    <col min="12262" max="12262" width="8.70833333333333" style="383" customWidth="1"/>
    <col min="12263" max="12263" width="9.70833333333333" style="383" customWidth="1"/>
    <col min="12264" max="12264" width="9.20833333333333" style="383" customWidth="1"/>
    <col min="12265" max="12265" width="7.70833333333333" style="383" customWidth="1"/>
    <col min="12266" max="12266" width="9.20833333333333" style="383" customWidth="1"/>
    <col min="12267" max="12267" width="14.7083333333333" style="383" customWidth="1"/>
    <col min="12268" max="12268" width="13.7083333333333" style="383" customWidth="1"/>
    <col min="12269" max="12269" width="8" style="383" customWidth="1"/>
    <col min="12270" max="12270" width="7.70833333333333" style="383" customWidth="1"/>
    <col min="12271" max="12271" width="7.20833333333333" style="383" customWidth="1"/>
    <col min="12272" max="12272" width="9.20833333333333" style="383" customWidth="1"/>
    <col min="12273" max="12273" width="7.70833333333333" style="383" customWidth="1"/>
    <col min="12274" max="12275" width="8.70833333333333" style="383" customWidth="1"/>
    <col min="12276" max="12276" width="14.7083333333333" style="383" customWidth="1"/>
    <col min="12277" max="12277" width="13.7083333333333" style="383" customWidth="1"/>
    <col min="12278" max="12278" width="8.70833333333333" style="383" customWidth="1"/>
    <col min="12279" max="12281" width="10.7083333333333" style="383" customWidth="1"/>
    <col min="12282" max="12282" width="16.7083333333333" style="383" customWidth="1"/>
    <col min="12283" max="12286" width="10.7083333333333" style="383" customWidth="1"/>
    <col min="12287" max="12287" width="12" style="383" customWidth="1"/>
    <col min="12288" max="12288" width="10.7083333333333" style="383" customWidth="1"/>
    <col min="12289" max="12289" width="8.70833333333333" style="383" customWidth="1"/>
    <col min="12290" max="12294" width="13.7083333333333" style="383" customWidth="1"/>
    <col min="12295" max="12298" width="8.70833333333333" style="383" hidden="1"/>
    <col min="12299" max="12493" width="9" style="383" customWidth="1"/>
    <col min="12494" max="12494" width="4.5" style="383" customWidth="1"/>
    <col min="12495" max="12495" width="11" style="383" customWidth="1"/>
    <col min="12496" max="12496" width="8" style="383" customWidth="1"/>
    <col min="12497" max="12497" width="5.20833333333333" style="383" customWidth="1"/>
    <col min="12498" max="12498" width="13.2083333333333" style="383" customWidth="1"/>
    <col min="12499" max="12499" width="12.5" style="383" customWidth="1"/>
    <col min="12500" max="12509" width="10.7083333333333" style="383" customWidth="1"/>
    <col min="12510" max="12510" width="12.2083333333333" style="383" customWidth="1"/>
    <col min="12511" max="12511" width="8.20833333333333" style="383" customWidth="1"/>
    <col min="12512" max="12512" width="10.7083333333333" style="383" customWidth="1"/>
    <col min="12513" max="12513" width="10" style="383" customWidth="1"/>
    <col min="12514" max="12514" width="12.2083333333333" style="383" customWidth="1"/>
    <col min="12515" max="12515" width="9.70833333333333" style="383" customWidth="1"/>
    <col min="12516" max="12516" width="9.20833333333333" style="383" customWidth="1"/>
    <col min="12517" max="12517" width="9" style="383" customWidth="1"/>
    <col min="12518" max="12518" width="8.70833333333333" style="383" customWidth="1"/>
    <col min="12519" max="12519" width="9.70833333333333" style="383" customWidth="1"/>
    <col min="12520" max="12520" width="9.20833333333333" style="383" customWidth="1"/>
    <col min="12521" max="12521" width="7.70833333333333" style="383" customWidth="1"/>
    <col min="12522" max="12522" width="9.20833333333333" style="383" customWidth="1"/>
    <col min="12523" max="12523" width="14.7083333333333" style="383" customWidth="1"/>
    <col min="12524" max="12524" width="13.7083333333333" style="383" customWidth="1"/>
    <col min="12525" max="12525" width="8" style="383" customWidth="1"/>
    <col min="12526" max="12526" width="7.70833333333333" style="383" customWidth="1"/>
    <col min="12527" max="12527" width="7.20833333333333" style="383" customWidth="1"/>
    <col min="12528" max="12528" width="9.20833333333333" style="383" customWidth="1"/>
    <col min="12529" max="12529" width="7.70833333333333" style="383" customWidth="1"/>
    <col min="12530" max="12531" width="8.70833333333333" style="383" customWidth="1"/>
    <col min="12532" max="12532" width="14.7083333333333" style="383" customWidth="1"/>
    <col min="12533" max="12533" width="13.7083333333333" style="383" customWidth="1"/>
    <col min="12534" max="12534" width="8.70833333333333" style="383" customWidth="1"/>
    <col min="12535" max="12537" width="10.7083333333333" style="383" customWidth="1"/>
    <col min="12538" max="12538" width="16.7083333333333" style="383" customWidth="1"/>
    <col min="12539" max="12542" width="10.7083333333333" style="383" customWidth="1"/>
    <col min="12543" max="12543" width="12" style="383" customWidth="1"/>
    <col min="12544" max="12544" width="10.7083333333333" style="383" customWidth="1"/>
    <col min="12545" max="12545" width="8.70833333333333" style="383" customWidth="1"/>
    <col min="12546" max="12550" width="13.7083333333333" style="383" customWidth="1"/>
    <col min="12551" max="12554" width="8.70833333333333" style="383" hidden="1"/>
    <col min="12555" max="12749" width="9" style="383" customWidth="1"/>
    <col min="12750" max="12750" width="4.5" style="383" customWidth="1"/>
    <col min="12751" max="12751" width="11" style="383" customWidth="1"/>
    <col min="12752" max="12752" width="8" style="383" customWidth="1"/>
    <col min="12753" max="12753" width="5.20833333333333" style="383" customWidth="1"/>
    <col min="12754" max="12754" width="13.2083333333333" style="383" customWidth="1"/>
    <col min="12755" max="12755" width="12.5" style="383" customWidth="1"/>
    <col min="12756" max="12765" width="10.7083333333333" style="383" customWidth="1"/>
    <col min="12766" max="12766" width="12.2083333333333" style="383" customWidth="1"/>
    <col min="12767" max="12767" width="8.20833333333333" style="383" customWidth="1"/>
    <col min="12768" max="12768" width="10.7083333333333" style="383" customWidth="1"/>
    <col min="12769" max="12769" width="10" style="383" customWidth="1"/>
    <col min="12770" max="12770" width="12.2083333333333" style="383" customWidth="1"/>
    <col min="12771" max="12771" width="9.70833333333333" style="383" customWidth="1"/>
    <col min="12772" max="12772" width="9.20833333333333" style="383" customWidth="1"/>
    <col min="12773" max="12773" width="9" style="383" customWidth="1"/>
    <col min="12774" max="12774" width="8.70833333333333" style="383" customWidth="1"/>
    <col min="12775" max="12775" width="9.70833333333333" style="383" customWidth="1"/>
    <col min="12776" max="12776" width="9.20833333333333" style="383" customWidth="1"/>
    <col min="12777" max="12777" width="7.70833333333333" style="383" customWidth="1"/>
    <col min="12778" max="12778" width="9.20833333333333" style="383" customWidth="1"/>
    <col min="12779" max="12779" width="14.7083333333333" style="383" customWidth="1"/>
    <col min="12780" max="12780" width="13.7083333333333" style="383" customWidth="1"/>
    <col min="12781" max="12781" width="8" style="383" customWidth="1"/>
    <col min="12782" max="12782" width="7.70833333333333" style="383" customWidth="1"/>
    <col min="12783" max="12783" width="7.20833333333333" style="383" customWidth="1"/>
    <col min="12784" max="12784" width="9.20833333333333" style="383" customWidth="1"/>
    <col min="12785" max="12785" width="7.70833333333333" style="383" customWidth="1"/>
    <col min="12786" max="12787" width="8.70833333333333" style="383" customWidth="1"/>
    <col min="12788" max="12788" width="14.7083333333333" style="383" customWidth="1"/>
    <col min="12789" max="12789" width="13.7083333333333" style="383" customWidth="1"/>
    <col min="12790" max="12790" width="8.70833333333333" style="383" customWidth="1"/>
    <col min="12791" max="12793" width="10.7083333333333" style="383" customWidth="1"/>
    <col min="12794" max="12794" width="16.7083333333333" style="383" customWidth="1"/>
    <col min="12795" max="12798" width="10.7083333333333" style="383" customWidth="1"/>
    <col min="12799" max="12799" width="12" style="383" customWidth="1"/>
    <col min="12800" max="12800" width="10.7083333333333" style="383" customWidth="1"/>
    <col min="12801" max="12801" width="8.70833333333333" style="383" customWidth="1"/>
    <col min="12802" max="12806" width="13.7083333333333" style="383" customWidth="1"/>
    <col min="12807" max="12810" width="8.70833333333333" style="383" hidden="1"/>
    <col min="12811" max="13005" width="9" style="383" customWidth="1"/>
    <col min="13006" max="13006" width="4.5" style="383" customWidth="1"/>
    <col min="13007" max="13007" width="11" style="383" customWidth="1"/>
    <col min="13008" max="13008" width="8" style="383" customWidth="1"/>
    <col min="13009" max="13009" width="5.20833333333333" style="383" customWidth="1"/>
    <col min="13010" max="13010" width="13.2083333333333" style="383" customWidth="1"/>
    <col min="13011" max="13011" width="12.5" style="383" customWidth="1"/>
    <col min="13012" max="13021" width="10.7083333333333" style="383" customWidth="1"/>
    <col min="13022" max="13022" width="12.2083333333333" style="383" customWidth="1"/>
    <col min="13023" max="13023" width="8.20833333333333" style="383" customWidth="1"/>
    <col min="13024" max="13024" width="10.7083333333333" style="383" customWidth="1"/>
    <col min="13025" max="13025" width="10" style="383" customWidth="1"/>
    <col min="13026" max="13026" width="12.2083333333333" style="383" customWidth="1"/>
    <col min="13027" max="13027" width="9.70833333333333" style="383" customWidth="1"/>
    <col min="13028" max="13028" width="9.20833333333333" style="383" customWidth="1"/>
    <col min="13029" max="13029" width="9" style="383" customWidth="1"/>
    <col min="13030" max="13030" width="8.70833333333333" style="383" customWidth="1"/>
    <col min="13031" max="13031" width="9.70833333333333" style="383" customWidth="1"/>
    <col min="13032" max="13032" width="9.20833333333333" style="383" customWidth="1"/>
    <col min="13033" max="13033" width="7.70833333333333" style="383" customWidth="1"/>
    <col min="13034" max="13034" width="9.20833333333333" style="383" customWidth="1"/>
    <col min="13035" max="13035" width="14.7083333333333" style="383" customWidth="1"/>
    <col min="13036" max="13036" width="13.7083333333333" style="383" customWidth="1"/>
    <col min="13037" max="13037" width="8" style="383" customWidth="1"/>
    <col min="13038" max="13038" width="7.70833333333333" style="383" customWidth="1"/>
    <col min="13039" max="13039" width="7.20833333333333" style="383" customWidth="1"/>
    <col min="13040" max="13040" width="9.20833333333333" style="383" customWidth="1"/>
    <col min="13041" max="13041" width="7.70833333333333" style="383" customWidth="1"/>
    <col min="13042" max="13043" width="8.70833333333333" style="383" customWidth="1"/>
    <col min="13044" max="13044" width="14.7083333333333" style="383" customWidth="1"/>
    <col min="13045" max="13045" width="13.7083333333333" style="383" customWidth="1"/>
    <col min="13046" max="13046" width="8.70833333333333" style="383" customWidth="1"/>
    <col min="13047" max="13049" width="10.7083333333333" style="383" customWidth="1"/>
    <col min="13050" max="13050" width="16.7083333333333" style="383" customWidth="1"/>
    <col min="13051" max="13054" width="10.7083333333333" style="383" customWidth="1"/>
    <col min="13055" max="13055" width="12" style="383" customWidth="1"/>
    <col min="13056" max="13056" width="10.7083333333333" style="383" customWidth="1"/>
    <col min="13057" max="13057" width="8.70833333333333" style="383" customWidth="1"/>
    <col min="13058" max="13062" width="13.7083333333333" style="383" customWidth="1"/>
    <col min="13063" max="13066" width="8.70833333333333" style="383" hidden="1"/>
    <col min="13067" max="13261" width="9" style="383" customWidth="1"/>
    <col min="13262" max="13262" width="4.5" style="383" customWidth="1"/>
    <col min="13263" max="13263" width="11" style="383" customWidth="1"/>
    <col min="13264" max="13264" width="8" style="383" customWidth="1"/>
    <col min="13265" max="13265" width="5.20833333333333" style="383" customWidth="1"/>
    <col min="13266" max="13266" width="13.2083333333333" style="383" customWidth="1"/>
    <col min="13267" max="13267" width="12.5" style="383" customWidth="1"/>
    <col min="13268" max="13277" width="10.7083333333333" style="383" customWidth="1"/>
    <col min="13278" max="13278" width="12.2083333333333" style="383" customWidth="1"/>
    <col min="13279" max="13279" width="8.20833333333333" style="383" customWidth="1"/>
    <col min="13280" max="13280" width="10.7083333333333" style="383" customWidth="1"/>
    <col min="13281" max="13281" width="10" style="383" customWidth="1"/>
    <col min="13282" max="13282" width="12.2083333333333" style="383" customWidth="1"/>
    <col min="13283" max="13283" width="9.70833333333333" style="383" customWidth="1"/>
    <col min="13284" max="13284" width="9.20833333333333" style="383" customWidth="1"/>
    <col min="13285" max="13285" width="9" style="383" customWidth="1"/>
    <col min="13286" max="13286" width="8.70833333333333" style="383" customWidth="1"/>
    <col min="13287" max="13287" width="9.70833333333333" style="383" customWidth="1"/>
    <col min="13288" max="13288" width="9.20833333333333" style="383" customWidth="1"/>
    <col min="13289" max="13289" width="7.70833333333333" style="383" customWidth="1"/>
    <col min="13290" max="13290" width="9.20833333333333" style="383" customWidth="1"/>
    <col min="13291" max="13291" width="14.7083333333333" style="383" customWidth="1"/>
    <col min="13292" max="13292" width="13.7083333333333" style="383" customWidth="1"/>
    <col min="13293" max="13293" width="8" style="383" customWidth="1"/>
    <col min="13294" max="13294" width="7.70833333333333" style="383" customWidth="1"/>
    <col min="13295" max="13295" width="7.20833333333333" style="383" customWidth="1"/>
    <col min="13296" max="13296" width="9.20833333333333" style="383" customWidth="1"/>
    <col min="13297" max="13297" width="7.70833333333333" style="383" customWidth="1"/>
    <col min="13298" max="13299" width="8.70833333333333" style="383" customWidth="1"/>
    <col min="13300" max="13300" width="14.7083333333333" style="383" customWidth="1"/>
    <col min="13301" max="13301" width="13.7083333333333" style="383" customWidth="1"/>
    <col min="13302" max="13302" width="8.70833333333333" style="383" customWidth="1"/>
    <col min="13303" max="13305" width="10.7083333333333" style="383" customWidth="1"/>
    <col min="13306" max="13306" width="16.7083333333333" style="383" customWidth="1"/>
    <col min="13307" max="13310" width="10.7083333333333" style="383" customWidth="1"/>
    <col min="13311" max="13311" width="12" style="383" customWidth="1"/>
    <col min="13312" max="13312" width="10.7083333333333" style="383" customWidth="1"/>
    <col min="13313" max="13313" width="8.70833333333333" style="383" customWidth="1"/>
    <col min="13314" max="13318" width="13.7083333333333" style="383" customWidth="1"/>
    <col min="13319" max="13322" width="8.70833333333333" style="383" hidden="1"/>
    <col min="13323" max="13517" width="9" style="383" customWidth="1"/>
    <col min="13518" max="13518" width="4.5" style="383" customWidth="1"/>
    <col min="13519" max="13519" width="11" style="383" customWidth="1"/>
    <col min="13520" max="13520" width="8" style="383" customWidth="1"/>
    <col min="13521" max="13521" width="5.20833333333333" style="383" customWidth="1"/>
    <col min="13522" max="13522" width="13.2083333333333" style="383" customWidth="1"/>
    <col min="13523" max="13523" width="12.5" style="383" customWidth="1"/>
    <col min="13524" max="13533" width="10.7083333333333" style="383" customWidth="1"/>
    <col min="13534" max="13534" width="12.2083333333333" style="383" customWidth="1"/>
    <col min="13535" max="13535" width="8.20833333333333" style="383" customWidth="1"/>
    <col min="13536" max="13536" width="10.7083333333333" style="383" customWidth="1"/>
    <col min="13537" max="13537" width="10" style="383" customWidth="1"/>
    <col min="13538" max="13538" width="12.2083333333333" style="383" customWidth="1"/>
    <col min="13539" max="13539" width="9.70833333333333" style="383" customWidth="1"/>
    <col min="13540" max="13540" width="9.20833333333333" style="383" customWidth="1"/>
    <col min="13541" max="13541" width="9" style="383" customWidth="1"/>
    <col min="13542" max="13542" width="8.70833333333333" style="383" customWidth="1"/>
    <col min="13543" max="13543" width="9.70833333333333" style="383" customWidth="1"/>
    <col min="13544" max="13544" width="9.20833333333333" style="383" customWidth="1"/>
    <col min="13545" max="13545" width="7.70833333333333" style="383" customWidth="1"/>
    <col min="13546" max="13546" width="9.20833333333333" style="383" customWidth="1"/>
    <col min="13547" max="13547" width="14.7083333333333" style="383" customWidth="1"/>
    <col min="13548" max="13548" width="13.7083333333333" style="383" customWidth="1"/>
    <col min="13549" max="13549" width="8" style="383" customWidth="1"/>
    <col min="13550" max="13550" width="7.70833333333333" style="383" customWidth="1"/>
    <col min="13551" max="13551" width="7.20833333333333" style="383" customWidth="1"/>
    <col min="13552" max="13552" width="9.20833333333333" style="383" customWidth="1"/>
    <col min="13553" max="13553" width="7.70833333333333" style="383" customWidth="1"/>
    <col min="13554" max="13555" width="8.70833333333333" style="383" customWidth="1"/>
    <col min="13556" max="13556" width="14.7083333333333" style="383" customWidth="1"/>
    <col min="13557" max="13557" width="13.7083333333333" style="383" customWidth="1"/>
    <col min="13558" max="13558" width="8.70833333333333" style="383" customWidth="1"/>
    <col min="13559" max="13561" width="10.7083333333333" style="383" customWidth="1"/>
    <col min="13562" max="13562" width="16.7083333333333" style="383" customWidth="1"/>
    <col min="13563" max="13566" width="10.7083333333333" style="383" customWidth="1"/>
    <col min="13567" max="13567" width="12" style="383" customWidth="1"/>
    <col min="13568" max="13568" width="10.7083333333333" style="383" customWidth="1"/>
    <col min="13569" max="13569" width="8.70833333333333" style="383" customWidth="1"/>
    <col min="13570" max="13574" width="13.7083333333333" style="383" customWidth="1"/>
    <col min="13575" max="13578" width="8.70833333333333" style="383" hidden="1"/>
    <col min="13579" max="13773" width="9" style="383" customWidth="1"/>
    <col min="13774" max="13774" width="4.5" style="383" customWidth="1"/>
    <col min="13775" max="13775" width="11" style="383" customWidth="1"/>
    <col min="13776" max="13776" width="8" style="383" customWidth="1"/>
    <col min="13777" max="13777" width="5.20833333333333" style="383" customWidth="1"/>
    <col min="13778" max="13778" width="13.2083333333333" style="383" customWidth="1"/>
    <col min="13779" max="13779" width="12.5" style="383" customWidth="1"/>
    <col min="13780" max="13789" width="10.7083333333333" style="383" customWidth="1"/>
    <col min="13790" max="13790" width="12.2083333333333" style="383" customWidth="1"/>
    <col min="13791" max="13791" width="8.20833333333333" style="383" customWidth="1"/>
    <col min="13792" max="13792" width="10.7083333333333" style="383" customWidth="1"/>
    <col min="13793" max="13793" width="10" style="383" customWidth="1"/>
    <col min="13794" max="13794" width="12.2083333333333" style="383" customWidth="1"/>
    <col min="13795" max="13795" width="9.70833333333333" style="383" customWidth="1"/>
    <col min="13796" max="13796" width="9.20833333333333" style="383" customWidth="1"/>
    <col min="13797" max="13797" width="9" style="383" customWidth="1"/>
    <col min="13798" max="13798" width="8.70833333333333" style="383" customWidth="1"/>
    <col min="13799" max="13799" width="9.70833333333333" style="383" customWidth="1"/>
    <col min="13800" max="13800" width="9.20833333333333" style="383" customWidth="1"/>
    <col min="13801" max="13801" width="7.70833333333333" style="383" customWidth="1"/>
    <col min="13802" max="13802" width="9.20833333333333" style="383" customWidth="1"/>
    <col min="13803" max="13803" width="14.7083333333333" style="383" customWidth="1"/>
    <col min="13804" max="13804" width="13.7083333333333" style="383" customWidth="1"/>
    <col min="13805" max="13805" width="8" style="383" customWidth="1"/>
    <col min="13806" max="13806" width="7.70833333333333" style="383" customWidth="1"/>
    <col min="13807" max="13807" width="7.20833333333333" style="383" customWidth="1"/>
    <col min="13808" max="13808" width="9.20833333333333" style="383" customWidth="1"/>
    <col min="13809" max="13809" width="7.70833333333333" style="383" customWidth="1"/>
    <col min="13810" max="13811" width="8.70833333333333" style="383" customWidth="1"/>
    <col min="13812" max="13812" width="14.7083333333333" style="383" customWidth="1"/>
    <col min="13813" max="13813" width="13.7083333333333" style="383" customWidth="1"/>
    <col min="13814" max="13814" width="8.70833333333333" style="383" customWidth="1"/>
    <col min="13815" max="13817" width="10.7083333333333" style="383" customWidth="1"/>
    <col min="13818" max="13818" width="16.7083333333333" style="383" customWidth="1"/>
    <col min="13819" max="13822" width="10.7083333333333" style="383" customWidth="1"/>
    <col min="13823" max="13823" width="12" style="383" customWidth="1"/>
    <col min="13824" max="13824" width="10.7083333333333" style="383" customWidth="1"/>
    <col min="13825" max="13825" width="8.70833333333333" style="383" customWidth="1"/>
    <col min="13826" max="13830" width="13.7083333333333" style="383" customWidth="1"/>
    <col min="13831" max="13834" width="8.70833333333333" style="383" hidden="1"/>
    <col min="13835" max="14029" width="9" style="383" customWidth="1"/>
    <col min="14030" max="14030" width="4.5" style="383" customWidth="1"/>
    <col min="14031" max="14031" width="11" style="383" customWidth="1"/>
    <col min="14032" max="14032" width="8" style="383" customWidth="1"/>
    <col min="14033" max="14033" width="5.20833333333333" style="383" customWidth="1"/>
    <col min="14034" max="14034" width="13.2083333333333" style="383" customWidth="1"/>
    <col min="14035" max="14035" width="12.5" style="383" customWidth="1"/>
    <col min="14036" max="14045" width="10.7083333333333" style="383" customWidth="1"/>
    <col min="14046" max="14046" width="12.2083333333333" style="383" customWidth="1"/>
    <col min="14047" max="14047" width="8.20833333333333" style="383" customWidth="1"/>
    <col min="14048" max="14048" width="10.7083333333333" style="383" customWidth="1"/>
    <col min="14049" max="14049" width="10" style="383" customWidth="1"/>
    <col min="14050" max="14050" width="12.2083333333333" style="383" customWidth="1"/>
    <col min="14051" max="14051" width="9.70833333333333" style="383" customWidth="1"/>
    <col min="14052" max="14052" width="9.20833333333333" style="383" customWidth="1"/>
    <col min="14053" max="14053" width="9" style="383" customWidth="1"/>
    <col min="14054" max="14054" width="8.70833333333333" style="383" customWidth="1"/>
    <col min="14055" max="14055" width="9.70833333333333" style="383" customWidth="1"/>
    <col min="14056" max="14056" width="9.20833333333333" style="383" customWidth="1"/>
    <col min="14057" max="14057" width="7.70833333333333" style="383" customWidth="1"/>
    <col min="14058" max="14058" width="9.20833333333333" style="383" customWidth="1"/>
    <col min="14059" max="14059" width="14.7083333333333" style="383" customWidth="1"/>
    <col min="14060" max="14060" width="13.7083333333333" style="383" customWidth="1"/>
    <col min="14061" max="14061" width="8" style="383" customWidth="1"/>
    <col min="14062" max="14062" width="7.70833333333333" style="383" customWidth="1"/>
    <col min="14063" max="14063" width="7.20833333333333" style="383" customWidth="1"/>
    <col min="14064" max="14064" width="9.20833333333333" style="383" customWidth="1"/>
    <col min="14065" max="14065" width="7.70833333333333" style="383" customWidth="1"/>
    <col min="14066" max="14067" width="8.70833333333333" style="383" customWidth="1"/>
    <col min="14068" max="14068" width="14.7083333333333" style="383" customWidth="1"/>
    <col min="14069" max="14069" width="13.7083333333333" style="383" customWidth="1"/>
    <col min="14070" max="14070" width="8.70833333333333" style="383" customWidth="1"/>
    <col min="14071" max="14073" width="10.7083333333333" style="383" customWidth="1"/>
    <col min="14074" max="14074" width="16.7083333333333" style="383" customWidth="1"/>
    <col min="14075" max="14078" width="10.7083333333333" style="383" customWidth="1"/>
    <col min="14079" max="14079" width="12" style="383" customWidth="1"/>
    <col min="14080" max="14080" width="10.7083333333333" style="383" customWidth="1"/>
    <col min="14081" max="14081" width="8.70833333333333" style="383" customWidth="1"/>
    <col min="14082" max="14086" width="13.7083333333333" style="383" customWidth="1"/>
    <col min="14087" max="14090" width="8.70833333333333" style="383" hidden="1"/>
    <col min="14091" max="14285" width="9" style="383" customWidth="1"/>
    <col min="14286" max="14286" width="4.5" style="383" customWidth="1"/>
    <col min="14287" max="14287" width="11" style="383" customWidth="1"/>
    <col min="14288" max="14288" width="8" style="383" customWidth="1"/>
    <col min="14289" max="14289" width="5.20833333333333" style="383" customWidth="1"/>
    <col min="14290" max="14290" width="13.2083333333333" style="383" customWidth="1"/>
    <col min="14291" max="14291" width="12.5" style="383" customWidth="1"/>
    <col min="14292" max="14301" width="10.7083333333333" style="383" customWidth="1"/>
    <col min="14302" max="14302" width="12.2083333333333" style="383" customWidth="1"/>
    <col min="14303" max="14303" width="8.20833333333333" style="383" customWidth="1"/>
    <col min="14304" max="14304" width="10.7083333333333" style="383" customWidth="1"/>
    <col min="14305" max="14305" width="10" style="383" customWidth="1"/>
    <col min="14306" max="14306" width="12.2083333333333" style="383" customWidth="1"/>
    <col min="14307" max="14307" width="9.70833333333333" style="383" customWidth="1"/>
    <col min="14308" max="14308" width="9.20833333333333" style="383" customWidth="1"/>
    <col min="14309" max="14309" width="9" style="383" customWidth="1"/>
    <col min="14310" max="14310" width="8.70833333333333" style="383" customWidth="1"/>
    <col min="14311" max="14311" width="9.70833333333333" style="383" customWidth="1"/>
    <col min="14312" max="14312" width="9.20833333333333" style="383" customWidth="1"/>
    <col min="14313" max="14313" width="7.70833333333333" style="383" customWidth="1"/>
    <col min="14314" max="14314" width="9.20833333333333" style="383" customWidth="1"/>
    <col min="14315" max="14315" width="14.7083333333333" style="383" customWidth="1"/>
    <col min="14316" max="14316" width="13.7083333333333" style="383" customWidth="1"/>
    <col min="14317" max="14317" width="8" style="383" customWidth="1"/>
    <col min="14318" max="14318" width="7.70833333333333" style="383" customWidth="1"/>
    <col min="14319" max="14319" width="7.20833333333333" style="383" customWidth="1"/>
    <col min="14320" max="14320" width="9.20833333333333" style="383" customWidth="1"/>
    <col min="14321" max="14321" width="7.70833333333333" style="383" customWidth="1"/>
    <col min="14322" max="14323" width="8.70833333333333" style="383" customWidth="1"/>
    <col min="14324" max="14324" width="14.7083333333333" style="383" customWidth="1"/>
    <col min="14325" max="14325" width="13.7083333333333" style="383" customWidth="1"/>
    <col min="14326" max="14326" width="8.70833333333333" style="383" customWidth="1"/>
    <col min="14327" max="14329" width="10.7083333333333" style="383" customWidth="1"/>
    <col min="14330" max="14330" width="16.7083333333333" style="383" customWidth="1"/>
    <col min="14331" max="14334" width="10.7083333333333" style="383" customWidth="1"/>
    <col min="14335" max="14335" width="12" style="383" customWidth="1"/>
    <col min="14336" max="14336" width="10.7083333333333" style="383" customWidth="1"/>
    <col min="14337" max="14337" width="8.70833333333333" style="383" customWidth="1"/>
    <col min="14338" max="14342" width="13.7083333333333" style="383" customWidth="1"/>
    <col min="14343" max="14346" width="8.70833333333333" style="383" hidden="1"/>
    <col min="14347" max="14541" width="9" style="383" customWidth="1"/>
    <col min="14542" max="14542" width="4.5" style="383" customWidth="1"/>
    <col min="14543" max="14543" width="11" style="383" customWidth="1"/>
    <col min="14544" max="14544" width="8" style="383" customWidth="1"/>
    <col min="14545" max="14545" width="5.20833333333333" style="383" customWidth="1"/>
    <col min="14546" max="14546" width="13.2083333333333" style="383" customWidth="1"/>
    <col min="14547" max="14547" width="12.5" style="383" customWidth="1"/>
    <col min="14548" max="14557" width="10.7083333333333" style="383" customWidth="1"/>
    <col min="14558" max="14558" width="12.2083333333333" style="383" customWidth="1"/>
    <col min="14559" max="14559" width="8.20833333333333" style="383" customWidth="1"/>
    <col min="14560" max="14560" width="10.7083333333333" style="383" customWidth="1"/>
    <col min="14561" max="14561" width="10" style="383" customWidth="1"/>
    <col min="14562" max="14562" width="12.2083333333333" style="383" customWidth="1"/>
    <col min="14563" max="14563" width="9.70833333333333" style="383" customWidth="1"/>
    <col min="14564" max="14564" width="9.20833333333333" style="383" customWidth="1"/>
    <col min="14565" max="14565" width="9" style="383" customWidth="1"/>
    <col min="14566" max="14566" width="8.70833333333333" style="383" customWidth="1"/>
    <col min="14567" max="14567" width="9.70833333333333" style="383" customWidth="1"/>
    <col min="14568" max="14568" width="9.20833333333333" style="383" customWidth="1"/>
    <col min="14569" max="14569" width="7.70833333333333" style="383" customWidth="1"/>
    <col min="14570" max="14570" width="9.20833333333333" style="383" customWidth="1"/>
    <col min="14571" max="14571" width="14.7083333333333" style="383" customWidth="1"/>
    <col min="14572" max="14572" width="13.7083333333333" style="383" customWidth="1"/>
    <col min="14573" max="14573" width="8" style="383" customWidth="1"/>
    <col min="14574" max="14574" width="7.70833333333333" style="383" customWidth="1"/>
    <col min="14575" max="14575" width="7.20833333333333" style="383" customWidth="1"/>
    <col min="14576" max="14576" width="9.20833333333333" style="383" customWidth="1"/>
    <col min="14577" max="14577" width="7.70833333333333" style="383" customWidth="1"/>
    <col min="14578" max="14579" width="8.70833333333333" style="383" customWidth="1"/>
    <col min="14580" max="14580" width="14.7083333333333" style="383" customWidth="1"/>
    <col min="14581" max="14581" width="13.7083333333333" style="383" customWidth="1"/>
    <col min="14582" max="14582" width="8.70833333333333" style="383" customWidth="1"/>
    <col min="14583" max="14585" width="10.7083333333333" style="383" customWidth="1"/>
    <col min="14586" max="14586" width="16.7083333333333" style="383" customWidth="1"/>
    <col min="14587" max="14590" width="10.7083333333333" style="383" customWidth="1"/>
    <col min="14591" max="14591" width="12" style="383" customWidth="1"/>
    <col min="14592" max="14592" width="10.7083333333333" style="383" customWidth="1"/>
    <col min="14593" max="14593" width="8.70833333333333" style="383" customWidth="1"/>
    <col min="14594" max="14598" width="13.7083333333333" style="383" customWidth="1"/>
    <col min="14599" max="14602" width="8.70833333333333" style="383" hidden="1"/>
    <col min="14603" max="14797" width="9" style="383" customWidth="1"/>
    <col min="14798" max="14798" width="4.5" style="383" customWidth="1"/>
    <col min="14799" max="14799" width="11" style="383" customWidth="1"/>
    <col min="14800" max="14800" width="8" style="383" customWidth="1"/>
    <col min="14801" max="14801" width="5.20833333333333" style="383" customWidth="1"/>
    <col min="14802" max="14802" width="13.2083333333333" style="383" customWidth="1"/>
    <col min="14803" max="14803" width="12.5" style="383" customWidth="1"/>
    <col min="14804" max="14813" width="10.7083333333333" style="383" customWidth="1"/>
    <col min="14814" max="14814" width="12.2083333333333" style="383" customWidth="1"/>
    <col min="14815" max="14815" width="8.20833333333333" style="383" customWidth="1"/>
    <col min="14816" max="14816" width="10.7083333333333" style="383" customWidth="1"/>
    <col min="14817" max="14817" width="10" style="383" customWidth="1"/>
    <col min="14818" max="14818" width="12.2083333333333" style="383" customWidth="1"/>
    <col min="14819" max="14819" width="9.70833333333333" style="383" customWidth="1"/>
    <col min="14820" max="14820" width="9.20833333333333" style="383" customWidth="1"/>
    <col min="14821" max="14821" width="9" style="383" customWidth="1"/>
    <col min="14822" max="14822" width="8.70833333333333" style="383" customWidth="1"/>
    <col min="14823" max="14823" width="9.70833333333333" style="383" customWidth="1"/>
    <col min="14824" max="14824" width="9.20833333333333" style="383" customWidth="1"/>
    <col min="14825" max="14825" width="7.70833333333333" style="383" customWidth="1"/>
    <col min="14826" max="14826" width="9.20833333333333" style="383" customWidth="1"/>
    <col min="14827" max="14827" width="14.7083333333333" style="383" customWidth="1"/>
    <col min="14828" max="14828" width="13.7083333333333" style="383" customWidth="1"/>
    <col min="14829" max="14829" width="8" style="383" customWidth="1"/>
    <col min="14830" max="14830" width="7.70833333333333" style="383" customWidth="1"/>
    <col min="14831" max="14831" width="7.20833333333333" style="383" customWidth="1"/>
    <col min="14832" max="14832" width="9.20833333333333" style="383" customWidth="1"/>
    <col min="14833" max="14833" width="7.70833333333333" style="383" customWidth="1"/>
    <col min="14834" max="14835" width="8.70833333333333" style="383" customWidth="1"/>
    <col min="14836" max="14836" width="14.7083333333333" style="383" customWidth="1"/>
    <col min="14837" max="14837" width="13.7083333333333" style="383" customWidth="1"/>
    <col min="14838" max="14838" width="8.70833333333333" style="383" customWidth="1"/>
    <col min="14839" max="14841" width="10.7083333333333" style="383" customWidth="1"/>
    <col min="14842" max="14842" width="16.7083333333333" style="383" customWidth="1"/>
    <col min="14843" max="14846" width="10.7083333333333" style="383" customWidth="1"/>
    <col min="14847" max="14847" width="12" style="383" customWidth="1"/>
    <col min="14848" max="14848" width="10.7083333333333" style="383" customWidth="1"/>
    <col min="14849" max="14849" width="8.70833333333333" style="383" customWidth="1"/>
    <col min="14850" max="14854" width="13.7083333333333" style="383" customWidth="1"/>
    <col min="14855" max="14858" width="8.70833333333333" style="383" hidden="1"/>
    <col min="14859" max="15053" width="9" style="383" customWidth="1"/>
    <col min="15054" max="15054" width="4.5" style="383" customWidth="1"/>
    <col min="15055" max="15055" width="11" style="383" customWidth="1"/>
    <col min="15056" max="15056" width="8" style="383" customWidth="1"/>
    <col min="15057" max="15057" width="5.20833333333333" style="383" customWidth="1"/>
    <col min="15058" max="15058" width="13.2083333333333" style="383" customWidth="1"/>
    <col min="15059" max="15059" width="12.5" style="383" customWidth="1"/>
    <col min="15060" max="15069" width="10.7083333333333" style="383" customWidth="1"/>
    <col min="15070" max="15070" width="12.2083333333333" style="383" customWidth="1"/>
    <col min="15071" max="15071" width="8.20833333333333" style="383" customWidth="1"/>
    <col min="15072" max="15072" width="10.7083333333333" style="383" customWidth="1"/>
    <col min="15073" max="15073" width="10" style="383" customWidth="1"/>
    <col min="15074" max="15074" width="12.2083333333333" style="383" customWidth="1"/>
    <col min="15075" max="15075" width="9.70833333333333" style="383" customWidth="1"/>
    <col min="15076" max="15076" width="9.20833333333333" style="383" customWidth="1"/>
    <col min="15077" max="15077" width="9" style="383" customWidth="1"/>
    <col min="15078" max="15078" width="8.70833333333333" style="383" customWidth="1"/>
    <col min="15079" max="15079" width="9.70833333333333" style="383" customWidth="1"/>
    <col min="15080" max="15080" width="9.20833333333333" style="383" customWidth="1"/>
    <col min="15081" max="15081" width="7.70833333333333" style="383" customWidth="1"/>
    <col min="15082" max="15082" width="9.20833333333333" style="383" customWidth="1"/>
    <col min="15083" max="15083" width="14.7083333333333" style="383" customWidth="1"/>
    <col min="15084" max="15084" width="13.7083333333333" style="383" customWidth="1"/>
    <col min="15085" max="15085" width="8" style="383" customWidth="1"/>
    <col min="15086" max="15086" width="7.70833333333333" style="383" customWidth="1"/>
    <col min="15087" max="15087" width="7.20833333333333" style="383" customWidth="1"/>
    <col min="15088" max="15088" width="9.20833333333333" style="383" customWidth="1"/>
    <col min="15089" max="15089" width="7.70833333333333" style="383" customWidth="1"/>
    <col min="15090" max="15091" width="8.70833333333333" style="383" customWidth="1"/>
    <col min="15092" max="15092" width="14.7083333333333" style="383" customWidth="1"/>
    <col min="15093" max="15093" width="13.7083333333333" style="383" customWidth="1"/>
    <col min="15094" max="15094" width="8.70833333333333" style="383" customWidth="1"/>
    <col min="15095" max="15097" width="10.7083333333333" style="383" customWidth="1"/>
    <col min="15098" max="15098" width="16.7083333333333" style="383" customWidth="1"/>
    <col min="15099" max="15102" width="10.7083333333333" style="383" customWidth="1"/>
    <col min="15103" max="15103" width="12" style="383" customWidth="1"/>
    <col min="15104" max="15104" width="10.7083333333333" style="383" customWidth="1"/>
    <col min="15105" max="15105" width="8.70833333333333" style="383" customWidth="1"/>
    <col min="15106" max="15110" width="13.7083333333333" style="383" customWidth="1"/>
    <col min="15111" max="15114" width="8.70833333333333" style="383" hidden="1"/>
    <col min="15115" max="15309" width="9" style="383" customWidth="1"/>
    <col min="15310" max="15310" width="4.5" style="383" customWidth="1"/>
    <col min="15311" max="15311" width="11" style="383" customWidth="1"/>
    <col min="15312" max="15312" width="8" style="383" customWidth="1"/>
    <col min="15313" max="15313" width="5.20833333333333" style="383" customWidth="1"/>
    <col min="15314" max="15314" width="13.2083333333333" style="383" customWidth="1"/>
    <col min="15315" max="15315" width="12.5" style="383" customWidth="1"/>
    <col min="15316" max="15325" width="10.7083333333333" style="383" customWidth="1"/>
    <col min="15326" max="15326" width="12.2083333333333" style="383" customWidth="1"/>
    <col min="15327" max="15327" width="8.20833333333333" style="383" customWidth="1"/>
    <col min="15328" max="15328" width="10.7083333333333" style="383" customWidth="1"/>
    <col min="15329" max="15329" width="10" style="383" customWidth="1"/>
    <col min="15330" max="15330" width="12.2083333333333" style="383" customWidth="1"/>
    <col min="15331" max="15331" width="9.70833333333333" style="383" customWidth="1"/>
    <col min="15332" max="15332" width="9.20833333333333" style="383" customWidth="1"/>
    <col min="15333" max="15333" width="9" style="383" customWidth="1"/>
    <col min="15334" max="15334" width="8.70833333333333" style="383" customWidth="1"/>
    <col min="15335" max="15335" width="9.70833333333333" style="383" customWidth="1"/>
    <col min="15336" max="15336" width="9.20833333333333" style="383" customWidth="1"/>
    <col min="15337" max="15337" width="7.70833333333333" style="383" customWidth="1"/>
    <col min="15338" max="15338" width="9.20833333333333" style="383" customWidth="1"/>
    <col min="15339" max="15339" width="14.7083333333333" style="383" customWidth="1"/>
    <col min="15340" max="15340" width="13.7083333333333" style="383" customWidth="1"/>
    <col min="15341" max="15341" width="8" style="383" customWidth="1"/>
    <col min="15342" max="15342" width="7.70833333333333" style="383" customWidth="1"/>
    <col min="15343" max="15343" width="7.20833333333333" style="383" customWidth="1"/>
    <col min="15344" max="15344" width="9.20833333333333" style="383" customWidth="1"/>
    <col min="15345" max="15345" width="7.70833333333333" style="383" customWidth="1"/>
    <col min="15346" max="15347" width="8.70833333333333" style="383" customWidth="1"/>
    <col min="15348" max="15348" width="14.7083333333333" style="383" customWidth="1"/>
    <col min="15349" max="15349" width="13.7083333333333" style="383" customWidth="1"/>
    <col min="15350" max="15350" width="8.70833333333333" style="383" customWidth="1"/>
    <col min="15351" max="15353" width="10.7083333333333" style="383" customWidth="1"/>
    <col min="15354" max="15354" width="16.7083333333333" style="383" customWidth="1"/>
    <col min="15355" max="15358" width="10.7083333333333" style="383" customWidth="1"/>
    <col min="15359" max="15359" width="12" style="383" customWidth="1"/>
    <col min="15360" max="15360" width="10.7083333333333" style="383" customWidth="1"/>
    <col min="15361" max="15361" width="8.70833333333333" style="383" customWidth="1"/>
    <col min="15362" max="15366" width="13.7083333333333" style="383" customWidth="1"/>
    <col min="15367" max="15370" width="8.70833333333333" style="383" hidden="1"/>
    <col min="15371" max="15565" width="9" style="383" customWidth="1"/>
    <col min="15566" max="15566" width="4.5" style="383" customWidth="1"/>
    <col min="15567" max="15567" width="11" style="383" customWidth="1"/>
    <col min="15568" max="15568" width="8" style="383" customWidth="1"/>
    <col min="15569" max="15569" width="5.20833333333333" style="383" customWidth="1"/>
    <col min="15570" max="15570" width="13.2083333333333" style="383" customWidth="1"/>
    <col min="15571" max="15571" width="12.5" style="383" customWidth="1"/>
    <col min="15572" max="15581" width="10.7083333333333" style="383" customWidth="1"/>
    <col min="15582" max="15582" width="12.2083333333333" style="383" customWidth="1"/>
    <col min="15583" max="15583" width="8.20833333333333" style="383" customWidth="1"/>
    <col min="15584" max="15584" width="10.7083333333333" style="383" customWidth="1"/>
    <col min="15585" max="15585" width="10" style="383" customWidth="1"/>
    <col min="15586" max="15586" width="12.2083333333333" style="383" customWidth="1"/>
    <col min="15587" max="15587" width="9.70833333333333" style="383" customWidth="1"/>
    <col min="15588" max="15588" width="9.20833333333333" style="383" customWidth="1"/>
    <col min="15589" max="15589" width="9" style="383" customWidth="1"/>
    <col min="15590" max="15590" width="8.70833333333333" style="383" customWidth="1"/>
    <col min="15591" max="15591" width="9.70833333333333" style="383" customWidth="1"/>
    <col min="15592" max="15592" width="9.20833333333333" style="383" customWidth="1"/>
    <col min="15593" max="15593" width="7.70833333333333" style="383" customWidth="1"/>
    <col min="15594" max="15594" width="9.20833333333333" style="383" customWidth="1"/>
    <col min="15595" max="15595" width="14.7083333333333" style="383" customWidth="1"/>
    <col min="15596" max="15596" width="13.7083333333333" style="383" customWidth="1"/>
    <col min="15597" max="15597" width="8" style="383" customWidth="1"/>
    <col min="15598" max="15598" width="7.70833333333333" style="383" customWidth="1"/>
    <col min="15599" max="15599" width="7.20833333333333" style="383" customWidth="1"/>
    <col min="15600" max="15600" width="9.20833333333333" style="383" customWidth="1"/>
    <col min="15601" max="15601" width="7.70833333333333" style="383" customWidth="1"/>
    <col min="15602" max="15603" width="8.70833333333333" style="383" customWidth="1"/>
    <col min="15604" max="15604" width="14.7083333333333" style="383" customWidth="1"/>
    <col min="15605" max="15605" width="13.7083333333333" style="383" customWidth="1"/>
    <col min="15606" max="15606" width="8.70833333333333" style="383" customWidth="1"/>
    <col min="15607" max="15609" width="10.7083333333333" style="383" customWidth="1"/>
    <col min="15610" max="15610" width="16.7083333333333" style="383" customWidth="1"/>
    <col min="15611" max="15614" width="10.7083333333333" style="383" customWidth="1"/>
    <col min="15615" max="15615" width="12" style="383" customWidth="1"/>
    <col min="15616" max="15616" width="10.7083333333333" style="383" customWidth="1"/>
    <col min="15617" max="15617" width="8.70833333333333" style="383" customWidth="1"/>
    <col min="15618" max="15622" width="13.7083333333333" style="383" customWidth="1"/>
    <col min="15623" max="15626" width="8.70833333333333" style="383" hidden="1"/>
    <col min="15627" max="15821" width="9" style="383" customWidth="1"/>
    <col min="15822" max="15822" width="4.5" style="383" customWidth="1"/>
    <col min="15823" max="15823" width="11" style="383" customWidth="1"/>
    <col min="15824" max="15824" width="8" style="383" customWidth="1"/>
    <col min="15825" max="15825" width="5.20833333333333" style="383" customWidth="1"/>
    <col min="15826" max="15826" width="13.2083333333333" style="383" customWidth="1"/>
    <col min="15827" max="15827" width="12.5" style="383" customWidth="1"/>
    <col min="15828" max="15837" width="10.7083333333333" style="383" customWidth="1"/>
    <col min="15838" max="15838" width="12.2083333333333" style="383" customWidth="1"/>
    <col min="15839" max="15839" width="8.20833333333333" style="383" customWidth="1"/>
    <col min="15840" max="15840" width="10.7083333333333" style="383" customWidth="1"/>
    <col min="15841" max="15841" width="10" style="383" customWidth="1"/>
    <col min="15842" max="15842" width="12.2083333333333" style="383" customWidth="1"/>
    <col min="15843" max="15843" width="9.70833333333333" style="383" customWidth="1"/>
    <col min="15844" max="15844" width="9.20833333333333" style="383" customWidth="1"/>
    <col min="15845" max="15845" width="9" style="383" customWidth="1"/>
    <col min="15846" max="15846" width="8.70833333333333" style="383" customWidth="1"/>
    <col min="15847" max="15847" width="9.70833333333333" style="383" customWidth="1"/>
    <col min="15848" max="15848" width="9.20833333333333" style="383" customWidth="1"/>
    <col min="15849" max="15849" width="7.70833333333333" style="383" customWidth="1"/>
    <col min="15850" max="15850" width="9.20833333333333" style="383" customWidth="1"/>
    <col min="15851" max="15851" width="14.7083333333333" style="383" customWidth="1"/>
    <col min="15852" max="15852" width="13.7083333333333" style="383" customWidth="1"/>
    <col min="15853" max="15853" width="8" style="383" customWidth="1"/>
    <col min="15854" max="15854" width="7.70833333333333" style="383" customWidth="1"/>
    <col min="15855" max="15855" width="7.20833333333333" style="383" customWidth="1"/>
    <col min="15856" max="15856" width="9.20833333333333" style="383" customWidth="1"/>
    <col min="15857" max="15857" width="7.70833333333333" style="383" customWidth="1"/>
    <col min="15858" max="15859" width="8.70833333333333" style="383" customWidth="1"/>
    <col min="15860" max="15860" width="14.7083333333333" style="383" customWidth="1"/>
    <col min="15861" max="15861" width="13.7083333333333" style="383" customWidth="1"/>
    <col min="15862" max="15862" width="8.70833333333333" style="383" customWidth="1"/>
    <col min="15863" max="15865" width="10.7083333333333" style="383" customWidth="1"/>
    <col min="15866" max="15866" width="16.7083333333333" style="383" customWidth="1"/>
    <col min="15867" max="15870" width="10.7083333333333" style="383" customWidth="1"/>
    <col min="15871" max="15871" width="12" style="383" customWidth="1"/>
    <col min="15872" max="15872" width="10.7083333333333" style="383" customWidth="1"/>
    <col min="15873" max="15873" width="8.70833333333333" style="383" customWidth="1"/>
    <col min="15874" max="15878" width="13.7083333333333" style="383" customWidth="1"/>
    <col min="15879" max="15882" width="8.70833333333333" style="383" hidden="1"/>
    <col min="15883" max="16077" width="9" style="383" customWidth="1"/>
    <col min="16078" max="16078" width="4.5" style="383" customWidth="1"/>
    <col min="16079" max="16079" width="11" style="383" customWidth="1"/>
    <col min="16080" max="16080" width="8" style="383" customWidth="1"/>
    <col min="16081" max="16081" width="5.20833333333333" style="383" customWidth="1"/>
    <col min="16082" max="16082" width="13.2083333333333" style="383" customWidth="1"/>
    <col min="16083" max="16083" width="12.5" style="383" customWidth="1"/>
    <col min="16084" max="16093" width="10.7083333333333" style="383" customWidth="1"/>
    <col min="16094" max="16094" width="12.2083333333333" style="383" customWidth="1"/>
    <col min="16095" max="16095" width="8.20833333333333" style="383" customWidth="1"/>
    <col min="16096" max="16096" width="10.7083333333333" style="383" customWidth="1"/>
    <col min="16097" max="16097" width="10" style="383" customWidth="1"/>
    <col min="16098" max="16098" width="12.2083333333333" style="383" customWidth="1"/>
    <col min="16099" max="16099" width="9.70833333333333" style="383" customWidth="1"/>
    <col min="16100" max="16100" width="9.20833333333333" style="383" customWidth="1"/>
    <col min="16101" max="16101" width="9" style="383" customWidth="1"/>
    <col min="16102" max="16102" width="8.70833333333333" style="383" customWidth="1"/>
    <col min="16103" max="16103" width="9.70833333333333" style="383" customWidth="1"/>
    <col min="16104" max="16104" width="9.20833333333333" style="383" customWidth="1"/>
    <col min="16105" max="16105" width="7.70833333333333" style="383" customWidth="1"/>
    <col min="16106" max="16106" width="9.20833333333333" style="383" customWidth="1"/>
    <col min="16107" max="16107" width="14.7083333333333" style="383" customWidth="1"/>
    <col min="16108" max="16108" width="13.7083333333333" style="383" customWidth="1"/>
    <col min="16109" max="16109" width="8" style="383" customWidth="1"/>
    <col min="16110" max="16110" width="7.70833333333333" style="383" customWidth="1"/>
    <col min="16111" max="16111" width="7.20833333333333" style="383" customWidth="1"/>
    <col min="16112" max="16112" width="9.20833333333333" style="383" customWidth="1"/>
    <col min="16113" max="16113" width="7.70833333333333" style="383" customWidth="1"/>
    <col min="16114" max="16115" width="8.70833333333333" style="383" customWidth="1"/>
    <col min="16116" max="16116" width="14.7083333333333" style="383" customWidth="1"/>
    <col min="16117" max="16117" width="13.7083333333333" style="383" customWidth="1"/>
    <col min="16118" max="16118" width="8.70833333333333" style="383" customWidth="1"/>
    <col min="16119" max="16121" width="10.7083333333333" style="383" customWidth="1"/>
    <col min="16122" max="16122" width="16.7083333333333" style="383" customWidth="1"/>
    <col min="16123" max="16126" width="10.7083333333333" style="383" customWidth="1"/>
    <col min="16127" max="16127" width="12" style="383" customWidth="1"/>
    <col min="16128" max="16128" width="10.7083333333333" style="383" customWidth="1"/>
    <col min="16129" max="16129" width="8.70833333333333" style="383" customWidth="1"/>
    <col min="16130" max="16134" width="13.7083333333333" style="383" customWidth="1"/>
    <col min="16135" max="16138" width="8.70833333333333" style="383" hidden="1"/>
    <col min="16139" max="16384" width="9" style="383" customWidth="1"/>
  </cols>
  <sheetData>
    <row r="1" ht="15.75" customHeight="1" spans="1:1">
      <c r="A1" s="366" t="s">
        <v>0</v>
      </c>
    </row>
    <row r="2" s="382" customFormat="1" ht="30" customHeight="1" spans="1:1">
      <c r="A2" s="385" t="s">
        <v>1229</v>
      </c>
    </row>
    <row r="3" s="3" customFormat="1" ht="15.75" customHeight="1" spans="1:10">
      <c r="A3" s="2" t="e">
        <f>"评估基准日："&amp;TEXT(#REF!,"yyyy年mm月dd日")</f>
        <v>#REF!</v>
      </c>
      <c r="I3" s="389"/>
      <c r="J3" s="389"/>
    </row>
    <row r="4" s="3" customFormat="1" ht="14.25" customHeight="1" spans="1:15">
      <c r="A4" s="2"/>
      <c r="B4" s="2"/>
      <c r="C4" s="2"/>
      <c r="D4" s="2"/>
      <c r="E4" s="2"/>
      <c r="F4" s="2"/>
      <c r="G4" s="2"/>
      <c r="H4" s="2"/>
      <c r="I4" s="2"/>
      <c r="J4" s="2"/>
      <c r="K4" s="2"/>
      <c r="L4" s="2"/>
      <c r="M4" s="2"/>
      <c r="N4" s="2"/>
      <c r="O4" s="7" t="s">
        <v>1230</v>
      </c>
    </row>
    <row r="5" s="3" customFormat="1" ht="15.75" customHeight="1" spans="1:15">
      <c r="A5" s="3" t="e">
        <f>#REF!&amp;"："&amp;#REF!</f>
        <v>#REF!</v>
      </c>
      <c r="I5" s="389"/>
      <c r="J5" s="389"/>
      <c r="O5" s="7" t="s">
        <v>1231</v>
      </c>
    </row>
    <row r="6" s="2" customFormat="1" ht="15.75" customHeight="1" spans="1:15">
      <c r="A6" s="11" t="s">
        <v>1232</v>
      </c>
      <c r="B6" s="11" t="s">
        <v>1233</v>
      </c>
      <c r="C6" s="11" t="s">
        <v>1234</v>
      </c>
      <c r="D6" s="67" t="s">
        <v>1235</v>
      </c>
      <c r="E6" s="67" t="s">
        <v>1236</v>
      </c>
      <c r="F6" s="67" t="s">
        <v>1237</v>
      </c>
      <c r="G6" s="86" t="s">
        <v>1238</v>
      </c>
      <c r="H6" s="106"/>
      <c r="I6" s="87"/>
      <c r="J6" s="67" t="s">
        <v>1239</v>
      </c>
      <c r="K6" s="86" t="s">
        <v>1240</v>
      </c>
      <c r="L6" s="106"/>
      <c r="M6" s="87"/>
      <c r="N6" s="11" t="s">
        <v>1241</v>
      </c>
      <c r="O6" s="11" t="s">
        <v>1242</v>
      </c>
    </row>
    <row r="7" s="2" customFormat="1" ht="15.75" customHeight="1" spans="1:16">
      <c r="A7" s="17"/>
      <c r="B7" s="17"/>
      <c r="C7" s="17"/>
      <c r="D7" s="85"/>
      <c r="E7" s="85"/>
      <c r="F7" s="85"/>
      <c r="G7" s="327" t="s">
        <v>1243</v>
      </c>
      <c r="H7" s="386" t="s">
        <v>1244</v>
      </c>
      <c r="I7" s="386" t="s">
        <v>1245</v>
      </c>
      <c r="J7" s="85"/>
      <c r="K7" s="390" t="s">
        <v>1246</v>
      </c>
      <c r="L7" s="386" t="s">
        <v>1247</v>
      </c>
      <c r="M7" s="98" t="s">
        <v>1245</v>
      </c>
      <c r="N7" s="17"/>
      <c r="O7" s="17"/>
      <c r="P7" s="2" t="s">
        <v>1248</v>
      </c>
    </row>
    <row r="8" s="2" customFormat="1" ht="15.75" customHeight="1" spans="1:16">
      <c r="A8" s="13" t="str">
        <f t="shared" ref="A8" si="0">IF(B8="","",ROW()-7)</f>
        <v/>
      </c>
      <c r="B8" s="14"/>
      <c r="C8" s="13"/>
      <c r="D8" s="14"/>
      <c r="E8" s="16"/>
      <c r="F8" s="14"/>
      <c r="G8" s="387"/>
      <c r="H8" s="105"/>
      <c r="I8" s="105"/>
      <c r="J8" s="105"/>
      <c r="K8" s="387"/>
      <c r="L8" s="105"/>
      <c r="M8" s="16"/>
      <c r="N8" s="16" t="str">
        <f t="shared" ref="N8" si="1">IF(I8-J8=0,"",(M8-I8+J8)/(I8-J8)*100)</f>
        <v/>
      </c>
      <c r="O8" s="14"/>
      <c r="P8" s="2" t="s">
        <v>1249</v>
      </c>
    </row>
    <row r="9" s="2" customFormat="1" ht="15.75" customHeight="1" spans="1:16">
      <c r="A9" s="13" t="str">
        <f t="shared" ref="A9:A25" si="2">IF(B9="","",ROW()-7)</f>
        <v/>
      </c>
      <c r="B9" s="14"/>
      <c r="C9" s="13"/>
      <c r="D9" s="14"/>
      <c r="E9" s="16"/>
      <c r="F9" s="14"/>
      <c r="G9" s="387"/>
      <c r="H9" s="105"/>
      <c r="I9" s="105"/>
      <c r="J9" s="105"/>
      <c r="K9" s="387"/>
      <c r="L9" s="105"/>
      <c r="M9" s="16"/>
      <c r="N9" s="16" t="str">
        <f t="shared" ref="N9:N28" si="3">IF(I9-J9=0,"",(M9-I9+J9)/(I9-J9)*100)</f>
        <v/>
      </c>
      <c r="O9" s="14"/>
      <c r="P9" s="2" t="s">
        <v>1250</v>
      </c>
    </row>
    <row r="10" s="2" customFormat="1" ht="15.75" customHeight="1" spans="1:16">
      <c r="A10" s="13" t="str">
        <f t="shared" si="2"/>
        <v/>
      </c>
      <c r="B10" s="14"/>
      <c r="C10" s="13"/>
      <c r="D10" s="14"/>
      <c r="E10" s="16"/>
      <c r="F10" s="14"/>
      <c r="G10" s="387"/>
      <c r="H10" s="105"/>
      <c r="I10" s="105"/>
      <c r="J10" s="105"/>
      <c r="K10" s="387"/>
      <c r="L10" s="105"/>
      <c r="M10" s="16"/>
      <c r="N10" s="16" t="str">
        <f t="shared" si="3"/>
        <v/>
      </c>
      <c r="O10" s="14"/>
      <c r="P10" s="2" t="s">
        <v>1251</v>
      </c>
    </row>
    <row r="11" s="2" customFormat="1" ht="15.75" customHeight="1" spans="1:16">
      <c r="A11" s="13" t="str">
        <f t="shared" si="2"/>
        <v/>
      </c>
      <c r="B11" s="14"/>
      <c r="C11" s="13"/>
      <c r="D11" s="14"/>
      <c r="E11" s="16"/>
      <c r="F11" s="14"/>
      <c r="G11" s="387"/>
      <c r="H11" s="105"/>
      <c r="I11" s="105"/>
      <c r="J11" s="105"/>
      <c r="K11" s="387"/>
      <c r="L11" s="105"/>
      <c r="M11" s="16"/>
      <c r="N11" s="16" t="str">
        <f t="shared" si="3"/>
        <v/>
      </c>
      <c r="O11" s="14"/>
      <c r="P11" s="2" t="s">
        <v>1252</v>
      </c>
    </row>
    <row r="12" s="2" customFormat="1" ht="15.75" customHeight="1" spans="1:16">
      <c r="A12" s="13" t="str">
        <f t="shared" si="2"/>
        <v/>
      </c>
      <c r="B12" s="14"/>
      <c r="C12" s="13"/>
      <c r="D12" s="14"/>
      <c r="E12" s="16"/>
      <c r="F12" s="14"/>
      <c r="G12" s="387"/>
      <c r="H12" s="105"/>
      <c r="I12" s="105"/>
      <c r="J12" s="105"/>
      <c r="K12" s="387"/>
      <c r="L12" s="105"/>
      <c r="M12" s="16"/>
      <c r="N12" s="16" t="str">
        <f t="shared" si="3"/>
        <v/>
      </c>
      <c r="O12" s="14"/>
      <c r="P12" s="2" t="s">
        <v>1253</v>
      </c>
    </row>
    <row r="13" s="2" customFormat="1" ht="15.75" customHeight="1" spans="1:16">
      <c r="A13" s="13" t="str">
        <f t="shared" si="2"/>
        <v/>
      </c>
      <c r="B13" s="14"/>
      <c r="C13" s="13"/>
      <c r="D13" s="14"/>
      <c r="E13" s="16"/>
      <c r="F13" s="14"/>
      <c r="G13" s="387"/>
      <c r="H13" s="105"/>
      <c r="I13" s="105"/>
      <c r="J13" s="105"/>
      <c r="K13" s="387"/>
      <c r="L13" s="105"/>
      <c r="M13" s="16"/>
      <c r="N13" s="16" t="str">
        <f t="shared" si="3"/>
        <v/>
      </c>
      <c r="O13" s="14"/>
      <c r="P13" s="2" t="s">
        <v>1254</v>
      </c>
    </row>
    <row r="14" s="2" customFormat="1" ht="15.75" customHeight="1" spans="1:16">
      <c r="A14" s="13" t="str">
        <f t="shared" si="2"/>
        <v/>
      </c>
      <c r="B14" s="14"/>
      <c r="C14" s="13"/>
      <c r="D14" s="14"/>
      <c r="E14" s="16"/>
      <c r="F14" s="14"/>
      <c r="G14" s="387"/>
      <c r="H14" s="105"/>
      <c r="I14" s="105"/>
      <c r="J14" s="105"/>
      <c r="K14" s="387"/>
      <c r="L14" s="105"/>
      <c r="M14" s="16"/>
      <c r="N14" s="16" t="str">
        <f t="shared" si="3"/>
        <v/>
      </c>
      <c r="O14" s="14"/>
      <c r="P14" s="2" t="s">
        <v>1255</v>
      </c>
    </row>
    <row r="15" s="2" customFormat="1" ht="15.75" customHeight="1" spans="1:16">
      <c r="A15" s="13" t="str">
        <f t="shared" si="2"/>
        <v/>
      </c>
      <c r="B15" s="14"/>
      <c r="C15" s="13"/>
      <c r="D15" s="14"/>
      <c r="E15" s="16"/>
      <c r="F15" s="14"/>
      <c r="G15" s="387"/>
      <c r="H15" s="105"/>
      <c r="I15" s="105"/>
      <c r="J15" s="105"/>
      <c r="K15" s="387"/>
      <c r="L15" s="105"/>
      <c r="M15" s="16"/>
      <c r="N15" s="16" t="str">
        <f t="shared" si="3"/>
        <v/>
      </c>
      <c r="O15" s="14"/>
      <c r="P15" s="2" t="s">
        <v>1256</v>
      </c>
    </row>
    <row r="16" s="2" customFormat="1" ht="15.75" customHeight="1" spans="1:16">
      <c r="A16" s="13" t="str">
        <f t="shared" si="2"/>
        <v/>
      </c>
      <c r="B16" s="14"/>
      <c r="C16" s="13"/>
      <c r="D16" s="14"/>
      <c r="E16" s="16"/>
      <c r="F16" s="14"/>
      <c r="G16" s="387"/>
      <c r="H16" s="105"/>
      <c r="I16" s="105"/>
      <c r="J16" s="105"/>
      <c r="K16" s="387"/>
      <c r="L16" s="105"/>
      <c r="M16" s="16"/>
      <c r="N16" s="16" t="str">
        <f t="shared" si="3"/>
        <v/>
      </c>
      <c r="O16" s="14"/>
      <c r="P16" s="2" t="s">
        <v>1257</v>
      </c>
    </row>
    <row r="17" s="2" customFormat="1" ht="15.75" customHeight="1" spans="1:16">
      <c r="A17" s="13" t="str">
        <f t="shared" si="2"/>
        <v/>
      </c>
      <c r="B17" s="14"/>
      <c r="C17" s="13"/>
      <c r="D17" s="14"/>
      <c r="E17" s="16"/>
      <c r="F17" s="14"/>
      <c r="G17" s="387"/>
      <c r="H17" s="105"/>
      <c r="I17" s="105"/>
      <c r="J17" s="105"/>
      <c r="K17" s="387"/>
      <c r="L17" s="105"/>
      <c r="M17" s="16"/>
      <c r="N17" s="16" t="str">
        <f t="shared" si="3"/>
        <v/>
      </c>
      <c r="O17" s="14"/>
      <c r="P17" s="2" t="s">
        <v>1258</v>
      </c>
    </row>
    <row r="18" s="2" customFormat="1" ht="15.75" customHeight="1" spans="1:16">
      <c r="A18" s="13" t="str">
        <f t="shared" si="2"/>
        <v/>
      </c>
      <c r="B18" s="14"/>
      <c r="C18" s="13"/>
      <c r="D18" s="14"/>
      <c r="E18" s="16"/>
      <c r="F18" s="14"/>
      <c r="G18" s="387"/>
      <c r="H18" s="105"/>
      <c r="I18" s="105"/>
      <c r="J18" s="105"/>
      <c r="K18" s="387"/>
      <c r="L18" s="105"/>
      <c r="M18" s="16"/>
      <c r="N18" s="16" t="str">
        <f t="shared" si="3"/>
        <v/>
      </c>
      <c r="O18" s="14"/>
      <c r="P18" s="2" t="s">
        <v>1259</v>
      </c>
    </row>
    <row r="19" s="2" customFormat="1" ht="15.75" customHeight="1" spans="1:16">
      <c r="A19" s="13" t="str">
        <f t="shared" si="2"/>
        <v/>
      </c>
      <c r="B19" s="14"/>
      <c r="C19" s="13"/>
      <c r="D19" s="14"/>
      <c r="E19" s="16"/>
      <c r="F19" s="14"/>
      <c r="G19" s="387"/>
      <c r="H19" s="105"/>
      <c r="I19" s="105"/>
      <c r="J19" s="105"/>
      <c r="K19" s="387"/>
      <c r="L19" s="105"/>
      <c r="M19" s="16"/>
      <c r="N19" s="16" t="str">
        <f t="shared" si="3"/>
        <v/>
      </c>
      <c r="O19" s="14"/>
      <c r="P19" s="2" t="s">
        <v>1260</v>
      </c>
    </row>
    <row r="20" s="2" customFormat="1" ht="15.75" customHeight="1" spans="1:16">
      <c r="A20" s="13" t="str">
        <f t="shared" si="2"/>
        <v/>
      </c>
      <c r="B20" s="14"/>
      <c r="C20" s="13"/>
      <c r="D20" s="14"/>
      <c r="E20" s="16"/>
      <c r="F20" s="14"/>
      <c r="G20" s="387"/>
      <c r="H20" s="105"/>
      <c r="I20" s="105"/>
      <c r="J20" s="105"/>
      <c r="K20" s="387"/>
      <c r="L20" s="105"/>
      <c r="M20" s="16"/>
      <c r="N20" s="16" t="str">
        <f t="shared" si="3"/>
        <v/>
      </c>
      <c r="O20" s="14"/>
      <c r="P20" s="2" t="s">
        <v>1261</v>
      </c>
    </row>
    <row r="21" s="2" customFormat="1" ht="15.75" customHeight="1" spans="1:16">
      <c r="A21" s="13" t="str">
        <f t="shared" si="2"/>
        <v/>
      </c>
      <c r="B21" s="14"/>
      <c r="C21" s="13"/>
      <c r="D21" s="14"/>
      <c r="E21" s="16"/>
      <c r="F21" s="14"/>
      <c r="G21" s="387"/>
      <c r="H21" s="105"/>
      <c r="I21" s="105"/>
      <c r="J21" s="105"/>
      <c r="K21" s="387"/>
      <c r="L21" s="105"/>
      <c r="M21" s="16"/>
      <c r="N21" s="16" t="str">
        <f t="shared" si="3"/>
        <v/>
      </c>
      <c r="O21" s="14"/>
      <c r="P21" s="2" t="s">
        <v>1262</v>
      </c>
    </row>
    <row r="22" s="2" customFormat="1" ht="15.75" customHeight="1" spans="1:16">
      <c r="A22" s="13" t="str">
        <f t="shared" si="2"/>
        <v/>
      </c>
      <c r="B22" s="14"/>
      <c r="C22" s="13"/>
      <c r="D22" s="14"/>
      <c r="E22" s="16"/>
      <c r="F22" s="14"/>
      <c r="G22" s="387"/>
      <c r="H22" s="105"/>
      <c r="I22" s="105"/>
      <c r="J22" s="105"/>
      <c r="K22" s="387"/>
      <c r="L22" s="105"/>
      <c r="M22" s="16"/>
      <c r="N22" s="16" t="str">
        <f t="shared" si="3"/>
        <v/>
      </c>
      <c r="O22" s="14"/>
      <c r="P22" s="2" t="s">
        <v>1263</v>
      </c>
    </row>
    <row r="23" s="2" customFormat="1" ht="15.75" customHeight="1" spans="1:16">
      <c r="A23" s="13" t="str">
        <f t="shared" si="2"/>
        <v/>
      </c>
      <c r="B23" s="14"/>
      <c r="C23" s="13"/>
      <c r="D23" s="14"/>
      <c r="E23" s="16"/>
      <c r="F23" s="14"/>
      <c r="G23" s="387"/>
      <c r="H23" s="105"/>
      <c r="I23" s="105"/>
      <c r="J23" s="105"/>
      <c r="K23" s="387"/>
      <c r="L23" s="105"/>
      <c r="M23" s="16"/>
      <c r="N23" s="16" t="str">
        <f t="shared" si="3"/>
        <v/>
      </c>
      <c r="O23" s="14"/>
      <c r="P23" s="2" t="s">
        <v>1264</v>
      </c>
    </row>
    <row r="24" s="2" customFormat="1" ht="15.75" customHeight="1" spans="1:16">
      <c r="A24" s="13" t="str">
        <f t="shared" si="2"/>
        <v/>
      </c>
      <c r="B24" s="14"/>
      <c r="C24" s="13"/>
      <c r="D24" s="14"/>
      <c r="E24" s="16"/>
      <c r="F24" s="14"/>
      <c r="G24" s="387"/>
      <c r="H24" s="105"/>
      <c r="I24" s="105"/>
      <c r="J24" s="105"/>
      <c r="K24" s="387"/>
      <c r="L24" s="105"/>
      <c r="M24" s="16"/>
      <c r="N24" s="16" t="str">
        <f t="shared" si="3"/>
        <v/>
      </c>
      <c r="O24" s="14"/>
      <c r="P24" s="2" t="s">
        <v>1265</v>
      </c>
    </row>
    <row r="25" s="3" customFormat="1" spans="1:16">
      <c r="A25" s="13" t="str">
        <f t="shared" si="2"/>
        <v/>
      </c>
      <c r="B25" s="14"/>
      <c r="C25" s="13"/>
      <c r="D25" s="14"/>
      <c r="E25" s="16"/>
      <c r="F25" s="14"/>
      <c r="G25" s="387"/>
      <c r="H25" s="105"/>
      <c r="I25" s="105"/>
      <c r="J25" s="105"/>
      <c r="K25" s="387"/>
      <c r="L25" s="105"/>
      <c r="M25" s="16"/>
      <c r="N25" s="16" t="str">
        <f t="shared" si="3"/>
        <v/>
      </c>
      <c r="O25" s="14"/>
      <c r="P25" s="2" t="s">
        <v>1266</v>
      </c>
    </row>
    <row r="26" s="3" customFormat="1" ht="15.75" customHeight="1" spans="1:16">
      <c r="A26" s="13" t="s">
        <v>1267</v>
      </c>
      <c r="B26" s="165"/>
      <c r="C26" s="13"/>
      <c r="D26" s="14"/>
      <c r="E26" s="16"/>
      <c r="F26" s="14"/>
      <c r="G26" s="387"/>
      <c r="H26" s="105"/>
      <c r="I26" s="105">
        <f>SUM(I8:I25)</f>
        <v>0</v>
      </c>
      <c r="J26" s="105">
        <f>SUM(J8:J25)</f>
        <v>0</v>
      </c>
      <c r="K26" s="387"/>
      <c r="L26" s="105"/>
      <c r="M26" s="105">
        <f>SUM(M8:M25)</f>
        <v>0</v>
      </c>
      <c r="N26" s="16" t="str">
        <f t="shared" si="3"/>
        <v/>
      </c>
      <c r="O26" s="14"/>
      <c r="P26" s="2"/>
    </row>
    <row r="27" s="3" customFormat="1" ht="15.75" customHeight="1" spans="1:16">
      <c r="A27" s="13" t="s">
        <v>1268</v>
      </c>
      <c r="B27" s="165"/>
      <c r="C27" s="13"/>
      <c r="D27" s="14"/>
      <c r="E27" s="16"/>
      <c r="F27" s="14"/>
      <c r="G27" s="387"/>
      <c r="H27" s="105"/>
      <c r="I27" s="105">
        <f>J26</f>
        <v>0</v>
      </c>
      <c r="J27" s="105"/>
      <c r="K27" s="387"/>
      <c r="L27" s="105"/>
      <c r="M27" s="16"/>
      <c r="N27" s="16"/>
      <c r="O27" s="14"/>
      <c r="P27" s="2"/>
    </row>
    <row r="28" s="3" customFormat="1" ht="15.75" customHeight="1" spans="1:16">
      <c r="A28" s="17" t="s">
        <v>1269</v>
      </c>
      <c r="B28" s="169"/>
      <c r="C28" s="17"/>
      <c r="D28" s="20"/>
      <c r="E28" s="20"/>
      <c r="F28" s="20"/>
      <c r="G28" s="388"/>
      <c r="H28" s="388"/>
      <c r="I28" s="388">
        <f>I26-I27</f>
        <v>0</v>
      </c>
      <c r="J28" s="23"/>
      <c r="K28" s="23"/>
      <c r="L28" s="23"/>
      <c r="M28" s="23">
        <f>M26</f>
        <v>0</v>
      </c>
      <c r="N28" s="16" t="str">
        <f t="shared" si="3"/>
        <v/>
      </c>
      <c r="O28" s="20"/>
      <c r="P28" s="2"/>
    </row>
    <row r="29" s="3" customFormat="1" ht="15.75" customHeight="1" spans="1:16">
      <c r="A29" s="3" t="e">
        <f>#REF!&amp;"填表人："&amp;#REF!</f>
        <v>#REF!</v>
      </c>
      <c r="M29" s="3" t="e">
        <f>"评估人员："&amp;#REF!</f>
        <v>#REF!</v>
      </c>
      <c r="P29" s="3" t="s">
        <v>1270</v>
      </c>
    </row>
    <row r="30" s="3" customFormat="1" ht="15.75" customHeight="1" spans="1:1">
      <c r="A30" s="3" t="e">
        <f>"填表日期："&amp;YEAR(#REF!)&amp;"年"&amp;MONTH(#REF!)&amp;"月"&amp;DAY(#REF!)&amp;"日"</f>
        <v>#REF!</v>
      </c>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sheetData>
  <mergeCells count="16">
    <mergeCell ref="A2:O2"/>
    <mergeCell ref="A3:O3"/>
    <mergeCell ref="G6:I6"/>
    <mergeCell ref="K6:M6"/>
    <mergeCell ref="A26:B26"/>
    <mergeCell ref="A27:B27"/>
    <mergeCell ref="A28:B28"/>
    <mergeCell ref="A6:A7"/>
    <mergeCell ref="B6:B7"/>
    <mergeCell ref="C6:C7"/>
    <mergeCell ref="D6:D7"/>
    <mergeCell ref="E6:E7"/>
    <mergeCell ref="F6:F7"/>
    <mergeCell ref="J6:J7"/>
    <mergeCell ref="N6:N7"/>
    <mergeCell ref="O6:O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3"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colBreaks count="2" manualBreakCount="2">
    <brk id="6" max="28" man="1"/>
    <brk id="15" max="1048575" man="1"/>
  </colBreaks>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39">
    <pageSetUpPr fitToPage="1"/>
  </sheetPr>
  <dimension ref="A1:AE28"/>
  <sheetViews>
    <sheetView showGridLines="0" zoomScale="96" zoomScaleNormal="96" topLeftCell="B1" workbookViewId="0">
      <selection activeCell="J8" sqref="J8"/>
    </sheetView>
  </sheetViews>
  <sheetFormatPr defaultColWidth="8.70833333333333" defaultRowHeight="12.75"/>
  <cols>
    <col min="1" max="1" width="4.70833333333333" style="3" customWidth="1"/>
    <col min="2" max="3" width="8" style="3" customWidth="1"/>
    <col min="4" max="4" width="8.06666666666667" style="3" customWidth="1"/>
    <col min="5" max="6" width="8" style="3" customWidth="1"/>
    <col min="7" max="7" width="13.2083333333333" style="3" customWidth="1"/>
    <col min="8" max="11" width="6.56666666666667" style="3" customWidth="1"/>
    <col min="12" max="12" width="6.20833333333333" style="3" customWidth="1"/>
    <col min="13" max="13" width="9.70833333333333" style="3" customWidth="1"/>
    <col min="14" max="14" width="8.70833333333333" style="3" customWidth="1"/>
    <col min="15" max="17" width="6.56666666666667" style="3" customWidth="1"/>
    <col min="18" max="18" width="4.925" style="3" customWidth="1"/>
    <col min="19" max="23" width="8.20833333333333" style="3" customWidth="1"/>
    <col min="24" max="24" width="10.5" style="3" customWidth="1"/>
    <col min="25" max="26" width="8.20833333333333" style="3" customWidth="1"/>
    <col min="27" max="27" width="9.70833333333333" style="3" customWidth="1"/>
    <col min="28" max="28" width="6.56666666666667" style="3" customWidth="1"/>
    <col min="29" max="29" width="7.70833333333333" style="3" customWidth="1"/>
    <col min="30" max="30" width="16.7083333333333" style="3" customWidth="1"/>
    <col min="31" max="259" width="9" style="3" customWidth="1"/>
    <col min="260" max="260" width="5.20833333333333" style="3" customWidth="1"/>
    <col min="261" max="261" width="52.2083333333333" style="3" customWidth="1"/>
    <col min="262" max="262" width="8.5" style="3" customWidth="1"/>
    <col min="263" max="263" width="12.7083333333333" style="3" customWidth="1"/>
    <col min="264" max="264" width="11.2083333333333" style="3" customWidth="1"/>
    <col min="265" max="265" width="13.7083333333333" style="3" customWidth="1"/>
    <col min="266" max="266" width="14.2083333333333" style="3" customWidth="1"/>
    <col min="267" max="267" width="12.7083333333333" style="3" customWidth="1"/>
    <col min="268" max="269" width="10.2083333333333" style="3" customWidth="1"/>
    <col min="270" max="270" width="10.5" style="3" customWidth="1"/>
    <col min="271" max="271" width="11.2083333333333" style="3" customWidth="1"/>
    <col min="272" max="272" width="8.20833333333333" style="3" customWidth="1"/>
    <col min="273" max="273" width="5.70833333333333" style="3" customWidth="1"/>
    <col min="274" max="274" width="10.5" style="3" customWidth="1"/>
    <col min="275" max="277" width="12.7083333333333" style="3" customWidth="1"/>
    <col min="278" max="278" width="11.7083333333333" style="3" customWidth="1"/>
    <col min="279" max="279" width="9.20833333333333" style="3" customWidth="1"/>
    <col min="280" max="280" width="7.70833333333333" style="3" customWidth="1"/>
    <col min="281" max="281" width="19.2083333333333" style="3" customWidth="1"/>
    <col min="282" max="282" width="11.7083333333333" style="3" customWidth="1"/>
    <col min="283" max="283" width="5.70833333333333" style="3" customWidth="1"/>
    <col min="284" max="284" width="6.20833333333333" style="3" customWidth="1"/>
    <col min="285" max="515" width="9" style="3" customWidth="1"/>
    <col min="516" max="516" width="5.20833333333333" style="3" customWidth="1"/>
    <col min="517" max="517" width="52.2083333333333" style="3" customWidth="1"/>
    <col min="518" max="518" width="8.5" style="3" customWidth="1"/>
    <col min="519" max="519" width="12.7083333333333" style="3" customWidth="1"/>
    <col min="520" max="520" width="11.2083333333333" style="3" customWidth="1"/>
    <col min="521" max="521" width="13.7083333333333" style="3" customWidth="1"/>
    <col min="522" max="522" width="14.2083333333333" style="3" customWidth="1"/>
    <col min="523" max="523" width="12.7083333333333" style="3" customWidth="1"/>
    <col min="524" max="525" width="10.2083333333333" style="3" customWidth="1"/>
    <col min="526" max="526" width="10.5" style="3" customWidth="1"/>
    <col min="527" max="527" width="11.2083333333333" style="3" customWidth="1"/>
    <col min="528" max="528" width="8.20833333333333" style="3" customWidth="1"/>
    <col min="529" max="529" width="5.70833333333333" style="3" customWidth="1"/>
    <col min="530" max="530" width="10.5" style="3" customWidth="1"/>
    <col min="531" max="533" width="12.7083333333333" style="3" customWidth="1"/>
    <col min="534" max="534" width="11.7083333333333" style="3" customWidth="1"/>
    <col min="535" max="535" width="9.20833333333333" style="3" customWidth="1"/>
    <col min="536" max="536" width="7.70833333333333" style="3" customWidth="1"/>
    <col min="537" max="537" width="19.2083333333333" style="3" customWidth="1"/>
    <col min="538" max="538" width="11.7083333333333" style="3" customWidth="1"/>
    <col min="539" max="539" width="5.70833333333333" style="3" customWidth="1"/>
    <col min="540" max="540" width="6.20833333333333" style="3" customWidth="1"/>
    <col min="541" max="771" width="9" style="3" customWidth="1"/>
    <col min="772" max="772" width="5.20833333333333" style="3" customWidth="1"/>
    <col min="773" max="773" width="52.2083333333333" style="3" customWidth="1"/>
    <col min="774" max="774" width="8.5" style="3" customWidth="1"/>
    <col min="775" max="775" width="12.7083333333333" style="3" customWidth="1"/>
    <col min="776" max="776" width="11.2083333333333" style="3" customWidth="1"/>
    <col min="777" max="777" width="13.7083333333333" style="3" customWidth="1"/>
    <col min="778" max="778" width="14.2083333333333" style="3" customWidth="1"/>
    <col min="779" max="779" width="12.7083333333333" style="3" customWidth="1"/>
    <col min="780" max="781" width="10.2083333333333" style="3" customWidth="1"/>
    <col min="782" max="782" width="10.5" style="3" customWidth="1"/>
    <col min="783" max="783" width="11.2083333333333" style="3" customWidth="1"/>
    <col min="784" max="784" width="8.20833333333333" style="3" customWidth="1"/>
    <col min="785" max="785" width="5.70833333333333" style="3" customWidth="1"/>
    <col min="786" max="786" width="10.5" style="3" customWidth="1"/>
    <col min="787" max="789" width="12.7083333333333" style="3" customWidth="1"/>
    <col min="790" max="790" width="11.7083333333333" style="3" customWidth="1"/>
    <col min="791" max="791" width="9.20833333333333" style="3" customWidth="1"/>
    <col min="792" max="792" width="7.70833333333333" style="3" customWidth="1"/>
    <col min="793" max="793" width="19.2083333333333" style="3" customWidth="1"/>
    <col min="794" max="794" width="11.7083333333333" style="3" customWidth="1"/>
    <col min="795" max="795" width="5.70833333333333" style="3" customWidth="1"/>
    <col min="796" max="796" width="6.20833333333333" style="3" customWidth="1"/>
    <col min="797" max="1027" width="9" style="3" customWidth="1"/>
    <col min="1028" max="1028" width="5.20833333333333" style="3" customWidth="1"/>
    <col min="1029" max="1029" width="52.2083333333333" style="3" customWidth="1"/>
    <col min="1030" max="1030" width="8.5" style="3" customWidth="1"/>
    <col min="1031" max="1031" width="12.7083333333333" style="3" customWidth="1"/>
    <col min="1032" max="1032" width="11.2083333333333" style="3" customWidth="1"/>
    <col min="1033" max="1033" width="13.7083333333333" style="3" customWidth="1"/>
    <col min="1034" max="1034" width="14.2083333333333" style="3" customWidth="1"/>
    <col min="1035" max="1035" width="12.7083333333333" style="3" customWidth="1"/>
    <col min="1036" max="1037" width="10.2083333333333" style="3" customWidth="1"/>
    <col min="1038" max="1038" width="10.5" style="3" customWidth="1"/>
    <col min="1039" max="1039" width="11.2083333333333" style="3" customWidth="1"/>
    <col min="1040" max="1040" width="8.20833333333333" style="3" customWidth="1"/>
    <col min="1041" max="1041" width="5.70833333333333" style="3" customWidth="1"/>
    <col min="1042" max="1042" width="10.5" style="3" customWidth="1"/>
    <col min="1043" max="1045" width="12.7083333333333" style="3" customWidth="1"/>
    <col min="1046" max="1046" width="11.7083333333333" style="3" customWidth="1"/>
    <col min="1047" max="1047" width="9.20833333333333" style="3" customWidth="1"/>
    <col min="1048" max="1048" width="7.70833333333333" style="3" customWidth="1"/>
    <col min="1049" max="1049" width="19.2083333333333" style="3" customWidth="1"/>
    <col min="1050" max="1050" width="11.7083333333333" style="3" customWidth="1"/>
    <col min="1051" max="1051" width="5.70833333333333" style="3" customWidth="1"/>
    <col min="1052" max="1052" width="6.20833333333333" style="3" customWidth="1"/>
    <col min="1053" max="1283" width="9" style="3" customWidth="1"/>
    <col min="1284" max="1284" width="5.20833333333333" style="3" customWidth="1"/>
    <col min="1285" max="1285" width="52.2083333333333" style="3" customWidth="1"/>
    <col min="1286" max="1286" width="8.5" style="3" customWidth="1"/>
    <col min="1287" max="1287" width="12.7083333333333" style="3" customWidth="1"/>
    <col min="1288" max="1288" width="11.2083333333333" style="3" customWidth="1"/>
    <col min="1289" max="1289" width="13.7083333333333" style="3" customWidth="1"/>
    <col min="1290" max="1290" width="14.2083333333333" style="3" customWidth="1"/>
    <col min="1291" max="1291" width="12.7083333333333" style="3" customWidth="1"/>
    <col min="1292" max="1293" width="10.2083333333333" style="3" customWidth="1"/>
    <col min="1294" max="1294" width="10.5" style="3" customWidth="1"/>
    <col min="1295" max="1295" width="11.2083333333333" style="3" customWidth="1"/>
    <col min="1296" max="1296" width="8.20833333333333" style="3" customWidth="1"/>
    <col min="1297" max="1297" width="5.70833333333333" style="3" customWidth="1"/>
    <col min="1298" max="1298" width="10.5" style="3" customWidth="1"/>
    <col min="1299" max="1301" width="12.7083333333333" style="3" customWidth="1"/>
    <col min="1302" max="1302" width="11.7083333333333" style="3" customWidth="1"/>
    <col min="1303" max="1303" width="9.20833333333333" style="3" customWidth="1"/>
    <col min="1304" max="1304" width="7.70833333333333" style="3" customWidth="1"/>
    <col min="1305" max="1305" width="19.2083333333333" style="3" customWidth="1"/>
    <col min="1306" max="1306" width="11.7083333333333" style="3" customWidth="1"/>
    <col min="1307" max="1307" width="5.70833333333333" style="3" customWidth="1"/>
    <col min="1308" max="1308" width="6.20833333333333" style="3" customWidth="1"/>
    <col min="1309" max="1539" width="9" style="3" customWidth="1"/>
    <col min="1540" max="1540" width="5.20833333333333" style="3" customWidth="1"/>
    <col min="1541" max="1541" width="52.2083333333333" style="3" customWidth="1"/>
    <col min="1542" max="1542" width="8.5" style="3" customWidth="1"/>
    <col min="1543" max="1543" width="12.7083333333333" style="3" customWidth="1"/>
    <col min="1544" max="1544" width="11.2083333333333" style="3" customWidth="1"/>
    <col min="1545" max="1545" width="13.7083333333333" style="3" customWidth="1"/>
    <col min="1546" max="1546" width="14.2083333333333" style="3" customWidth="1"/>
    <col min="1547" max="1547" width="12.7083333333333" style="3" customWidth="1"/>
    <col min="1548" max="1549" width="10.2083333333333" style="3" customWidth="1"/>
    <col min="1550" max="1550" width="10.5" style="3" customWidth="1"/>
    <col min="1551" max="1551" width="11.2083333333333" style="3" customWidth="1"/>
    <col min="1552" max="1552" width="8.20833333333333" style="3" customWidth="1"/>
    <col min="1553" max="1553" width="5.70833333333333" style="3" customWidth="1"/>
    <col min="1554" max="1554" width="10.5" style="3" customWidth="1"/>
    <col min="1555" max="1557" width="12.7083333333333" style="3" customWidth="1"/>
    <col min="1558" max="1558" width="11.7083333333333" style="3" customWidth="1"/>
    <col min="1559" max="1559" width="9.20833333333333" style="3" customWidth="1"/>
    <col min="1560" max="1560" width="7.70833333333333" style="3" customWidth="1"/>
    <col min="1561" max="1561" width="19.2083333333333" style="3" customWidth="1"/>
    <col min="1562" max="1562" width="11.7083333333333" style="3" customWidth="1"/>
    <col min="1563" max="1563" width="5.70833333333333" style="3" customWidth="1"/>
    <col min="1564" max="1564" width="6.20833333333333" style="3" customWidth="1"/>
    <col min="1565" max="1795" width="9" style="3" customWidth="1"/>
    <col min="1796" max="1796" width="5.20833333333333" style="3" customWidth="1"/>
    <col min="1797" max="1797" width="52.2083333333333" style="3" customWidth="1"/>
    <col min="1798" max="1798" width="8.5" style="3" customWidth="1"/>
    <col min="1799" max="1799" width="12.7083333333333" style="3" customWidth="1"/>
    <col min="1800" max="1800" width="11.2083333333333" style="3" customWidth="1"/>
    <col min="1801" max="1801" width="13.7083333333333" style="3" customWidth="1"/>
    <col min="1802" max="1802" width="14.2083333333333" style="3" customWidth="1"/>
    <col min="1803" max="1803" width="12.7083333333333" style="3" customWidth="1"/>
    <col min="1804" max="1805" width="10.2083333333333" style="3" customWidth="1"/>
    <col min="1806" max="1806" width="10.5" style="3" customWidth="1"/>
    <col min="1807" max="1807" width="11.2083333333333" style="3" customWidth="1"/>
    <col min="1808" max="1808" width="8.20833333333333" style="3" customWidth="1"/>
    <col min="1809" max="1809" width="5.70833333333333" style="3" customWidth="1"/>
    <col min="1810" max="1810" width="10.5" style="3" customWidth="1"/>
    <col min="1811" max="1813" width="12.7083333333333" style="3" customWidth="1"/>
    <col min="1814" max="1814" width="11.7083333333333" style="3" customWidth="1"/>
    <col min="1815" max="1815" width="9.20833333333333" style="3" customWidth="1"/>
    <col min="1816" max="1816" width="7.70833333333333" style="3" customWidth="1"/>
    <col min="1817" max="1817" width="19.2083333333333" style="3" customWidth="1"/>
    <col min="1818" max="1818" width="11.7083333333333" style="3" customWidth="1"/>
    <col min="1819" max="1819" width="5.70833333333333" style="3" customWidth="1"/>
    <col min="1820" max="1820" width="6.20833333333333" style="3" customWidth="1"/>
    <col min="1821" max="2051" width="9" style="3" customWidth="1"/>
    <col min="2052" max="2052" width="5.20833333333333" style="3" customWidth="1"/>
    <col min="2053" max="2053" width="52.2083333333333" style="3" customWidth="1"/>
    <col min="2054" max="2054" width="8.5" style="3" customWidth="1"/>
    <col min="2055" max="2055" width="12.7083333333333" style="3" customWidth="1"/>
    <col min="2056" max="2056" width="11.2083333333333" style="3" customWidth="1"/>
    <col min="2057" max="2057" width="13.7083333333333" style="3" customWidth="1"/>
    <col min="2058" max="2058" width="14.2083333333333" style="3" customWidth="1"/>
    <col min="2059" max="2059" width="12.7083333333333" style="3" customWidth="1"/>
    <col min="2060" max="2061" width="10.2083333333333" style="3" customWidth="1"/>
    <col min="2062" max="2062" width="10.5" style="3" customWidth="1"/>
    <col min="2063" max="2063" width="11.2083333333333" style="3" customWidth="1"/>
    <col min="2064" max="2064" width="8.20833333333333" style="3" customWidth="1"/>
    <col min="2065" max="2065" width="5.70833333333333" style="3" customWidth="1"/>
    <col min="2066" max="2066" width="10.5" style="3" customWidth="1"/>
    <col min="2067" max="2069" width="12.7083333333333" style="3" customWidth="1"/>
    <col min="2070" max="2070" width="11.7083333333333" style="3" customWidth="1"/>
    <col min="2071" max="2071" width="9.20833333333333" style="3" customWidth="1"/>
    <col min="2072" max="2072" width="7.70833333333333" style="3" customWidth="1"/>
    <col min="2073" max="2073" width="19.2083333333333" style="3" customWidth="1"/>
    <col min="2074" max="2074" width="11.7083333333333" style="3" customWidth="1"/>
    <col min="2075" max="2075" width="5.70833333333333" style="3" customWidth="1"/>
    <col min="2076" max="2076" width="6.20833333333333" style="3" customWidth="1"/>
    <col min="2077" max="2307" width="9" style="3" customWidth="1"/>
    <col min="2308" max="2308" width="5.20833333333333" style="3" customWidth="1"/>
    <col min="2309" max="2309" width="52.2083333333333" style="3" customWidth="1"/>
    <col min="2310" max="2310" width="8.5" style="3" customWidth="1"/>
    <col min="2311" max="2311" width="12.7083333333333" style="3" customWidth="1"/>
    <col min="2312" max="2312" width="11.2083333333333" style="3" customWidth="1"/>
    <col min="2313" max="2313" width="13.7083333333333" style="3" customWidth="1"/>
    <col min="2314" max="2314" width="14.2083333333333" style="3" customWidth="1"/>
    <col min="2315" max="2315" width="12.7083333333333" style="3" customWidth="1"/>
    <col min="2316" max="2317" width="10.2083333333333" style="3" customWidth="1"/>
    <col min="2318" max="2318" width="10.5" style="3" customWidth="1"/>
    <col min="2319" max="2319" width="11.2083333333333" style="3" customWidth="1"/>
    <col min="2320" max="2320" width="8.20833333333333" style="3" customWidth="1"/>
    <col min="2321" max="2321" width="5.70833333333333" style="3" customWidth="1"/>
    <col min="2322" max="2322" width="10.5" style="3" customWidth="1"/>
    <col min="2323" max="2325" width="12.7083333333333" style="3" customWidth="1"/>
    <col min="2326" max="2326" width="11.7083333333333" style="3" customWidth="1"/>
    <col min="2327" max="2327" width="9.20833333333333" style="3" customWidth="1"/>
    <col min="2328" max="2328" width="7.70833333333333" style="3" customWidth="1"/>
    <col min="2329" max="2329" width="19.2083333333333" style="3" customWidth="1"/>
    <col min="2330" max="2330" width="11.7083333333333" style="3" customWidth="1"/>
    <col min="2331" max="2331" width="5.70833333333333" style="3" customWidth="1"/>
    <col min="2332" max="2332" width="6.20833333333333" style="3" customWidth="1"/>
    <col min="2333" max="2563" width="9" style="3" customWidth="1"/>
    <col min="2564" max="2564" width="5.20833333333333" style="3" customWidth="1"/>
    <col min="2565" max="2565" width="52.2083333333333" style="3" customWidth="1"/>
    <col min="2566" max="2566" width="8.5" style="3" customWidth="1"/>
    <col min="2567" max="2567" width="12.7083333333333" style="3" customWidth="1"/>
    <col min="2568" max="2568" width="11.2083333333333" style="3" customWidth="1"/>
    <col min="2569" max="2569" width="13.7083333333333" style="3" customWidth="1"/>
    <col min="2570" max="2570" width="14.2083333333333" style="3" customWidth="1"/>
    <col min="2571" max="2571" width="12.7083333333333" style="3" customWidth="1"/>
    <col min="2572" max="2573" width="10.2083333333333" style="3" customWidth="1"/>
    <col min="2574" max="2574" width="10.5" style="3" customWidth="1"/>
    <col min="2575" max="2575" width="11.2083333333333" style="3" customWidth="1"/>
    <col min="2576" max="2576" width="8.20833333333333" style="3" customWidth="1"/>
    <col min="2577" max="2577" width="5.70833333333333" style="3" customWidth="1"/>
    <col min="2578" max="2578" width="10.5" style="3" customWidth="1"/>
    <col min="2579" max="2581" width="12.7083333333333" style="3" customWidth="1"/>
    <col min="2582" max="2582" width="11.7083333333333" style="3" customWidth="1"/>
    <col min="2583" max="2583" width="9.20833333333333" style="3" customWidth="1"/>
    <col min="2584" max="2584" width="7.70833333333333" style="3" customWidth="1"/>
    <col min="2585" max="2585" width="19.2083333333333" style="3" customWidth="1"/>
    <col min="2586" max="2586" width="11.7083333333333" style="3" customWidth="1"/>
    <col min="2587" max="2587" width="5.70833333333333" style="3" customWidth="1"/>
    <col min="2588" max="2588" width="6.20833333333333" style="3" customWidth="1"/>
    <col min="2589" max="2819" width="9" style="3" customWidth="1"/>
    <col min="2820" max="2820" width="5.20833333333333" style="3" customWidth="1"/>
    <col min="2821" max="2821" width="52.2083333333333" style="3" customWidth="1"/>
    <col min="2822" max="2822" width="8.5" style="3" customWidth="1"/>
    <col min="2823" max="2823" width="12.7083333333333" style="3" customWidth="1"/>
    <col min="2824" max="2824" width="11.2083333333333" style="3" customWidth="1"/>
    <col min="2825" max="2825" width="13.7083333333333" style="3" customWidth="1"/>
    <col min="2826" max="2826" width="14.2083333333333" style="3" customWidth="1"/>
    <col min="2827" max="2827" width="12.7083333333333" style="3" customWidth="1"/>
    <col min="2828" max="2829" width="10.2083333333333" style="3" customWidth="1"/>
    <col min="2830" max="2830" width="10.5" style="3" customWidth="1"/>
    <col min="2831" max="2831" width="11.2083333333333" style="3" customWidth="1"/>
    <col min="2832" max="2832" width="8.20833333333333" style="3" customWidth="1"/>
    <col min="2833" max="2833" width="5.70833333333333" style="3" customWidth="1"/>
    <col min="2834" max="2834" width="10.5" style="3" customWidth="1"/>
    <col min="2835" max="2837" width="12.7083333333333" style="3" customWidth="1"/>
    <col min="2838" max="2838" width="11.7083333333333" style="3" customWidth="1"/>
    <col min="2839" max="2839" width="9.20833333333333" style="3" customWidth="1"/>
    <col min="2840" max="2840" width="7.70833333333333" style="3" customWidth="1"/>
    <col min="2841" max="2841" width="19.2083333333333" style="3" customWidth="1"/>
    <col min="2842" max="2842" width="11.7083333333333" style="3" customWidth="1"/>
    <col min="2843" max="2843" width="5.70833333333333" style="3" customWidth="1"/>
    <col min="2844" max="2844" width="6.20833333333333" style="3" customWidth="1"/>
    <col min="2845" max="3075" width="9" style="3" customWidth="1"/>
    <col min="3076" max="3076" width="5.20833333333333" style="3" customWidth="1"/>
    <col min="3077" max="3077" width="52.2083333333333" style="3" customWidth="1"/>
    <col min="3078" max="3078" width="8.5" style="3" customWidth="1"/>
    <col min="3079" max="3079" width="12.7083333333333" style="3" customWidth="1"/>
    <col min="3080" max="3080" width="11.2083333333333" style="3" customWidth="1"/>
    <col min="3081" max="3081" width="13.7083333333333" style="3" customWidth="1"/>
    <col min="3082" max="3082" width="14.2083333333333" style="3" customWidth="1"/>
    <col min="3083" max="3083" width="12.7083333333333" style="3" customWidth="1"/>
    <col min="3084" max="3085" width="10.2083333333333" style="3" customWidth="1"/>
    <col min="3086" max="3086" width="10.5" style="3" customWidth="1"/>
    <col min="3087" max="3087" width="11.2083333333333" style="3" customWidth="1"/>
    <col min="3088" max="3088" width="8.20833333333333" style="3" customWidth="1"/>
    <col min="3089" max="3089" width="5.70833333333333" style="3" customWidth="1"/>
    <col min="3090" max="3090" width="10.5" style="3" customWidth="1"/>
    <col min="3091" max="3093" width="12.7083333333333" style="3" customWidth="1"/>
    <col min="3094" max="3094" width="11.7083333333333" style="3" customWidth="1"/>
    <col min="3095" max="3095" width="9.20833333333333" style="3" customWidth="1"/>
    <col min="3096" max="3096" width="7.70833333333333" style="3" customWidth="1"/>
    <col min="3097" max="3097" width="19.2083333333333" style="3" customWidth="1"/>
    <col min="3098" max="3098" width="11.7083333333333" style="3" customWidth="1"/>
    <col min="3099" max="3099" width="5.70833333333333" style="3" customWidth="1"/>
    <col min="3100" max="3100" width="6.20833333333333" style="3" customWidth="1"/>
    <col min="3101" max="3331" width="9" style="3" customWidth="1"/>
    <col min="3332" max="3332" width="5.20833333333333" style="3" customWidth="1"/>
    <col min="3333" max="3333" width="52.2083333333333" style="3" customWidth="1"/>
    <col min="3334" max="3334" width="8.5" style="3" customWidth="1"/>
    <col min="3335" max="3335" width="12.7083333333333" style="3" customWidth="1"/>
    <col min="3336" max="3336" width="11.2083333333333" style="3" customWidth="1"/>
    <col min="3337" max="3337" width="13.7083333333333" style="3" customWidth="1"/>
    <col min="3338" max="3338" width="14.2083333333333" style="3" customWidth="1"/>
    <col min="3339" max="3339" width="12.7083333333333" style="3" customWidth="1"/>
    <col min="3340" max="3341" width="10.2083333333333" style="3" customWidth="1"/>
    <col min="3342" max="3342" width="10.5" style="3" customWidth="1"/>
    <col min="3343" max="3343" width="11.2083333333333" style="3" customWidth="1"/>
    <col min="3344" max="3344" width="8.20833333333333" style="3" customWidth="1"/>
    <col min="3345" max="3345" width="5.70833333333333" style="3" customWidth="1"/>
    <col min="3346" max="3346" width="10.5" style="3" customWidth="1"/>
    <col min="3347" max="3349" width="12.7083333333333" style="3" customWidth="1"/>
    <col min="3350" max="3350" width="11.7083333333333" style="3" customWidth="1"/>
    <col min="3351" max="3351" width="9.20833333333333" style="3" customWidth="1"/>
    <col min="3352" max="3352" width="7.70833333333333" style="3" customWidth="1"/>
    <col min="3353" max="3353" width="19.2083333333333" style="3" customWidth="1"/>
    <col min="3354" max="3354" width="11.7083333333333" style="3" customWidth="1"/>
    <col min="3355" max="3355" width="5.70833333333333" style="3" customWidth="1"/>
    <col min="3356" max="3356" width="6.20833333333333" style="3" customWidth="1"/>
    <col min="3357" max="3587" width="9" style="3" customWidth="1"/>
    <col min="3588" max="3588" width="5.20833333333333" style="3" customWidth="1"/>
    <col min="3589" max="3589" width="52.2083333333333" style="3" customWidth="1"/>
    <col min="3590" max="3590" width="8.5" style="3" customWidth="1"/>
    <col min="3591" max="3591" width="12.7083333333333" style="3" customWidth="1"/>
    <col min="3592" max="3592" width="11.2083333333333" style="3" customWidth="1"/>
    <col min="3593" max="3593" width="13.7083333333333" style="3" customWidth="1"/>
    <col min="3594" max="3594" width="14.2083333333333" style="3" customWidth="1"/>
    <col min="3595" max="3595" width="12.7083333333333" style="3" customWidth="1"/>
    <col min="3596" max="3597" width="10.2083333333333" style="3" customWidth="1"/>
    <col min="3598" max="3598" width="10.5" style="3" customWidth="1"/>
    <col min="3599" max="3599" width="11.2083333333333" style="3" customWidth="1"/>
    <col min="3600" max="3600" width="8.20833333333333" style="3" customWidth="1"/>
    <col min="3601" max="3601" width="5.70833333333333" style="3" customWidth="1"/>
    <col min="3602" max="3602" width="10.5" style="3" customWidth="1"/>
    <col min="3603" max="3605" width="12.7083333333333" style="3" customWidth="1"/>
    <col min="3606" max="3606" width="11.7083333333333" style="3" customWidth="1"/>
    <col min="3607" max="3607" width="9.20833333333333" style="3" customWidth="1"/>
    <col min="3608" max="3608" width="7.70833333333333" style="3" customWidth="1"/>
    <col min="3609" max="3609" width="19.2083333333333" style="3" customWidth="1"/>
    <col min="3610" max="3610" width="11.7083333333333" style="3" customWidth="1"/>
    <col min="3611" max="3611" width="5.70833333333333" style="3" customWidth="1"/>
    <col min="3612" max="3612" width="6.20833333333333" style="3" customWidth="1"/>
    <col min="3613" max="3843" width="9" style="3" customWidth="1"/>
    <col min="3844" max="3844" width="5.20833333333333" style="3" customWidth="1"/>
    <col min="3845" max="3845" width="52.2083333333333" style="3" customWidth="1"/>
    <col min="3846" max="3846" width="8.5" style="3" customWidth="1"/>
    <col min="3847" max="3847" width="12.7083333333333" style="3" customWidth="1"/>
    <col min="3848" max="3848" width="11.2083333333333" style="3" customWidth="1"/>
    <col min="3849" max="3849" width="13.7083333333333" style="3" customWidth="1"/>
    <col min="3850" max="3850" width="14.2083333333333" style="3" customWidth="1"/>
    <col min="3851" max="3851" width="12.7083333333333" style="3" customWidth="1"/>
    <col min="3852" max="3853" width="10.2083333333333" style="3" customWidth="1"/>
    <col min="3854" max="3854" width="10.5" style="3" customWidth="1"/>
    <col min="3855" max="3855" width="11.2083333333333" style="3" customWidth="1"/>
    <col min="3856" max="3856" width="8.20833333333333" style="3" customWidth="1"/>
    <col min="3857" max="3857" width="5.70833333333333" style="3" customWidth="1"/>
    <col min="3858" max="3858" width="10.5" style="3" customWidth="1"/>
    <col min="3859" max="3861" width="12.7083333333333" style="3" customWidth="1"/>
    <col min="3862" max="3862" width="11.7083333333333" style="3" customWidth="1"/>
    <col min="3863" max="3863" width="9.20833333333333" style="3" customWidth="1"/>
    <col min="3864" max="3864" width="7.70833333333333" style="3" customWidth="1"/>
    <col min="3865" max="3865" width="19.2083333333333" style="3" customWidth="1"/>
    <col min="3866" max="3866" width="11.7083333333333" style="3" customWidth="1"/>
    <col min="3867" max="3867" width="5.70833333333333" style="3" customWidth="1"/>
    <col min="3868" max="3868" width="6.20833333333333" style="3" customWidth="1"/>
    <col min="3869" max="4099" width="9" style="3" customWidth="1"/>
    <col min="4100" max="4100" width="5.20833333333333" style="3" customWidth="1"/>
    <col min="4101" max="4101" width="52.2083333333333" style="3" customWidth="1"/>
    <col min="4102" max="4102" width="8.5" style="3" customWidth="1"/>
    <col min="4103" max="4103" width="12.7083333333333" style="3" customWidth="1"/>
    <col min="4104" max="4104" width="11.2083333333333" style="3" customWidth="1"/>
    <col min="4105" max="4105" width="13.7083333333333" style="3" customWidth="1"/>
    <col min="4106" max="4106" width="14.2083333333333" style="3" customWidth="1"/>
    <col min="4107" max="4107" width="12.7083333333333" style="3" customWidth="1"/>
    <col min="4108" max="4109" width="10.2083333333333" style="3" customWidth="1"/>
    <col min="4110" max="4110" width="10.5" style="3" customWidth="1"/>
    <col min="4111" max="4111" width="11.2083333333333" style="3" customWidth="1"/>
    <col min="4112" max="4112" width="8.20833333333333" style="3" customWidth="1"/>
    <col min="4113" max="4113" width="5.70833333333333" style="3" customWidth="1"/>
    <col min="4114" max="4114" width="10.5" style="3" customWidth="1"/>
    <col min="4115" max="4117" width="12.7083333333333" style="3" customWidth="1"/>
    <col min="4118" max="4118" width="11.7083333333333" style="3" customWidth="1"/>
    <col min="4119" max="4119" width="9.20833333333333" style="3" customWidth="1"/>
    <col min="4120" max="4120" width="7.70833333333333" style="3" customWidth="1"/>
    <col min="4121" max="4121" width="19.2083333333333" style="3" customWidth="1"/>
    <col min="4122" max="4122" width="11.7083333333333" style="3" customWidth="1"/>
    <col min="4123" max="4123" width="5.70833333333333" style="3" customWidth="1"/>
    <col min="4124" max="4124" width="6.20833333333333" style="3" customWidth="1"/>
    <col min="4125" max="4355" width="9" style="3" customWidth="1"/>
    <col min="4356" max="4356" width="5.20833333333333" style="3" customWidth="1"/>
    <col min="4357" max="4357" width="52.2083333333333" style="3" customWidth="1"/>
    <col min="4358" max="4358" width="8.5" style="3" customWidth="1"/>
    <col min="4359" max="4359" width="12.7083333333333" style="3" customWidth="1"/>
    <col min="4360" max="4360" width="11.2083333333333" style="3" customWidth="1"/>
    <col min="4361" max="4361" width="13.7083333333333" style="3" customWidth="1"/>
    <col min="4362" max="4362" width="14.2083333333333" style="3" customWidth="1"/>
    <col min="4363" max="4363" width="12.7083333333333" style="3" customWidth="1"/>
    <col min="4364" max="4365" width="10.2083333333333" style="3" customWidth="1"/>
    <col min="4366" max="4366" width="10.5" style="3" customWidth="1"/>
    <col min="4367" max="4367" width="11.2083333333333" style="3" customWidth="1"/>
    <col min="4368" max="4368" width="8.20833333333333" style="3" customWidth="1"/>
    <col min="4369" max="4369" width="5.70833333333333" style="3" customWidth="1"/>
    <col min="4370" max="4370" width="10.5" style="3" customWidth="1"/>
    <col min="4371" max="4373" width="12.7083333333333" style="3" customWidth="1"/>
    <col min="4374" max="4374" width="11.7083333333333" style="3" customWidth="1"/>
    <col min="4375" max="4375" width="9.20833333333333" style="3" customWidth="1"/>
    <col min="4376" max="4376" width="7.70833333333333" style="3" customWidth="1"/>
    <col min="4377" max="4377" width="19.2083333333333" style="3" customWidth="1"/>
    <col min="4378" max="4378" width="11.7083333333333" style="3" customWidth="1"/>
    <col min="4379" max="4379" width="5.70833333333333" style="3" customWidth="1"/>
    <col min="4380" max="4380" width="6.20833333333333" style="3" customWidth="1"/>
    <col min="4381" max="4611" width="9" style="3" customWidth="1"/>
    <col min="4612" max="4612" width="5.20833333333333" style="3" customWidth="1"/>
    <col min="4613" max="4613" width="52.2083333333333" style="3" customWidth="1"/>
    <col min="4614" max="4614" width="8.5" style="3" customWidth="1"/>
    <col min="4615" max="4615" width="12.7083333333333" style="3" customWidth="1"/>
    <col min="4616" max="4616" width="11.2083333333333" style="3" customWidth="1"/>
    <col min="4617" max="4617" width="13.7083333333333" style="3" customWidth="1"/>
    <col min="4618" max="4618" width="14.2083333333333" style="3" customWidth="1"/>
    <col min="4619" max="4619" width="12.7083333333333" style="3" customWidth="1"/>
    <col min="4620" max="4621" width="10.2083333333333" style="3" customWidth="1"/>
    <col min="4622" max="4622" width="10.5" style="3" customWidth="1"/>
    <col min="4623" max="4623" width="11.2083333333333" style="3" customWidth="1"/>
    <col min="4624" max="4624" width="8.20833333333333" style="3" customWidth="1"/>
    <col min="4625" max="4625" width="5.70833333333333" style="3" customWidth="1"/>
    <col min="4626" max="4626" width="10.5" style="3" customWidth="1"/>
    <col min="4627" max="4629" width="12.7083333333333" style="3" customWidth="1"/>
    <col min="4630" max="4630" width="11.7083333333333" style="3" customWidth="1"/>
    <col min="4631" max="4631" width="9.20833333333333" style="3" customWidth="1"/>
    <col min="4632" max="4632" width="7.70833333333333" style="3" customWidth="1"/>
    <col min="4633" max="4633" width="19.2083333333333" style="3" customWidth="1"/>
    <col min="4634" max="4634" width="11.7083333333333" style="3" customWidth="1"/>
    <col min="4635" max="4635" width="5.70833333333333" style="3" customWidth="1"/>
    <col min="4636" max="4636" width="6.20833333333333" style="3" customWidth="1"/>
    <col min="4637" max="4867" width="9" style="3" customWidth="1"/>
    <col min="4868" max="4868" width="5.20833333333333" style="3" customWidth="1"/>
    <col min="4869" max="4869" width="52.2083333333333" style="3" customWidth="1"/>
    <col min="4870" max="4870" width="8.5" style="3" customWidth="1"/>
    <col min="4871" max="4871" width="12.7083333333333" style="3" customWidth="1"/>
    <col min="4872" max="4872" width="11.2083333333333" style="3" customWidth="1"/>
    <col min="4873" max="4873" width="13.7083333333333" style="3" customWidth="1"/>
    <col min="4874" max="4874" width="14.2083333333333" style="3" customWidth="1"/>
    <col min="4875" max="4875" width="12.7083333333333" style="3" customWidth="1"/>
    <col min="4876" max="4877" width="10.2083333333333" style="3" customWidth="1"/>
    <col min="4878" max="4878" width="10.5" style="3" customWidth="1"/>
    <col min="4879" max="4879" width="11.2083333333333" style="3" customWidth="1"/>
    <col min="4880" max="4880" width="8.20833333333333" style="3" customWidth="1"/>
    <col min="4881" max="4881" width="5.70833333333333" style="3" customWidth="1"/>
    <col min="4882" max="4882" width="10.5" style="3" customWidth="1"/>
    <col min="4883" max="4885" width="12.7083333333333" style="3" customWidth="1"/>
    <col min="4886" max="4886" width="11.7083333333333" style="3" customWidth="1"/>
    <col min="4887" max="4887" width="9.20833333333333" style="3" customWidth="1"/>
    <col min="4888" max="4888" width="7.70833333333333" style="3" customWidth="1"/>
    <col min="4889" max="4889" width="19.2083333333333" style="3" customWidth="1"/>
    <col min="4890" max="4890" width="11.7083333333333" style="3" customWidth="1"/>
    <col min="4891" max="4891" width="5.70833333333333" style="3" customWidth="1"/>
    <col min="4892" max="4892" width="6.20833333333333" style="3" customWidth="1"/>
    <col min="4893" max="5123" width="9" style="3" customWidth="1"/>
    <col min="5124" max="5124" width="5.20833333333333" style="3" customWidth="1"/>
    <col min="5125" max="5125" width="52.2083333333333" style="3" customWidth="1"/>
    <col min="5126" max="5126" width="8.5" style="3" customWidth="1"/>
    <col min="5127" max="5127" width="12.7083333333333" style="3" customWidth="1"/>
    <col min="5128" max="5128" width="11.2083333333333" style="3" customWidth="1"/>
    <col min="5129" max="5129" width="13.7083333333333" style="3" customWidth="1"/>
    <col min="5130" max="5130" width="14.2083333333333" style="3" customWidth="1"/>
    <col min="5131" max="5131" width="12.7083333333333" style="3" customWidth="1"/>
    <col min="5132" max="5133" width="10.2083333333333" style="3" customWidth="1"/>
    <col min="5134" max="5134" width="10.5" style="3" customWidth="1"/>
    <col min="5135" max="5135" width="11.2083333333333" style="3" customWidth="1"/>
    <col min="5136" max="5136" width="8.20833333333333" style="3" customWidth="1"/>
    <col min="5137" max="5137" width="5.70833333333333" style="3" customWidth="1"/>
    <col min="5138" max="5138" width="10.5" style="3" customWidth="1"/>
    <col min="5139" max="5141" width="12.7083333333333" style="3" customWidth="1"/>
    <col min="5142" max="5142" width="11.7083333333333" style="3" customWidth="1"/>
    <col min="5143" max="5143" width="9.20833333333333" style="3" customWidth="1"/>
    <col min="5144" max="5144" width="7.70833333333333" style="3" customWidth="1"/>
    <col min="5145" max="5145" width="19.2083333333333" style="3" customWidth="1"/>
    <col min="5146" max="5146" width="11.7083333333333" style="3" customWidth="1"/>
    <col min="5147" max="5147" width="5.70833333333333" style="3" customWidth="1"/>
    <col min="5148" max="5148" width="6.20833333333333" style="3" customWidth="1"/>
    <col min="5149" max="5379" width="9" style="3" customWidth="1"/>
    <col min="5380" max="5380" width="5.20833333333333" style="3" customWidth="1"/>
    <col min="5381" max="5381" width="52.2083333333333" style="3" customWidth="1"/>
    <col min="5382" max="5382" width="8.5" style="3" customWidth="1"/>
    <col min="5383" max="5383" width="12.7083333333333" style="3" customWidth="1"/>
    <col min="5384" max="5384" width="11.2083333333333" style="3" customWidth="1"/>
    <col min="5385" max="5385" width="13.7083333333333" style="3" customWidth="1"/>
    <col min="5386" max="5386" width="14.2083333333333" style="3" customWidth="1"/>
    <col min="5387" max="5387" width="12.7083333333333" style="3" customWidth="1"/>
    <col min="5388" max="5389" width="10.2083333333333" style="3" customWidth="1"/>
    <col min="5390" max="5390" width="10.5" style="3" customWidth="1"/>
    <col min="5391" max="5391" width="11.2083333333333" style="3" customWidth="1"/>
    <col min="5392" max="5392" width="8.20833333333333" style="3" customWidth="1"/>
    <col min="5393" max="5393" width="5.70833333333333" style="3" customWidth="1"/>
    <col min="5394" max="5394" width="10.5" style="3" customWidth="1"/>
    <col min="5395" max="5397" width="12.7083333333333" style="3" customWidth="1"/>
    <col min="5398" max="5398" width="11.7083333333333" style="3" customWidth="1"/>
    <col min="5399" max="5399" width="9.20833333333333" style="3" customWidth="1"/>
    <col min="5400" max="5400" width="7.70833333333333" style="3" customWidth="1"/>
    <col min="5401" max="5401" width="19.2083333333333" style="3" customWidth="1"/>
    <col min="5402" max="5402" width="11.7083333333333" style="3" customWidth="1"/>
    <col min="5403" max="5403" width="5.70833333333333" style="3" customWidth="1"/>
    <col min="5404" max="5404" width="6.20833333333333" style="3" customWidth="1"/>
    <col min="5405" max="5635" width="9" style="3" customWidth="1"/>
    <col min="5636" max="5636" width="5.20833333333333" style="3" customWidth="1"/>
    <col min="5637" max="5637" width="52.2083333333333" style="3" customWidth="1"/>
    <col min="5638" max="5638" width="8.5" style="3" customWidth="1"/>
    <col min="5639" max="5639" width="12.7083333333333" style="3" customWidth="1"/>
    <col min="5640" max="5640" width="11.2083333333333" style="3" customWidth="1"/>
    <col min="5641" max="5641" width="13.7083333333333" style="3" customWidth="1"/>
    <col min="5642" max="5642" width="14.2083333333333" style="3" customWidth="1"/>
    <col min="5643" max="5643" width="12.7083333333333" style="3" customWidth="1"/>
    <col min="5644" max="5645" width="10.2083333333333" style="3" customWidth="1"/>
    <col min="5646" max="5646" width="10.5" style="3" customWidth="1"/>
    <col min="5647" max="5647" width="11.2083333333333" style="3" customWidth="1"/>
    <col min="5648" max="5648" width="8.20833333333333" style="3" customWidth="1"/>
    <col min="5649" max="5649" width="5.70833333333333" style="3" customWidth="1"/>
    <col min="5650" max="5650" width="10.5" style="3" customWidth="1"/>
    <col min="5651" max="5653" width="12.7083333333333" style="3" customWidth="1"/>
    <col min="5654" max="5654" width="11.7083333333333" style="3" customWidth="1"/>
    <col min="5655" max="5655" width="9.20833333333333" style="3" customWidth="1"/>
    <col min="5656" max="5656" width="7.70833333333333" style="3" customWidth="1"/>
    <col min="5657" max="5657" width="19.2083333333333" style="3" customWidth="1"/>
    <col min="5658" max="5658" width="11.7083333333333" style="3" customWidth="1"/>
    <col min="5659" max="5659" width="5.70833333333333" style="3" customWidth="1"/>
    <col min="5660" max="5660" width="6.20833333333333" style="3" customWidth="1"/>
    <col min="5661" max="5891" width="9" style="3" customWidth="1"/>
    <col min="5892" max="5892" width="5.20833333333333" style="3" customWidth="1"/>
    <col min="5893" max="5893" width="52.2083333333333" style="3" customWidth="1"/>
    <col min="5894" max="5894" width="8.5" style="3" customWidth="1"/>
    <col min="5895" max="5895" width="12.7083333333333" style="3" customWidth="1"/>
    <col min="5896" max="5896" width="11.2083333333333" style="3" customWidth="1"/>
    <col min="5897" max="5897" width="13.7083333333333" style="3" customWidth="1"/>
    <col min="5898" max="5898" width="14.2083333333333" style="3" customWidth="1"/>
    <col min="5899" max="5899" width="12.7083333333333" style="3" customWidth="1"/>
    <col min="5900" max="5901" width="10.2083333333333" style="3" customWidth="1"/>
    <col min="5902" max="5902" width="10.5" style="3" customWidth="1"/>
    <col min="5903" max="5903" width="11.2083333333333" style="3" customWidth="1"/>
    <col min="5904" max="5904" width="8.20833333333333" style="3" customWidth="1"/>
    <col min="5905" max="5905" width="5.70833333333333" style="3" customWidth="1"/>
    <col min="5906" max="5906" width="10.5" style="3" customWidth="1"/>
    <col min="5907" max="5909" width="12.7083333333333" style="3" customWidth="1"/>
    <col min="5910" max="5910" width="11.7083333333333" style="3" customWidth="1"/>
    <col min="5911" max="5911" width="9.20833333333333" style="3" customWidth="1"/>
    <col min="5912" max="5912" width="7.70833333333333" style="3" customWidth="1"/>
    <col min="5913" max="5913" width="19.2083333333333" style="3" customWidth="1"/>
    <col min="5914" max="5914" width="11.7083333333333" style="3" customWidth="1"/>
    <col min="5915" max="5915" width="5.70833333333333" style="3" customWidth="1"/>
    <col min="5916" max="5916" width="6.20833333333333" style="3" customWidth="1"/>
    <col min="5917" max="6147" width="9" style="3" customWidth="1"/>
    <col min="6148" max="6148" width="5.20833333333333" style="3" customWidth="1"/>
    <col min="6149" max="6149" width="52.2083333333333" style="3" customWidth="1"/>
    <col min="6150" max="6150" width="8.5" style="3" customWidth="1"/>
    <col min="6151" max="6151" width="12.7083333333333" style="3" customWidth="1"/>
    <col min="6152" max="6152" width="11.2083333333333" style="3" customWidth="1"/>
    <col min="6153" max="6153" width="13.7083333333333" style="3" customWidth="1"/>
    <col min="6154" max="6154" width="14.2083333333333" style="3" customWidth="1"/>
    <col min="6155" max="6155" width="12.7083333333333" style="3" customWidth="1"/>
    <col min="6156" max="6157" width="10.2083333333333" style="3" customWidth="1"/>
    <col min="6158" max="6158" width="10.5" style="3" customWidth="1"/>
    <col min="6159" max="6159" width="11.2083333333333" style="3" customWidth="1"/>
    <col min="6160" max="6160" width="8.20833333333333" style="3" customWidth="1"/>
    <col min="6161" max="6161" width="5.70833333333333" style="3" customWidth="1"/>
    <col min="6162" max="6162" width="10.5" style="3" customWidth="1"/>
    <col min="6163" max="6165" width="12.7083333333333" style="3" customWidth="1"/>
    <col min="6166" max="6166" width="11.7083333333333" style="3" customWidth="1"/>
    <col min="6167" max="6167" width="9.20833333333333" style="3" customWidth="1"/>
    <col min="6168" max="6168" width="7.70833333333333" style="3" customWidth="1"/>
    <col min="6169" max="6169" width="19.2083333333333" style="3" customWidth="1"/>
    <col min="6170" max="6170" width="11.7083333333333" style="3" customWidth="1"/>
    <col min="6171" max="6171" width="5.70833333333333" style="3" customWidth="1"/>
    <col min="6172" max="6172" width="6.20833333333333" style="3" customWidth="1"/>
    <col min="6173" max="6403" width="9" style="3" customWidth="1"/>
    <col min="6404" max="6404" width="5.20833333333333" style="3" customWidth="1"/>
    <col min="6405" max="6405" width="52.2083333333333" style="3" customWidth="1"/>
    <col min="6406" max="6406" width="8.5" style="3" customWidth="1"/>
    <col min="6407" max="6407" width="12.7083333333333" style="3" customWidth="1"/>
    <col min="6408" max="6408" width="11.2083333333333" style="3" customWidth="1"/>
    <col min="6409" max="6409" width="13.7083333333333" style="3" customWidth="1"/>
    <col min="6410" max="6410" width="14.2083333333333" style="3" customWidth="1"/>
    <col min="6411" max="6411" width="12.7083333333333" style="3" customWidth="1"/>
    <col min="6412" max="6413" width="10.2083333333333" style="3" customWidth="1"/>
    <col min="6414" max="6414" width="10.5" style="3" customWidth="1"/>
    <col min="6415" max="6415" width="11.2083333333333" style="3" customWidth="1"/>
    <col min="6416" max="6416" width="8.20833333333333" style="3" customWidth="1"/>
    <col min="6417" max="6417" width="5.70833333333333" style="3" customWidth="1"/>
    <col min="6418" max="6418" width="10.5" style="3" customWidth="1"/>
    <col min="6419" max="6421" width="12.7083333333333" style="3" customWidth="1"/>
    <col min="6422" max="6422" width="11.7083333333333" style="3" customWidth="1"/>
    <col min="6423" max="6423" width="9.20833333333333" style="3" customWidth="1"/>
    <col min="6424" max="6424" width="7.70833333333333" style="3" customWidth="1"/>
    <col min="6425" max="6425" width="19.2083333333333" style="3" customWidth="1"/>
    <col min="6426" max="6426" width="11.7083333333333" style="3" customWidth="1"/>
    <col min="6427" max="6427" width="5.70833333333333" style="3" customWidth="1"/>
    <col min="6428" max="6428" width="6.20833333333333" style="3" customWidth="1"/>
    <col min="6429" max="6659" width="9" style="3" customWidth="1"/>
    <col min="6660" max="6660" width="5.20833333333333" style="3" customWidth="1"/>
    <col min="6661" max="6661" width="52.2083333333333" style="3" customWidth="1"/>
    <col min="6662" max="6662" width="8.5" style="3" customWidth="1"/>
    <col min="6663" max="6663" width="12.7083333333333" style="3" customWidth="1"/>
    <col min="6664" max="6664" width="11.2083333333333" style="3" customWidth="1"/>
    <col min="6665" max="6665" width="13.7083333333333" style="3" customWidth="1"/>
    <col min="6666" max="6666" width="14.2083333333333" style="3" customWidth="1"/>
    <col min="6667" max="6667" width="12.7083333333333" style="3" customWidth="1"/>
    <col min="6668" max="6669" width="10.2083333333333" style="3" customWidth="1"/>
    <col min="6670" max="6670" width="10.5" style="3" customWidth="1"/>
    <col min="6671" max="6671" width="11.2083333333333" style="3" customWidth="1"/>
    <col min="6672" max="6672" width="8.20833333333333" style="3" customWidth="1"/>
    <col min="6673" max="6673" width="5.70833333333333" style="3" customWidth="1"/>
    <col min="6674" max="6674" width="10.5" style="3" customWidth="1"/>
    <col min="6675" max="6677" width="12.7083333333333" style="3" customWidth="1"/>
    <col min="6678" max="6678" width="11.7083333333333" style="3" customWidth="1"/>
    <col min="6679" max="6679" width="9.20833333333333" style="3" customWidth="1"/>
    <col min="6680" max="6680" width="7.70833333333333" style="3" customWidth="1"/>
    <col min="6681" max="6681" width="19.2083333333333" style="3" customWidth="1"/>
    <col min="6682" max="6682" width="11.7083333333333" style="3" customWidth="1"/>
    <col min="6683" max="6683" width="5.70833333333333" style="3" customWidth="1"/>
    <col min="6684" max="6684" width="6.20833333333333" style="3" customWidth="1"/>
    <col min="6685" max="6915" width="9" style="3" customWidth="1"/>
    <col min="6916" max="6916" width="5.20833333333333" style="3" customWidth="1"/>
    <col min="6917" max="6917" width="52.2083333333333" style="3" customWidth="1"/>
    <col min="6918" max="6918" width="8.5" style="3" customWidth="1"/>
    <col min="6919" max="6919" width="12.7083333333333" style="3" customWidth="1"/>
    <col min="6920" max="6920" width="11.2083333333333" style="3" customWidth="1"/>
    <col min="6921" max="6921" width="13.7083333333333" style="3" customWidth="1"/>
    <col min="6922" max="6922" width="14.2083333333333" style="3" customWidth="1"/>
    <col min="6923" max="6923" width="12.7083333333333" style="3" customWidth="1"/>
    <col min="6924" max="6925" width="10.2083333333333" style="3" customWidth="1"/>
    <col min="6926" max="6926" width="10.5" style="3" customWidth="1"/>
    <col min="6927" max="6927" width="11.2083333333333" style="3" customWidth="1"/>
    <col min="6928" max="6928" width="8.20833333333333" style="3" customWidth="1"/>
    <col min="6929" max="6929" width="5.70833333333333" style="3" customWidth="1"/>
    <col min="6930" max="6930" width="10.5" style="3" customWidth="1"/>
    <col min="6931" max="6933" width="12.7083333333333" style="3" customWidth="1"/>
    <col min="6934" max="6934" width="11.7083333333333" style="3" customWidth="1"/>
    <col min="6935" max="6935" width="9.20833333333333" style="3" customWidth="1"/>
    <col min="6936" max="6936" width="7.70833333333333" style="3" customWidth="1"/>
    <col min="6937" max="6937" width="19.2083333333333" style="3" customWidth="1"/>
    <col min="6938" max="6938" width="11.7083333333333" style="3" customWidth="1"/>
    <col min="6939" max="6939" width="5.70833333333333" style="3" customWidth="1"/>
    <col min="6940" max="6940" width="6.20833333333333" style="3" customWidth="1"/>
    <col min="6941" max="7171" width="9" style="3" customWidth="1"/>
    <col min="7172" max="7172" width="5.20833333333333" style="3" customWidth="1"/>
    <col min="7173" max="7173" width="52.2083333333333" style="3" customWidth="1"/>
    <col min="7174" max="7174" width="8.5" style="3" customWidth="1"/>
    <col min="7175" max="7175" width="12.7083333333333" style="3" customWidth="1"/>
    <col min="7176" max="7176" width="11.2083333333333" style="3" customWidth="1"/>
    <col min="7177" max="7177" width="13.7083333333333" style="3" customWidth="1"/>
    <col min="7178" max="7178" width="14.2083333333333" style="3" customWidth="1"/>
    <col min="7179" max="7179" width="12.7083333333333" style="3" customWidth="1"/>
    <col min="7180" max="7181" width="10.2083333333333" style="3" customWidth="1"/>
    <col min="7182" max="7182" width="10.5" style="3" customWidth="1"/>
    <col min="7183" max="7183" width="11.2083333333333" style="3" customWidth="1"/>
    <col min="7184" max="7184" width="8.20833333333333" style="3" customWidth="1"/>
    <col min="7185" max="7185" width="5.70833333333333" style="3" customWidth="1"/>
    <col min="7186" max="7186" width="10.5" style="3" customWidth="1"/>
    <col min="7187" max="7189" width="12.7083333333333" style="3" customWidth="1"/>
    <col min="7190" max="7190" width="11.7083333333333" style="3" customWidth="1"/>
    <col min="7191" max="7191" width="9.20833333333333" style="3" customWidth="1"/>
    <col min="7192" max="7192" width="7.70833333333333" style="3" customWidth="1"/>
    <col min="7193" max="7193" width="19.2083333333333" style="3" customWidth="1"/>
    <col min="7194" max="7194" width="11.7083333333333" style="3" customWidth="1"/>
    <col min="7195" max="7195" width="5.70833333333333" style="3" customWidth="1"/>
    <col min="7196" max="7196" width="6.20833333333333" style="3" customWidth="1"/>
    <col min="7197" max="7427" width="9" style="3" customWidth="1"/>
    <col min="7428" max="7428" width="5.20833333333333" style="3" customWidth="1"/>
    <col min="7429" max="7429" width="52.2083333333333" style="3" customWidth="1"/>
    <col min="7430" max="7430" width="8.5" style="3" customWidth="1"/>
    <col min="7431" max="7431" width="12.7083333333333" style="3" customWidth="1"/>
    <col min="7432" max="7432" width="11.2083333333333" style="3" customWidth="1"/>
    <col min="7433" max="7433" width="13.7083333333333" style="3" customWidth="1"/>
    <col min="7434" max="7434" width="14.2083333333333" style="3" customWidth="1"/>
    <col min="7435" max="7435" width="12.7083333333333" style="3" customWidth="1"/>
    <col min="7436" max="7437" width="10.2083333333333" style="3" customWidth="1"/>
    <col min="7438" max="7438" width="10.5" style="3" customWidth="1"/>
    <col min="7439" max="7439" width="11.2083333333333" style="3" customWidth="1"/>
    <col min="7440" max="7440" width="8.20833333333333" style="3" customWidth="1"/>
    <col min="7441" max="7441" width="5.70833333333333" style="3" customWidth="1"/>
    <col min="7442" max="7442" width="10.5" style="3" customWidth="1"/>
    <col min="7443" max="7445" width="12.7083333333333" style="3" customWidth="1"/>
    <col min="7446" max="7446" width="11.7083333333333" style="3" customWidth="1"/>
    <col min="7447" max="7447" width="9.20833333333333" style="3" customWidth="1"/>
    <col min="7448" max="7448" width="7.70833333333333" style="3" customWidth="1"/>
    <col min="7449" max="7449" width="19.2083333333333" style="3" customWidth="1"/>
    <col min="7450" max="7450" width="11.7083333333333" style="3" customWidth="1"/>
    <col min="7451" max="7451" width="5.70833333333333" style="3" customWidth="1"/>
    <col min="7452" max="7452" width="6.20833333333333" style="3" customWidth="1"/>
    <col min="7453" max="7683" width="9" style="3" customWidth="1"/>
    <col min="7684" max="7684" width="5.20833333333333" style="3" customWidth="1"/>
    <col min="7685" max="7685" width="52.2083333333333" style="3" customWidth="1"/>
    <col min="7686" max="7686" width="8.5" style="3" customWidth="1"/>
    <col min="7687" max="7687" width="12.7083333333333" style="3" customWidth="1"/>
    <col min="7688" max="7688" width="11.2083333333333" style="3" customWidth="1"/>
    <col min="7689" max="7689" width="13.7083333333333" style="3" customWidth="1"/>
    <col min="7690" max="7690" width="14.2083333333333" style="3" customWidth="1"/>
    <col min="7691" max="7691" width="12.7083333333333" style="3" customWidth="1"/>
    <col min="7692" max="7693" width="10.2083333333333" style="3" customWidth="1"/>
    <col min="7694" max="7694" width="10.5" style="3" customWidth="1"/>
    <col min="7695" max="7695" width="11.2083333333333" style="3" customWidth="1"/>
    <col min="7696" max="7696" width="8.20833333333333" style="3" customWidth="1"/>
    <col min="7697" max="7697" width="5.70833333333333" style="3" customWidth="1"/>
    <col min="7698" max="7698" width="10.5" style="3" customWidth="1"/>
    <col min="7699" max="7701" width="12.7083333333333" style="3" customWidth="1"/>
    <col min="7702" max="7702" width="11.7083333333333" style="3" customWidth="1"/>
    <col min="7703" max="7703" width="9.20833333333333" style="3" customWidth="1"/>
    <col min="7704" max="7704" width="7.70833333333333" style="3" customWidth="1"/>
    <col min="7705" max="7705" width="19.2083333333333" style="3" customWidth="1"/>
    <col min="7706" max="7706" width="11.7083333333333" style="3" customWidth="1"/>
    <col min="7707" max="7707" width="5.70833333333333" style="3" customWidth="1"/>
    <col min="7708" max="7708" width="6.20833333333333" style="3" customWidth="1"/>
    <col min="7709" max="7939" width="9" style="3" customWidth="1"/>
    <col min="7940" max="7940" width="5.20833333333333" style="3" customWidth="1"/>
    <col min="7941" max="7941" width="52.2083333333333" style="3" customWidth="1"/>
    <col min="7942" max="7942" width="8.5" style="3" customWidth="1"/>
    <col min="7943" max="7943" width="12.7083333333333" style="3" customWidth="1"/>
    <col min="7944" max="7944" width="11.2083333333333" style="3" customWidth="1"/>
    <col min="7945" max="7945" width="13.7083333333333" style="3" customWidth="1"/>
    <col min="7946" max="7946" width="14.2083333333333" style="3" customWidth="1"/>
    <col min="7947" max="7947" width="12.7083333333333" style="3" customWidth="1"/>
    <col min="7948" max="7949" width="10.2083333333333" style="3" customWidth="1"/>
    <col min="7950" max="7950" width="10.5" style="3" customWidth="1"/>
    <col min="7951" max="7951" width="11.2083333333333" style="3" customWidth="1"/>
    <col min="7952" max="7952" width="8.20833333333333" style="3" customWidth="1"/>
    <col min="7953" max="7953" width="5.70833333333333" style="3" customWidth="1"/>
    <col min="7954" max="7954" width="10.5" style="3" customWidth="1"/>
    <col min="7955" max="7957" width="12.7083333333333" style="3" customWidth="1"/>
    <col min="7958" max="7958" width="11.7083333333333" style="3" customWidth="1"/>
    <col min="7959" max="7959" width="9.20833333333333" style="3" customWidth="1"/>
    <col min="7960" max="7960" width="7.70833333333333" style="3" customWidth="1"/>
    <col min="7961" max="7961" width="19.2083333333333" style="3" customWidth="1"/>
    <col min="7962" max="7962" width="11.7083333333333" style="3" customWidth="1"/>
    <col min="7963" max="7963" width="5.70833333333333" style="3" customWidth="1"/>
    <col min="7964" max="7964" width="6.20833333333333" style="3" customWidth="1"/>
    <col min="7965" max="8195" width="9" style="3" customWidth="1"/>
    <col min="8196" max="8196" width="5.20833333333333" style="3" customWidth="1"/>
    <col min="8197" max="8197" width="52.2083333333333" style="3" customWidth="1"/>
    <col min="8198" max="8198" width="8.5" style="3" customWidth="1"/>
    <col min="8199" max="8199" width="12.7083333333333" style="3" customWidth="1"/>
    <col min="8200" max="8200" width="11.2083333333333" style="3" customWidth="1"/>
    <col min="8201" max="8201" width="13.7083333333333" style="3" customWidth="1"/>
    <col min="8202" max="8202" width="14.2083333333333" style="3" customWidth="1"/>
    <col min="8203" max="8203" width="12.7083333333333" style="3" customWidth="1"/>
    <col min="8204" max="8205" width="10.2083333333333" style="3" customWidth="1"/>
    <col min="8206" max="8206" width="10.5" style="3" customWidth="1"/>
    <col min="8207" max="8207" width="11.2083333333333" style="3" customWidth="1"/>
    <col min="8208" max="8208" width="8.20833333333333" style="3" customWidth="1"/>
    <col min="8209" max="8209" width="5.70833333333333" style="3" customWidth="1"/>
    <col min="8210" max="8210" width="10.5" style="3" customWidth="1"/>
    <col min="8211" max="8213" width="12.7083333333333" style="3" customWidth="1"/>
    <col min="8214" max="8214" width="11.7083333333333" style="3" customWidth="1"/>
    <col min="8215" max="8215" width="9.20833333333333" style="3" customWidth="1"/>
    <col min="8216" max="8216" width="7.70833333333333" style="3" customWidth="1"/>
    <col min="8217" max="8217" width="19.2083333333333" style="3" customWidth="1"/>
    <col min="8218" max="8218" width="11.7083333333333" style="3" customWidth="1"/>
    <col min="8219" max="8219" width="5.70833333333333" style="3" customWidth="1"/>
    <col min="8220" max="8220" width="6.20833333333333" style="3" customWidth="1"/>
    <col min="8221" max="8451" width="9" style="3" customWidth="1"/>
    <col min="8452" max="8452" width="5.20833333333333" style="3" customWidth="1"/>
    <col min="8453" max="8453" width="52.2083333333333" style="3" customWidth="1"/>
    <col min="8454" max="8454" width="8.5" style="3" customWidth="1"/>
    <col min="8455" max="8455" width="12.7083333333333" style="3" customWidth="1"/>
    <col min="8456" max="8456" width="11.2083333333333" style="3" customWidth="1"/>
    <col min="8457" max="8457" width="13.7083333333333" style="3" customWidth="1"/>
    <col min="8458" max="8458" width="14.2083333333333" style="3" customWidth="1"/>
    <col min="8459" max="8459" width="12.7083333333333" style="3" customWidth="1"/>
    <col min="8460" max="8461" width="10.2083333333333" style="3" customWidth="1"/>
    <col min="8462" max="8462" width="10.5" style="3" customWidth="1"/>
    <col min="8463" max="8463" width="11.2083333333333" style="3" customWidth="1"/>
    <col min="8464" max="8464" width="8.20833333333333" style="3" customWidth="1"/>
    <col min="8465" max="8465" width="5.70833333333333" style="3" customWidth="1"/>
    <col min="8466" max="8466" width="10.5" style="3" customWidth="1"/>
    <col min="8467" max="8469" width="12.7083333333333" style="3" customWidth="1"/>
    <col min="8470" max="8470" width="11.7083333333333" style="3" customWidth="1"/>
    <col min="8471" max="8471" width="9.20833333333333" style="3" customWidth="1"/>
    <col min="8472" max="8472" width="7.70833333333333" style="3" customWidth="1"/>
    <col min="8473" max="8473" width="19.2083333333333" style="3" customWidth="1"/>
    <col min="8474" max="8474" width="11.7083333333333" style="3" customWidth="1"/>
    <col min="8475" max="8475" width="5.70833333333333" style="3" customWidth="1"/>
    <col min="8476" max="8476" width="6.20833333333333" style="3" customWidth="1"/>
    <col min="8477" max="8707" width="9" style="3" customWidth="1"/>
    <col min="8708" max="8708" width="5.20833333333333" style="3" customWidth="1"/>
    <col min="8709" max="8709" width="52.2083333333333" style="3" customWidth="1"/>
    <col min="8710" max="8710" width="8.5" style="3" customWidth="1"/>
    <col min="8711" max="8711" width="12.7083333333333" style="3" customWidth="1"/>
    <col min="8712" max="8712" width="11.2083333333333" style="3" customWidth="1"/>
    <col min="8713" max="8713" width="13.7083333333333" style="3" customWidth="1"/>
    <col min="8714" max="8714" width="14.2083333333333" style="3" customWidth="1"/>
    <col min="8715" max="8715" width="12.7083333333333" style="3" customWidth="1"/>
    <col min="8716" max="8717" width="10.2083333333333" style="3" customWidth="1"/>
    <col min="8718" max="8718" width="10.5" style="3" customWidth="1"/>
    <col min="8719" max="8719" width="11.2083333333333" style="3" customWidth="1"/>
    <col min="8720" max="8720" width="8.20833333333333" style="3" customWidth="1"/>
    <col min="8721" max="8721" width="5.70833333333333" style="3" customWidth="1"/>
    <col min="8722" max="8722" width="10.5" style="3" customWidth="1"/>
    <col min="8723" max="8725" width="12.7083333333333" style="3" customWidth="1"/>
    <col min="8726" max="8726" width="11.7083333333333" style="3" customWidth="1"/>
    <col min="8727" max="8727" width="9.20833333333333" style="3" customWidth="1"/>
    <col min="8728" max="8728" width="7.70833333333333" style="3" customWidth="1"/>
    <col min="8729" max="8729" width="19.2083333333333" style="3" customWidth="1"/>
    <col min="8730" max="8730" width="11.7083333333333" style="3" customWidth="1"/>
    <col min="8731" max="8731" width="5.70833333333333" style="3" customWidth="1"/>
    <col min="8732" max="8732" width="6.20833333333333" style="3" customWidth="1"/>
    <col min="8733" max="8963" width="9" style="3" customWidth="1"/>
    <col min="8964" max="8964" width="5.20833333333333" style="3" customWidth="1"/>
    <col min="8965" max="8965" width="52.2083333333333" style="3" customWidth="1"/>
    <col min="8966" max="8966" width="8.5" style="3" customWidth="1"/>
    <col min="8967" max="8967" width="12.7083333333333" style="3" customWidth="1"/>
    <col min="8968" max="8968" width="11.2083333333333" style="3" customWidth="1"/>
    <col min="8969" max="8969" width="13.7083333333333" style="3" customWidth="1"/>
    <col min="8970" max="8970" width="14.2083333333333" style="3" customWidth="1"/>
    <col min="8971" max="8971" width="12.7083333333333" style="3" customWidth="1"/>
    <col min="8972" max="8973" width="10.2083333333333" style="3" customWidth="1"/>
    <col min="8974" max="8974" width="10.5" style="3" customWidth="1"/>
    <col min="8975" max="8975" width="11.2083333333333" style="3" customWidth="1"/>
    <col min="8976" max="8976" width="8.20833333333333" style="3" customWidth="1"/>
    <col min="8977" max="8977" width="5.70833333333333" style="3" customWidth="1"/>
    <col min="8978" max="8978" width="10.5" style="3" customWidth="1"/>
    <col min="8979" max="8981" width="12.7083333333333" style="3" customWidth="1"/>
    <col min="8982" max="8982" width="11.7083333333333" style="3" customWidth="1"/>
    <col min="8983" max="8983" width="9.20833333333333" style="3" customWidth="1"/>
    <col min="8984" max="8984" width="7.70833333333333" style="3" customWidth="1"/>
    <col min="8985" max="8985" width="19.2083333333333" style="3" customWidth="1"/>
    <col min="8986" max="8986" width="11.7083333333333" style="3" customWidth="1"/>
    <col min="8987" max="8987" width="5.70833333333333" style="3" customWidth="1"/>
    <col min="8988" max="8988" width="6.20833333333333" style="3" customWidth="1"/>
    <col min="8989" max="9219" width="9" style="3" customWidth="1"/>
    <col min="9220" max="9220" width="5.20833333333333" style="3" customWidth="1"/>
    <col min="9221" max="9221" width="52.2083333333333" style="3" customWidth="1"/>
    <col min="9222" max="9222" width="8.5" style="3" customWidth="1"/>
    <col min="9223" max="9223" width="12.7083333333333" style="3" customWidth="1"/>
    <col min="9224" max="9224" width="11.2083333333333" style="3" customWidth="1"/>
    <col min="9225" max="9225" width="13.7083333333333" style="3" customWidth="1"/>
    <col min="9226" max="9226" width="14.2083333333333" style="3" customWidth="1"/>
    <col min="9227" max="9227" width="12.7083333333333" style="3" customWidth="1"/>
    <col min="9228" max="9229" width="10.2083333333333" style="3" customWidth="1"/>
    <col min="9230" max="9230" width="10.5" style="3" customWidth="1"/>
    <col min="9231" max="9231" width="11.2083333333333" style="3" customWidth="1"/>
    <col min="9232" max="9232" width="8.20833333333333" style="3" customWidth="1"/>
    <col min="9233" max="9233" width="5.70833333333333" style="3" customWidth="1"/>
    <col min="9234" max="9234" width="10.5" style="3" customWidth="1"/>
    <col min="9235" max="9237" width="12.7083333333333" style="3" customWidth="1"/>
    <col min="9238" max="9238" width="11.7083333333333" style="3" customWidth="1"/>
    <col min="9239" max="9239" width="9.20833333333333" style="3" customWidth="1"/>
    <col min="9240" max="9240" width="7.70833333333333" style="3" customWidth="1"/>
    <col min="9241" max="9241" width="19.2083333333333" style="3" customWidth="1"/>
    <col min="9242" max="9242" width="11.7083333333333" style="3" customWidth="1"/>
    <col min="9243" max="9243" width="5.70833333333333" style="3" customWidth="1"/>
    <col min="9244" max="9244" width="6.20833333333333" style="3" customWidth="1"/>
    <col min="9245" max="9475" width="9" style="3" customWidth="1"/>
    <col min="9476" max="9476" width="5.20833333333333" style="3" customWidth="1"/>
    <col min="9477" max="9477" width="52.2083333333333" style="3" customWidth="1"/>
    <col min="9478" max="9478" width="8.5" style="3" customWidth="1"/>
    <col min="9479" max="9479" width="12.7083333333333" style="3" customWidth="1"/>
    <col min="9480" max="9480" width="11.2083333333333" style="3" customWidth="1"/>
    <col min="9481" max="9481" width="13.7083333333333" style="3" customWidth="1"/>
    <col min="9482" max="9482" width="14.2083333333333" style="3" customWidth="1"/>
    <col min="9483" max="9483" width="12.7083333333333" style="3" customWidth="1"/>
    <col min="9484" max="9485" width="10.2083333333333" style="3" customWidth="1"/>
    <col min="9486" max="9486" width="10.5" style="3" customWidth="1"/>
    <col min="9487" max="9487" width="11.2083333333333" style="3" customWidth="1"/>
    <col min="9488" max="9488" width="8.20833333333333" style="3" customWidth="1"/>
    <col min="9489" max="9489" width="5.70833333333333" style="3" customWidth="1"/>
    <col min="9490" max="9490" width="10.5" style="3" customWidth="1"/>
    <col min="9491" max="9493" width="12.7083333333333" style="3" customWidth="1"/>
    <col min="9494" max="9494" width="11.7083333333333" style="3" customWidth="1"/>
    <col min="9495" max="9495" width="9.20833333333333" style="3" customWidth="1"/>
    <col min="9496" max="9496" width="7.70833333333333" style="3" customWidth="1"/>
    <col min="9497" max="9497" width="19.2083333333333" style="3" customWidth="1"/>
    <col min="9498" max="9498" width="11.7083333333333" style="3" customWidth="1"/>
    <col min="9499" max="9499" width="5.70833333333333" style="3" customWidth="1"/>
    <col min="9500" max="9500" width="6.20833333333333" style="3" customWidth="1"/>
    <col min="9501" max="9731" width="9" style="3" customWidth="1"/>
    <col min="9732" max="9732" width="5.20833333333333" style="3" customWidth="1"/>
    <col min="9733" max="9733" width="52.2083333333333" style="3" customWidth="1"/>
    <col min="9734" max="9734" width="8.5" style="3" customWidth="1"/>
    <col min="9735" max="9735" width="12.7083333333333" style="3" customWidth="1"/>
    <col min="9736" max="9736" width="11.2083333333333" style="3" customWidth="1"/>
    <col min="9737" max="9737" width="13.7083333333333" style="3" customWidth="1"/>
    <col min="9738" max="9738" width="14.2083333333333" style="3" customWidth="1"/>
    <col min="9739" max="9739" width="12.7083333333333" style="3" customWidth="1"/>
    <col min="9740" max="9741" width="10.2083333333333" style="3" customWidth="1"/>
    <col min="9742" max="9742" width="10.5" style="3" customWidth="1"/>
    <col min="9743" max="9743" width="11.2083333333333" style="3" customWidth="1"/>
    <col min="9744" max="9744" width="8.20833333333333" style="3" customWidth="1"/>
    <col min="9745" max="9745" width="5.70833333333333" style="3" customWidth="1"/>
    <col min="9746" max="9746" width="10.5" style="3" customWidth="1"/>
    <col min="9747" max="9749" width="12.7083333333333" style="3" customWidth="1"/>
    <col min="9750" max="9750" width="11.7083333333333" style="3" customWidth="1"/>
    <col min="9751" max="9751" width="9.20833333333333" style="3" customWidth="1"/>
    <col min="9752" max="9752" width="7.70833333333333" style="3" customWidth="1"/>
    <col min="9753" max="9753" width="19.2083333333333" style="3" customWidth="1"/>
    <col min="9754" max="9754" width="11.7083333333333" style="3" customWidth="1"/>
    <col min="9755" max="9755" width="5.70833333333333" style="3" customWidth="1"/>
    <col min="9756" max="9756" width="6.20833333333333" style="3" customWidth="1"/>
    <col min="9757" max="9987" width="9" style="3" customWidth="1"/>
    <col min="9988" max="9988" width="5.20833333333333" style="3" customWidth="1"/>
    <col min="9989" max="9989" width="52.2083333333333" style="3" customWidth="1"/>
    <col min="9990" max="9990" width="8.5" style="3" customWidth="1"/>
    <col min="9991" max="9991" width="12.7083333333333" style="3" customWidth="1"/>
    <col min="9992" max="9992" width="11.2083333333333" style="3" customWidth="1"/>
    <col min="9993" max="9993" width="13.7083333333333" style="3" customWidth="1"/>
    <col min="9994" max="9994" width="14.2083333333333" style="3" customWidth="1"/>
    <col min="9995" max="9995" width="12.7083333333333" style="3" customWidth="1"/>
    <col min="9996" max="9997" width="10.2083333333333" style="3" customWidth="1"/>
    <col min="9998" max="9998" width="10.5" style="3" customWidth="1"/>
    <col min="9999" max="9999" width="11.2083333333333" style="3" customWidth="1"/>
    <col min="10000" max="10000" width="8.20833333333333" style="3" customWidth="1"/>
    <col min="10001" max="10001" width="5.70833333333333" style="3" customWidth="1"/>
    <col min="10002" max="10002" width="10.5" style="3" customWidth="1"/>
    <col min="10003" max="10005" width="12.7083333333333" style="3" customWidth="1"/>
    <col min="10006" max="10006" width="11.7083333333333" style="3" customWidth="1"/>
    <col min="10007" max="10007" width="9.20833333333333" style="3" customWidth="1"/>
    <col min="10008" max="10008" width="7.70833333333333" style="3" customWidth="1"/>
    <col min="10009" max="10009" width="19.2083333333333" style="3" customWidth="1"/>
    <col min="10010" max="10010" width="11.7083333333333" style="3" customWidth="1"/>
    <col min="10011" max="10011" width="5.70833333333333" style="3" customWidth="1"/>
    <col min="10012" max="10012" width="6.20833333333333" style="3" customWidth="1"/>
    <col min="10013" max="10243" width="9" style="3" customWidth="1"/>
    <col min="10244" max="10244" width="5.20833333333333" style="3" customWidth="1"/>
    <col min="10245" max="10245" width="52.2083333333333" style="3" customWidth="1"/>
    <col min="10246" max="10246" width="8.5" style="3" customWidth="1"/>
    <col min="10247" max="10247" width="12.7083333333333" style="3" customWidth="1"/>
    <col min="10248" max="10248" width="11.2083333333333" style="3" customWidth="1"/>
    <col min="10249" max="10249" width="13.7083333333333" style="3" customWidth="1"/>
    <col min="10250" max="10250" width="14.2083333333333" style="3" customWidth="1"/>
    <col min="10251" max="10251" width="12.7083333333333" style="3" customWidth="1"/>
    <col min="10252" max="10253" width="10.2083333333333" style="3" customWidth="1"/>
    <col min="10254" max="10254" width="10.5" style="3" customWidth="1"/>
    <col min="10255" max="10255" width="11.2083333333333" style="3" customWidth="1"/>
    <col min="10256" max="10256" width="8.20833333333333" style="3" customWidth="1"/>
    <col min="10257" max="10257" width="5.70833333333333" style="3" customWidth="1"/>
    <col min="10258" max="10258" width="10.5" style="3" customWidth="1"/>
    <col min="10259" max="10261" width="12.7083333333333" style="3" customWidth="1"/>
    <col min="10262" max="10262" width="11.7083333333333" style="3" customWidth="1"/>
    <col min="10263" max="10263" width="9.20833333333333" style="3" customWidth="1"/>
    <col min="10264" max="10264" width="7.70833333333333" style="3" customWidth="1"/>
    <col min="10265" max="10265" width="19.2083333333333" style="3" customWidth="1"/>
    <col min="10266" max="10266" width="11.7083333333333" style="3" customWidth="1"/>
    <col min="10267" max="10267" width="5.70833333333333" style="3" customWidth="1"/>
    <col min="10268" max="10268" width="6.20833333333333" style="3" customWidth="1"/>
    <col min="10269" max="10499" width="9" style="3" customWidth="1"/>
    <col min="10500" max="10500" width="5.20833333333333" style="3" customWidth="1"/>
    <col min="10501" max="10501" width="52.2083333333333" style="3" customWidth="1"/>
    <col min="10502" max="10502" width="8.5" style="3" customWidth="1"/>
    <col min="10503" max="10503" width="12.7083333333333" style="3" customWidth="1"/>
    <col min="10504" max="10504" width="11.2083333333333" style="3" customWidth="1"/>
    <col min="10505" max="10505" width="13.7083333333333" style="3" customWidth="1"/>
    <col min="10506" max="10506" width="14.2083333333333" style="3" customWidth="1"/>
    <col min="10507" max="10507" width="12.7083333333333" style="3" customWidth="1"/>
    <col min="10508" max="10509" width="10.2083333333333" style="3" customWidth="1"/>
    <col min="10510" max="10510" width="10.5" style="3" customWidth="1"/>
    <col min="10511" max="10511" width="11.2083333333333" style="3" customWidth="1"/>
    <col min="10512" max="10512" width="8.20833333333333" style="3" customWidth="1"/>
    <col min="10513" max="10513" width="5.70833333333333" style="3" customWidth="1"/>
    <col min="10514" max="10514" width="10.5" style="3" customWidth="1"/>
    <col min="10515" max="10517" width="12.7083333333333" style="3" customWidth="1"/>
    <col min="10518" max="10518" width="11.7083333333333" style="3" customWidth="1"/>
    <col min="10519" max="10519" width="9.20833333333333" style="3" customWidth="1"/>
    <col min="10520" max="10520" width="7.70833333333333" style="3" customWidth="1"/>
    <col min="10521" max="10521" width="19.2083333333333" style="3" customWidth="1"/>
    <col min="10522" max="10522" width="11.7083333333333" style="3" customWidth="1"/>
    <col min="10523" max="10523" width="5.70833333333333" style="3" customWidth="1"/>
    <col min="10524" max="10524" width="6.20833333333333" style="3" customWidth="1"/>
    <col min="10525" max="10755" width="9" style="3" customWidth="1"/>
    <col min="10756" max="10756" width="5.20833333333333" style="3" customWidth="1"/>
    <col min="10757" max="10757" width="52.2083333333333" style="3" customWidth="1"/>
    <col min="10758" max="10758" width="8.5" style="3" customWidth="1"/>
    <col min="10759" max="10759" width="12.7083333333333" style="3" customWidth="1"/>
    <col min="10760" max="10760" width="11.2083333333333" style="3" customWidth="1"/>
    <col min="10761" max="10761" width="13.7083333333333" style="3" customWidth="1"/>
    <col min="10762" max="10762" width="14.2083333333333" style="3" customWidth="1"/>
    <col min="10763" max="10763" width="12.7083333333333" style="3" customWidth="1"/>
    <col min="10764" max="10765" width="10.2083333333333" style="3" customWidth="1"/>
    <col min="10766" max="10766" width="10.5" style="3" customWidth="1"/>
    <col min="10767" max="10767" width="11.2083333333333" style="3" customWidth="1"/>
    <col min="10768" max="10768" width="8.20833333333333" style="3" customWidth="1"/>
    <col min="10769" max="10769" width="5.70833333333333" style="3" customWidth="1"/>
    <col min="10770" max="10770" width="10.5" style="3" customWidth="1"/>
    <col min="10771" max="10773" width="12.7083333333333" style="3" customWidth="1"/>
    <col min="10774" max="10774" width="11.7083333333333" style="3" customWidth="1"/>
    <col min="10775" max="10775" width="9.20833333333333" style="3" customWidth="1"/>
    <col min="10776" max="10776" width="7.70833333333333" style="3" customWidth="1"/>
    <col min="10777" max="10777" width="19.2083333333333" style="3" customWidth="1"/>
    <col min="10778" max="10778" width="11.7083333333333" style="3" customWidth="1"/>
    <col min="10779" max="10779" width="5.70833333333333" style="3" customWidth="1"/>
    <col min="10780" max="10780" width="6.20833333333333" style="3" customWidth="1"/>
    <col min="10781" max="11011" width="9" style="3" customWidth="1"/>
    <col min="11012" max="11012" width="5.20833333333333" style="3" customWidth="1"/>
    <col min="11013" max="11013" width="52.2083333333333" style="3" customWidth="1"/>
    <col min="11014" max="11014" width="8.5" style="3" customWidth="1"/>
    <col min="11015" max="11015" width="12.7083333333333" style="3" customWidth="1"/>
    <col min="11016" max="11016" width="11.2083333333333" style="3" customWidth="1"/>
    <col min="11017" max="11017" width="13.7083333333333" style="3" customWidth="1"/>
    <col min="11018" max="11018" width="14.2083333333333" style="3" customWidth="1"/>
    <col min="11019" max="11019" width="12.7083333333333" style="3" customWidth="1"/>
    <col min="11020" max="11021" width="10.2083333333333" style="3" customWidth="1"/>
    <col min="11022" max="11022" width="10.5" style="3" customWidth="1"/>
    <col min="11023" max="11023" width="11.2083333333333" style="3" customWidth="1"/>
    <col min="11024" max="11024" width="8.20833333333333" style="3" customWidth="1"/>
    <col min="11025" max="11025" width="5.70833333333333" style="3" customWidth="1"/>
    <col min="11026" max="11026" width="10.5" style="3" customWidth="1"/>
    <col min="11027" max="11029" width="12.7083333333333" style="3" customWidth="1"/>
    <col min="11030" max="11030" width="11.7083333333333" style="3" customWidth="1"/>
    <col min="11031" max="11031" width="9.20833333333333" style="3" customWidth="1"/>
    <col min="11032" max="11032" width="7.70833333333333" style="3" customWidth="1"/>
    <col min="11033" max="11033" width="19.2083333333333" style="3" customWidth="1"/>
    <col min="11034" max="11034" width="11.7083333333333" style="3" customWidth="1"/>
    <col min="11035" max="11035" width="5.70833333333333" style="3" customWidth="1"/>
    <col min="11036" max="11036" width="6.20833333333333" style="3" customWidth="1"/>
    <col min="11037" max="11267" width="9" style="3" customWidth="1"/>
    <col min="11268" max="11268" width="5.20833333333333" style="3" customWidth="1"/>
    <col min="11269" max="11269" width="52.2083333333333" style="3" customWidth="1"/>
    <col min="11270" max="11270" width="8.5" style="3" customWidth="1"/>
    <col min="11271" max="11271" width="12.7083333333333" style="3" customWidth="1"/>
    <col min="11272" max="11272" width="11.2083333333333" style="3" customWidth="1"/>
    <col min="11273" max="11273" width="13.7083333333333" style="3" customWidth="1"/>
    <col min="11274" max="11274" width="14.2083333333333" style="3" customWidth="1"/>
    <col min="11275" max="11275" width="12.7083333333333" style="3" customWidth="1"/>
    <col min="11276" max="11277" width="10.2083333333333" style="3" customWidth="1"/>
    <col min="11278" max="11278" width="10.5" style="3" customWidth="1"/>
    <col min="11279" max="11279" width="11.2083333333333" style="3" customWidth="1"/>
    <col min="11280" max="11280" width="8.20833333333333" style="3" customWidth="1"/>
    <col min="11281" max="11281" width="5.70833333333333" style="3" customWidth="1"/>
    <col min="11282" max="11282" width="10.5" style="3" customWidth="1"/>
    <col min="11283" max="11285" width="12.7083333333333" style="3" customWidth="1"/>
    <col min="11286" max="11286" width="11.7083333333333" style="3" customWidth="1"/>
    <col min="11287" max="11287" width="9.20833333333333" style="3" customWidth="1"/>
    <col min="11288" max="11288" width="7.70833333333333" style="3" customWidth="1"/>
    <col min="11289" max="11289" width="19.2083333333333" style="3" customWidth="1"/>
    <col min="11290" max="11290" width="11.7083333333333" style="3" customWidth="1"/>
    <col min="11291" max="11291" width="5.70833333333333" style="3" customWidth="1"/>
    <col min="11292" max="11292" width="6.20833333333333" style="3" customWidth="1"/>
    <col min="11293" max="11523" width="9" style="3" customWidth="1"/>
    <col min="11524" max="11524" width="5.20833333333333" style="3" customWidth="1"/>
    <col min="11525" max="11525" width="52.2083333333333" style="3" customWidth="1"/>
    <col min="11526" max="11526" width="8.5" style="3" customWidth="1"/>
    <col min="11527" max="11527" width="12.7083333333333" style="3" customWidth="1"/>
    <col min="11528" max="11528" width="11.2083333333333" style="3" customWidth="1"/>
    <col min="11529" max="11529" width="13.7083333333333" style="3" customWidth="1"/>
    <col min="11530" max="11530" width="14.2083333333333" style="3" customWidth="1"/>
    <col min="11531" max="11531" width="12.7083333333333" style="3" customWidth="1"/>
    <col min="11532" max="11533" width="10.2083333333333" style="3" customWidth="1"/>
    <col min="11534" max="11534" width="10.5" style="3" customWidth="1"/>
    <col min="11535" max="11535" width="11.2083333333333" style="3" customWidth="1"/>
    <col min="11536" max="11536" width="8.20833333333333" style="3" customWidth="1"/>
    <col min="11537" max="11537" width="5.70833333333333" style="3" customWidth="1"/>
    <col min="11538" max="11538" width="10.5" style="3" customWidth="1"/>
    <col min="11539" max="11541" width="12.7083333333333" style="3" customWidth="1"/>
    <col min="11542" max="11542" width="11.7083333333333" style="3" customWidth="1"/>
    <col min="11543" max="11543" width="9.20833333333333" style="3" customWidth="1"/>
    <col min="11544" max="11544" width="7.70833333333333" style="3" customWidth="1"/>
    <col min="11545" max="11545" width="19.2083333333333" style="3" customWidth="1"/>
    <col min="11546" max="11546" width="11.7083333333333" style="3" customWidth="1"/>
    <col min="11547" max="11547" width="5.70833333333333" style="3" customWidth="1"/>
    <col min="11548" max="11548" width="6.20833333333333" style="3" customWidth="1"/>
    <col min="11549" max="11779" width="9" style="3" customWidth="1"/>
    <col min="11780" max="11780" width="5.20833333333333" style="3" customWidth="1"/>
    <col min="11781" max="11781" width="52.2083333333333" style="3" customWidth="1"/>
    <col min="11782" max="11782" width="8.5" style="3" customWidth="1"/>
    <col min="11783" max="11783" width="12.7083333333333" style="3" customWidth="1"/>
    <col min="11784" max="11784" width="11.2083333333333" style="3" customWidth="1"/>
    <col min="11785" max="11785" width="13.7083333333333" style="3" customWidth="1"/>
    <col min="11786" max="11786" width="14.2083333333333" style="3" customWidth="1"/>
    <col min="11787" max="11787" width="12.7083333333333" style="3" customWidth="1"/>
    <col min="11788" max="11789" width="10.2083333333333" style="3" customWidth="1"/>
    <col min="11790" max="11790" width="10.5" style="3" customWidth="1"/>
    <col min="11791" max="11791" width="11.2083333333333" style="3" customWidth="1"/>
    <col min="11792" max="11792" width="8.20833333333333" style="3" customWidth="1"/>
    <col min="11793" max="11793" width="5.70833333333333" style="3" customWidth="1"/>
    <col min="11794" max="11794" width="10.5" style="3" customWidth="1"/>
    <col min="11795" max="11797" width="12.7083333333333" style="3" customWidth="1"/>
    <col min="11798" max="11798" width="11.7083333333333" style="3" customWidth="1"/>
    <col min="11799" max="11799" width="9.20833333333333" style="3" customWidth="1"/>
    <col min="11800" max="11800" width="7.70833333333333" style="3" customWidth="1"/>
    <col min="11801" max="11801" width="19.2083333333333" style="3" customWidth="1"/>
    <col min="11802" max="11802" width="11.7083333333333" style="3" customWidth="1"/>
    <col min="11803" max="11803" width="5.70833333333333" style="3" customWidth="1"/>
    <col min="11804" max="11804" width="6.20833333333333" style="3" customWidth="1"/>
    <col min="11805" max="12035" width="9" style="3" customWidth="1"/>
    <col min="12036" max="12036" width="5.20833333333333" style="3" customWidth="1"/>
    <col min="12037" max="12037" width="52.2083333333333" style="3" customWidth="1"/>
    <col min="12038" max="12038" width="8.5" style="3" customWidth="1"/>
    <col min="12039" max="12039" width="12.7083333333333" style="3" customWidth="1"/>
    <col min="12040" max="12040" width="11.2083333333333" style="3" customWidth="1"/>
    <col min="12041" max="12041" width="13.7083333333333" style="3" customWidth="1"/>
    <col min="12042" max="12042" width="14.2083333333333" style="3" customWidth="1"/>
    <col min="12043" max="12043" width="12.7083333333333" style="3" customWidth="1"/>
    <col min="12044" max="12045" width="10.2083333333333" style="3" customWidth="1"/>
    <col min="12046" max="12046" width="10.5" style="3" customWidth="1"/>
    <col min="12047" max="12047" width="11.2083333333333" style="3" customWidth="1"/>
    <col min="12048" max="12048" width="8.20833333333333" style="3" customWidth="1"/>
    <col min="12049" max="12049" width="5.70833333333333" style="3" customWidth="1"/>
    <col min="12050" max="12050" width="10.5" style="3" customWidth="1"/>
    <col min="12051" max="12053" width="12.7083333333333" style="3" customWidth="1"/>
    <col min="12054" max="12054" width="11.7083333333333" style="3" customWidth="1"/>
    <col min="12055" max="12055" width="9.20833333333333" style="3" customWidth="1"/>
    <col min="12056" max="12056" width="7.70833333333333" style="3" customWidth="1"/>
    <col min="12057" max="12057" width="19.2083333333333" style="3" customWidth="1"/>
    <col min="12058" max="12058" width="11.7083333333333" style="3" customWidth="1"/>
    <col min="12059" max="12059" width="5.70833333333333" style="3" customWidth="1"/>
    <col min="12060" max="12060" width="6.20833333333333" style="3" customWidth="1"/>
    <col min="12061" max="12291" width="9" style="3" customWidth="1"/>
    <col min="12292" max="12292" width="5.20833333333333" style="3" customWidth="1"/>
    <col min="12293" max="12293" width="52.2083333333333" style="3" customWidth="1"/>
    <col min="12294" max="12294" width="8.5" style="3" customWidth="1"/>
    <col min="12295" max="12295" width="12.7083333333333" style="3" customWidth="1"/>
    <col min="12296" max="12296" width="11.2083333333333" style="3" customWidth="1"/>
    <col min="12297" max="12297" width="13.7083333333333" style="3" customWidth="1"/>
    <col min="12298" max="12298" width="14.2083333333333" style="3" customWidth="1"/>
    <col min="12299" max="12299" width="12.7083333333333" style="3" customWidth="1"/>
    <col min="12300" max="12301" width="10.2083333333333" style="3" customWidth="1"/>
    <col min="12302" max="12302" width="10.5" style="3" customWidth="1"/>
    <col min="12303" max="12303" width="11.2083333333333" style="3" customWidth="1"/>
    <col min="12304" max="12304" width="8.20833333333333" style="3" customWidth="1"/>
    <col min="12305" max="12305" width="5.70833333333333" style="3" customWidth="1"/>
    <col min="12306" max="12306" width="10.5" style="3" customWidth="1"/>
    <col min="12307" max="12309" width="12.7083333333333" style="3" customWidth="1"/>
    <col min="12310" max="12310" width="11.7083333333333" style="3" customWidth="1"/>
    <col min="12311" max="12311" width="9.20833333333333" style="3" customWidth="1"/>
    <col min="12312" max="12312" width="7.70833333333333" style="3" customWidth="1"/>
    <col min="12313" max="12313" width="19.2083333333333" style="3" customWidth="1"/>
    <col min="12314" max="12314" width="11.7083333333333" style="3" customWidth="1"/>
    <col min="12315" max="12315" width="5.70833333333333" style="3" customWidth="1"/>
    <col min="12316" max="12316" width="6.20833333333333" style="3" customWidth="1"/>
    <col min="12317" max="12547" width="9" style="3" customWidth="1"/>
    <col min="12548" max="12548" width="5.20833333333333" style="3" customWidth="1"/>
    <col min="12549" max="12549" width="52.2083333333333" style="3" customWidth="1"/>
    <col min="12550" max="12550" width="8.5" style="3" customWidth="1"/>
    <col min="12551" max="12551" width="12.7083333333333" style="3" customWidth="1"/>
    <col min="12552" max="12552" width="11.2083333333333" style="3" customWidth="1"/>
    <col min="12553" max="12553" width="13.7083333333333" style="3" customWidth="1"/>
    <col min="12554" max="12554" width="14.2083333333333" style="3" customWidth="1"/>
    <col min="12555" max="12555" width="12.7083333333333" style="3" customWidth="1"/>
    <col min="12556" max="12557" width="10.2083333333333" style="3" customWidth="1"/>
    <col min="12558" max="12558" width="10.5" style="3" customWidth="1"/>
    <col min="12559" max="12559" width="11.2083333333333" style="3" customWidth="1"/>
    <col min="12560" max="12560" width="8.20833333333333" style="3" customWidth="1"/>
    <col min="12561" max="12561" width="5.70833333333333" style="3" customWidth="1"/>
    <col min="12562" max="12562" width="10.5" style="3" customWidth="1"/>
    <col min="12563" max="12565" width="12.7083333333333" style="3" customWidth="1"/>
    <col min="12566" max="12566" width="11.7083333333333" style="3" customWidth="1"/>
    <col min="12567" max="12567" width="9.20833333333333" style="3" customWidth="1"/>
    <col min="12568" max="12568" width="7.70833333333333" style="3" customWidth="1"/>
    <col min="12569" max="12569" width="19.2083333333333" style="3" customWidth="1"/>
    <col min="12570" max="12570" width="11.7083333333333" style="3" customWidth="1"/>
    <col min="12571" max="12571" width="5.70833333333333" style="3" customWidth="1"/>
    <col min="12572" max="12572" width="6.20833333333333" style="3" customWidth="1"/>
    <col min="12573" max="12803" width="9" style="3" customWidth="1"/>
    <col min="12804" max="12804" width="5.20833333333333" style="3" customWidth="1"/>
    <col min="12805" max="12805" width="52.2083333333333" style="3" customWidth="1"/>
    <col min="12806" max="12806" width="8.5" style="3" customWidth="1"/>
    <col min="12807" max="12807" width="12.7083333333333" style="3" customWidth="1"/>
    <col min="12808" max="12808" width="11.2083333333333" style="3" customWidth="1"/>
    <col min="12809" max="12809" width="13.7083333333333" style="3" customWidth="1"/>
    <col min="12810" max="12810" width="14.2083333333333" style="3" customWidth="1"/>
    <col min="12811" max="12811" width="12.7083333333333" style="3" customWidth="1"/>
    <col min="12812" max="12813" width="10.2083333333333" style="3" customWidth="1"/>
    <col min="12814" max="12814" width="10.5" style="3" customWidth="1"/>
    <col min="12815" max="12815" width="11.2083333333333" style="3" customWidth="1"/>
    <col min="12816" max="12816" width="8.20833333333333" style="3" customWidth="1"/>
    <col min="12817" max="12817" width="5.70833333333333" style="3" customWidth="1"/>
    <col min="12818" max="12818" width="10.5" style="3" customWidth="1"/>
    <col min="12819" max="12821" width="12.7083333333333" style="3" customWidth="1"/>
    <col min="12822" max="12822" width="11.7083333333333" style="3" customWidth="1"/>
    <col min="12823" max="12823" width="9.20833333333333" style="3" customWidth="1"/>
    <col min="12824" max="12824" width="7.70833333333333" style="3" customWidth="1"/>
    <col min="12825" max="12825" width="19.2083333333333" style="3" customWidth="1"/>
    <col min="12826" max="12826" width="11.7083333333333" style="3" customWidth="1"/>
    <col min="12827" max="12827" width="5.70833333333333" style="3" customWidth="1"/>
    <col min="12828" max="12828" width="6.20833333333333" style="3" customWidth="1"/>
    <col min="12829" max="13059" width="9" style="3" customWidth="1"/>
    <col min="13060" max="13060" width="5.20833333333333" style="3" customWidth="1"/>
    <col min="13061" max="13061" width="52.2083333333333" style="3" customWidth="1"/>
    <col min="13062" max="13062" width="8.5" style="3" customWidth="1"/>
    <col min="13063" max="13063" width="12.7083333333333" style="3" customWidth="1"/>
    <col min="13064" max="13064" width="11.2083333333333" style="3" customWidth="1"/>
    <col min="13065" max="13065" width="13.7083333333333" style="3" customWidth="1"/>
    <col min="13066" max="13066" width="14.2083333333333" style="3" customWidth="1"/>
    <col min="13067" max="13067" width="12.7083333333333" style="3" customWidth="1"/>
    <col min="13068" max="13069" width="10.2083333333333" style="3" customWidth="1"/>
    <col min="13070" max="13070" width="10.5" style="3" customWidth="1"/>
    <col min="13071" max="13071" width="11.2083333333333" style="3" customWidth="1"/>
    <col min="13072" max="13072" width="8.20833333333333" style="3" customWidth="1"/>
    <col min="13073" max="13073" width="5.70833333333333" style="3" customWidth="1"/>
    <col min="13074" max="13074" width="10.5" style="3" customWidth="1"/>
    <col min="13075" max="13077" width="12.7083333333333" style="3" customWidth="1"/>
    <col min="13078" max="13078" width="11.7083333333333" style="3" customWidth="1"/>
    <col min="13079" max="13079" width="9.20833333333333" style="3" customWidth="1"/>
    <col min="13080" max="13080" width="7.70833333333333" style="3" customWidth="1"/>
    <col min="13081" max="13081" width="19.2083333333333" style="3" customWidth="1"/>
    <col min="13082" max="13082" width="11.7083333333333" style="3" customWidth="1"/>
    <col min="13083" max="13083" width="5.70833333333333" style="3" customWidth="1"/>
    <col min="13084" max="13084" width="6.20833333333333" style="3" customWidth="1"/>
    <col min="13085" max="13315" width="9" style="3" customWidth="1"/>
    <col min="13316" max="13316" width="5.20833333333333" style="3" customWidth="1"/>
    <col min="13317" max="13317" width="52.2083333333333" style="3" customWidth="1"/>
    <col min="13318" max="13318" width="8.5" style="3" customWidth="1"/>
    <col min="13319" max="13319" width="12.7083333333333" style="3" customWidth="1"/>
    <col min="13320" max="13320" width="11.2083333333333" style="3" customWidth="1"/>
    <col min="13321" max="13321" width="13.7083333333333" style="3" customWidth="1"/>
    <col min="13322" max="13322" width="14.2083333333333" style="3" customWidth="1"/>
    <col min="13323" max="13323" width="12.7083333333333" style="3" customWidth="1"/>
    <col min="13324" max="13325" width="10.2083333333333" style="3" customWidth="1"/>
    <col min="13326" max="13326" width="10.5" style="3" customWidth="1"/>
    <col min="13327" max="13327" width="11.2083333333333" style="3" customWidth="1"/>
    <col min="13328" max="13328" width="8.20833333333333" style="3" customWidth="1"/>
    <col min="13329" max="13329" width="5.70833333333333" style="3" customWidth="1"/>
    <col min="13330" max="13330" width="10.5" style="3" customWidth="1"/>
    <col min="13331" max="13333" width="12.7083333333333" style="3" customWidth="1"/>
    <col min="13334" max="13334" width="11.7083333333333" style="3" customWidth="1"/>
    <col min="13335" max="13335" width="9.20833333333333" style="3" customWidth="1"/>
    <col min="13336" max="13336" width="7.70833333333333" style="3" customWidth="1"/>
    <col min="13337" max="13337" width="19.2083333333333" style="3" customWidth="1"/>
    <col min="13338" max="13338" width="11.7083333333333" style="3" customWidth="1"/>
    <col min="13339" max="13339" width="5.70833333333333" style="3" customWidth="1"/>
    <col min="13340" max="13340" width="6.20833333333333" style="3" customWidth="1"/>
    <col min="13341" max="13571" width="9" style="3" customWidth="1"/>
    <col min="13572" max="13572" width="5.20833333333333" style="3" customWidth="1"/>
    <col min="13573" max="13573" width="52.2083333333333" style="3" customWidth="1"/>
    <col min="13574" max="13574" width="8.5" style="3" customWidth="1"/>
    <col min="13575" max="13575" width="12.7083333333333" style="3" customWidth="1"/>
    <col min="13576" max="13576" width="11.2083333333333" style="3" customWidth="1"/>
    <col min="13577" max="13577" width="13.7083333333333" style="3" customWidth="1"/>
    <col min="13578" max="13578" width="14.2083333333333" style="3" customWidth="1"/>
    <col min="13579" max="13579" width="12.7083333333333" style="3" customWidth="1"/>
    <col min="13580" max="13581" width="10.2083333333333" style="3" customWidth="1"/>
    <col min="13582" max="13582" width="10.5" style="3" customWidth="1"/>
    <col min="13583" max="13583" width="11.2083333333333" style="3" customWidth="1"/>
    <col min="13584" max="13584" width="8.20833333333333" style="3" customWidth="1"/>
    <col min="13585" max="13585" width="5.70833333333333" style="3" customWidth="1"/>
    <col min="13586" max="13586" width="10.5" style="3" customWidth="1"/>
    <col min="13587" max="13589" width="12.7083333333333" style="3" customWidth="1"/>
    <col min="13590" max="13590" width="11.7083333333333" style="3" customWidth="1"/>
    <col min="13591" max="13591" width="9.20833333333333" style="3" customWidth="1"/>
    <col min="13592" max="13592" width="7.70833333333333" style="3" customWidth="1"/>
    <col min="13593" max="13593" width="19.2083333333333" style="3" customWidth="1"/>
    <col min="13594" max="13594" width="11.7083333333333" style="3" customWidth="1"/>
    <col min="13595" max="13595" width="5.70833333333333" style="3" customWidth="1"/>
    <col min="13596" max="13596" width="6.20833333333333" style="3" customWidth="1"/>
    <col min="13597" max="13827" width="9" style="3" customWidth="1"/>
    <col min="13828" max="13828" width="5.20833333333333" style="3" customWidth="1"/>
    <col min="13829" max="13829" width="52.2083333333333" style="3" customWidth="1"/>
    <col min="13830" max="13830" width="8.5" style="3" customWidth="1"/>
    <col min="13831" max="13831" width="12.7083333333333" style="3" customWidth="1"/>
    <col min="13832" max="13832" width="11.2083333333333" style="3" customWidth="1"/>
    <col min="13833" max="13833" width="13.7083333333333" style="3" customWidth="1"/>
    <col min="13834" max="13834" width="14.2083333333333" style="3" customWidth="1"/>
    <col min="13835" max="13835" width="12.7083333333333" style="3" customWidth="1"/>
    <col min="13836" max="13837" width="10.2083333333333" style="3" customWidth="1"/>
    <col min="13838" max="13838" width="10.5" style="3" customWidth="1"/>
    <col min="13839" max="13839" width="11.2083333333333" style="3" customWidth="1"/>
    <col min="13840" max="13840" width="8.20833333333333" style="3" customWidth="1"/>
    <col min="13841" max="13841" width="5.70833333333333" style="3" customWidth="1"/>
    <col min="13842" max="13842" width="10.5" style="3" customWidth="1"/>
    <col min="13843" max="13845" width="12.7083333333333" style="3" customWidth="1"/>
    <col min="13846" max="13846" width="11.7083333333333" style="3" customWidth="1"/>
    <col min="13847" max="13847" width="9.20833333333333" style="3" customWidth="1"/>
    <col min="13848" max="13848" width="7.70833333333333" style="3" customWidth="1"/>
    <col min="13849" max="13849" width="19.2083333333333" style="3" customWidth="1"/>
    <col min="13850" max="13850" width="11.7083333333333" style="3" customWidth="1"/>
    <col min="13851" max="13851" width="5.70833333333333" style="3" customWidth="1"/>
    <col min="13852" max="13852" width="6.20833333333333" style="3" customWidth="1"/>
    <col min="13853" max="14083" width="9" style="3" customWidth="1"/>
    <col min="14084" max="14084" width="5.20833333333333" style="3" customWidth="1"/>
    <col min="14085" max="14085" width="52.2083333333333" style="3" customWidth="1"/>
    <col min="14086" max="14086" width="8.5" style="3" customWidth="1"/>
    <col min="14087" max="14087" width="12.7083333333333" style="3" customWidth="1"/>
    <col min="14088" max="14088" width="11.2083333333333" style="3" customWidth="1"/>
    <col min="14089" max="14089" width="13.7083333333333" style="3" customWidth="1"/>
    <col min="14090" max="14090" width="14.2083333333333" style="3" customWidth="1"/>
    <col min="14091" max="14091" width="12.7083333333333" style="3" customWidth="1"/>
    <col min="14092" max="14093" width="10.2083333333333" style="3" customWidth="1"/>
    <col min="14094" max="14094" width="10.5" style="3" customWidth="1"/>
    <col min="14095" max="14095" width="11.2083333333333" style="3" customWidth="1"/>
    <col min="14096" max="14096" width="8.20833333333333" style="3" customWidth="1"/>
    <col min="14097" max="14097" width="5.70833333333333" style="3" customWidth="1"/>
    <col min="14098" max="14098" width="10.5" style="3" customWidth="1"/>
    <col min="14099" max="14101" width="12.7083333333333" style="3" customWidth="1"/>
    <col min="14102" max="14102" width="11.7083333333333" style="3" customWidth="1"/>
    <col min="14103" max="14103" width="9.20833333333333" style="3" customWidth="1"/>
    <col min="14104" max="14104" width="7.70833333333333" style="3" customWidth="1"/>
    <col min="14105" max="14105" width="19.2083333333333" style="3" customWidth="1"/>
    <col min="14106" max="14106" width="11.7083333333333" style="3" customWidth="1"/>
    <col min="14107" max="14107" width="5.70833333333333" style="3" customWidth="1"/>
    <col min="14108" max="14108" width="6.20833333333333" style="3" customWidth="1"/>
    <col min="14109" max="14339" width="9" style="3" customWidth="1"/>
    <col min="14340" max="14340" width="5.20833333333333" style="3" customWidth="1"/>
    <col min="14341" max="14341" width="52.2083333333333" style="3" customWidth="1"/>
    <col min="14342" max="14342" width="8.5" style="3" customWidth="1"/>
    <col min="14343" max="14343" width="12.7083333333333" style="3" customWidth="1"/>
    <col min="14344" max="14344" width="11.2083333333333" style="3" customWidth="1"/>
    <col min="14345" max="14345" width="13.7083333333333" style="3" customWidth="1"/>
    <col min="14346" max="14346" width="14.2083333333333" style="3" customWidth="1"/>
    <col min="14347" max="14347" width="12.7083333333333" style="3" customWidth="1"/>
    <col min="14348" max="14349" width="10.2083333333333" style="3" customWidth="1"/>
    <col min="14350" max="14350" width="10.5" style="3" customWidth="1"/>
    <col min="14351" max="14351" width="11.2083333333333" style="3" customWidth="1"/>
    <col min="14352" max="14352" width="8.20833333333333" style="3" customWidth="1"/>
    <col min="14353" max="14353" width="5.70833333333333" style="3" customWidth="1"/>
    <col min="14354" max="14354" width="10.5" style="3" customWidth="1"/>
    <col min="14355" max="14357" width="12.7083333333333" style="3" customWidth="1"/>
    <col min="14358" max="14358" width="11.7083333333333" style="3" customWidth="1"/>
    <col min="14359" max="14359" width="9.20833333333333" style="3" customWidth="1"/>
    <col min="14360" max="14360" width="7.70833333333333" style="3" customWidth="1"/>
    <col min="14361" max="14361" width="19.2083333333333" style="3" customWidth="1"/>
    <col min="14362" max="14362" width="11.7083333333333" style="3" customWidth="1"/>
    <col min="14363" max="14363" width="5.70833333333333" style="3" customWidth="1"/>
    <col min="14364" max="14364" width="6.20833333333333" style="3" customWidth="1"/>
    <col min="14365" max="14595" width="9" style="3" customWidth="1"/>
    <col min="14596" max="14596" width="5.20833333333333" style="3" customWidth="1"/>
    <col min="14597" max="14597" width="52.2083333333333" style="3" customWidth="1"/>
    <col min="14598" max="14598" width="8.5" style="3" customWidth="1"/>
    <col min="14599" max="14599" width="12.7083333333333" style="3" customWidth="1"/>
    <col min="14600" max="14600" width="11.2083333333333" style="3" customWidth="1"/>
    <col min="14601" max="14601" width="13.7083333333333" style="3" customWidth="1"/>
    <col min="14602" max="14602" width="14.2083333333333" style="3" customWidth="1"/>
    <col min="14603" max="14603" width="12.7083333333333" style="3" customWidth="1"/>
    <col min="14604" max="14605" width="10.2083333333333" style="3" customWidth="1"/>
    <col min="14606" max="14606" width="10.5" style="3" customWidth="1"/>
    <col min="14607" max="14607" width="11.2083333333333" style="3" customWidth="1"/>
    <col min="14608" max="14608" width="8.20833333333333" style="3" customWidth="1"/>
    <col min="14609" max="14609" width="5.70833333333333" style="3" customWidth="1"/>
    <col min="14610" max="14610" width="10.5" style="3" customWidth="1"/>
    <col min="14611" max="14613" width="12.7083333333333" style="3" customWidth="1"/>
    <col min="14614" max="14614" width="11.7083333333333" style="3" customWidth="1"/>
    <col min="14615" max="14615" width="9.20833333333333" style="3" customWidth="1"/>
    <col min="14616" max="14616" width="7.70833333333333" style="3" customWidth="1"/>
    <col min="14617" max="14617" width="19.2083333333333" style="3" customWidth="1"/>
    <col min="14618" max="14618" width="11.7083333333333" style="3" customWidth="1"/>
    <col min="14619" max="14619" width="5.70833333333333" style="3" customWidth="1"/>
    <col min="14620" max="14620" width="6.20833333333333" style="3" customWidth="1"/>
    <col min="14621" max="14851" width="9" style="3" customWidth="1"/>
    <col min="14852" max="14852" width="5.20833333333333" style="3" customWidth="1"/>
    <col min="14853" max="14853" width="52.2083333333333" style="3" customWidth="1"/>
    <col min="14854" max="14854" width="8.5" style="3" customWidth="1"/>
    <col min="14855" max="14855" width="12.7083333333333" style="3" customWidth="1"/>
    <col min="14856" max="14856" width="11.2083333333333" style="3" customWidth="1"/>
    <col min="14857" max="14857" width="13.7083333333333" style="3" customWidth="1"/>
    <col min="14858" max="14858" width="14.2083333333333" style="3" customWidth="1"/>
    <col min="14859" max="14859" width="12.7083333333333" style="3" customWidth="1"/>
    <col min="14860" max="14861" width="10.2083333333333" style="3" customWidth="1"/>
    <col min="14862" max="14862" width="10.5" style="3" customWidth="1"/>
    <col min="14863" max="14863" width="11.2083333333333" style="3" customWidth="1"/>
    <col min="14864" max="14864" width="8.20833333333333" style="3" customWidth="1"/>
    <col min="14865" max="14865" width="5.70833333333333" style="3" customWidth="1"/>
    <col min="14866" max="14866" width="10.5" style="3" customWidth="1"/>
    <col min="14867" max="14869" width="12.7083333333333" style="3" customWidth="1"/>
    <col min="14870" max="14870" width="11.7083333333333" style="3" customWidth="1"/>
    <col min="14871" max="14871" width="9.20833333333333" style="3" customWidth="1"/>
    <col min="14872" max="14872" width="7.70833333333333" style="3" customWidth="1"/>
    <col min="14873" max="14873" width="19.2083333333333" style="3" customWidth="1"/>
    <col min="14874" max="14874" width="11.7083333333333" style="3" customWidth="1"/>
    <col min="14875" max="14875" width="5.70833333333333" style="3" customWidth="1"/>
    <col min="14876" max="14876" width="6.20833333333333" style="3" customWidth="1"/>
    <col min="14877" max="15107" width="9" style="3" customWidth="1"/>
    <col min="15108" max="15108" width="5.20833333333333" style="3" customWidth="1"/>
    <col min="15109" max="15109" width="52.2083333333333" style="3" customWidth="1"/>
    <col min="15110" max="15110" width="8.5" style="3" customWidth="1"/>
    <col min="15111" max="15111" width="12.7083333333333" style="3" customWidth="1"/>
    <col min="15112" max="15112" width="11.2083333333333" style="3" customWidth="1"/>
    <col min="15113" max="15113" width="13.7083333333333" style="3" customWidth="1"/>
    <col min="15114" max="15114" width="14.2083333333333" style="3" customWidth="1"/>
    <col min="15115" max="15115" width="12.7083333333333" style="3" customWidth="1"/>
    <col min="15116" max="15117" width="10.2083333333333" style="3" customWidth="1"/>
    <col min="15118" max="15118" width="10.5" style="3" customWidth="1"/>
    <col min="15119" max="15119" width="11.2083333333333" style="3" customWidth="1"/>
    <col min="15120" max="15120" width="8.20833333333333" style="3" customWidth="1"/>
    <col min="15121" max="15121" width="5.70833333333333" style="3" customWidth="1"/>
    <col min="15122" max="15122" width="10.5" style="3" customWidth="1"/>
    <col min="15123" max="15125" width="12.7083333333333" style="3" customWidth="1"/>
    <col min="15126" max="15126" width="11.7083333333333" style="3" customWidth="1"/>
    <col min="15127" max="15127" width="9.20833333333333" style="3" customWidth="1"/>
    <col min="15128" max="15128" width="7.70833333333333" style="3" customWidth="1"/>
    <col min="15129" max="15129" width="19.2083333333333" style="3" customWidth="1"/>
    <col min="15130" max="15130" width="11.7083333333333" style="3" customWidth="1"/>
    <col min="15131" max="15131" width="5.70833333333333" style="3" customWidth="1"/>
    <col min="15132" max="15132" width="6.20833333333333" style="3" customWidth="1"/>
    <col min="15133" max="15363" width="9" style="3" customWidth="1"/>
    <col min="15364" max="15364" width="5.20833333333333" style="3" customWidth="1"/>
    <col min="15365" max="15365" width="52.2083333333333" style="3" customWidth="1"/>
    <col min="15366" max="15366" width="8.5" style="3" customWidth="1"/>
    <col min="15367" max="15367" width="12.7083333333333" style="3" customWidth="1"/>
    <col min="15368" max="15368" width="11.2083333333333" style="3" customWidth="1"/>
    <col min="15369" max="15369" width="13.7083333333333" style="3" customWidth="1"/>
    <col min="15370" max="15370" width="14.2083333333333" style="3" customWidth="1"/>
    <col min="15371" max="15371" width="12.7083333333333" style="3" customWidth="1"/>
    <col min="15372" max="15373" width="10.2083333333333" style="3" customWidth="1"/>
    <col min="15374" max="15374" width="10.5" style="3" customWidth="1"/>
    <col min="15375" max="15375" width="11.2083333333333" style="3" customWidth="1"/>
    <col min="15376" max="15376" width="8.20833333333333" style="3" customWidth="1"/>
    <col min="15377" max="15377" width="5.70833333333333" style="3" customWidth="1"/>
    <col min="15378" max="15378" width="10.5" style="3" customWidth="1"/>
    <col min="15379" max="15381" width="12.7083333333333" style="3" customWidth="1"/>
    <col min="15382" max="15382" width="11.7083333333333" style="3" customWidth="1"/>
    <col min="15383" max="15383" width="9.20833333333333" style="3" customWidth="1"/>
    <col min="15384" max="15384" width="7.70833333333333" style="3" customWidth="1"/>
    <col min="15385" max="15385" width="19.2083333333333" style="3" customWidth="1"/>
    <col min="15386" max="15386" width="11.7083333333333" style="3" customWidth="1"/>
    <col min="15387" max="15387" width="5.70833333333333" style="3" customWidth="1"/>
    <col min="15388" max="15388" width="6.20833333333333" style="3" customWidth="1"/>
    <col min="15389" max="15619" width="9" style="3" customWidth="1"/>
    <col min="15620" max="15620" width="5.20833333333333" style="3" customWidth="1"/>
    <col min="15621" max="15621" width="52.2083333333333" style="3" customWidth="1"/>
    <col min="15622" max="15622" width="8.5" style="3" customWidth="1"/>
    <col min="15623" max="15623" width="12.7083333333333" style="3" customWidth="1"/>
    <col min="15624" max="15624" width="11.2083333333333" style="3" customWidth="1"/>
    <col min="15625" max="15625" width="13.7083333333333" style="3" customWidth="1"/>
    <col min="15626" max="15626" width="14.2083333333333" style="3" customWidth="1"/>
    <col min="15627" max="15627" width="12.7083333333333" style="3" customWidth="1"/>
    <col min="15628" max="15629" width="10.2083333333333" style="3" customWidth="1"/>
    <col min="15630" max="15630" width="10.5" style="3" customWidth="1"/>
    <col min="15631" max="15631" width="11.2083333333333" style="3" customWidth="1"/>
    <col min="15632" max="15632" width="8.20833333333333" style="3" customWidth="1"/>
    <col min="15633" max="15633" width="5.70833333333333" style="3" customWidth="1"/>
    <col min="15634" max="15634" width="10.5" style="3" customWidth="1"/>
    <col min="15635" max="15637" width="12.7083333333333" style="3" customWidth="1"/>
    <col min="15638" max="15638" width="11.7083333333333" style="3" customWidth="1"/>
    <col min="15639" max="15639" width="9.20833333333333" style="3" customWidth="1"/>
    <col min="15640" max="15640" width="7.70833333333333" style="3" customWidth="1"/>
    <col min="15641" max="15641" width="19.2083333333333" style="3" customWidth="1"/>
    <col min="15642" max="15642" width="11.7083333333333" style="3" customWidth="1"/>
    <col min="15643" max="15643" width="5.70833333333333" style="3" customWidth="1"/>
    <col min="15644" max="15644" width="6.20833333333333" style="3" customWidth="1"/>
    <col min="15645" max="15875" width="9" style="3" customWidth="1"/>
    <col min="15876" max="15876" width="5.20833333333333" style="3" customWidth="1"/>
    <col min="15877" max="15877" width="52.2083333333333" style="3" customWidth="1"/>
    <col min="15878" max="15878" width="8.5" style="3" customWidth="1"/>
    <col min="15879" max="15879" width="12.7083333333333" style="3" customWidth="1"/>
    <col min="15880" max="15880" width="11.2083333333333" style="3" customWidth="1"/>
    <col min="15881" max="15881" width="13.7083333333333" style="3" customWidth="1"/>
    <col min="15882" max="15882" width="14.2083333333333" style="3" customWidth="1"/>
    <col min="15883" max="15883" width="12.7083333333333" style="3" customWidth="1"/>
    <col min="15884" max="15885" width="10.2083333333333" style="3" customWidth="1"/>
    <col min="15886" max="15886" width="10.5" style="3" customWidth="1"/>
    <col min="15887" max="15887" width="11.2083333333333" style="3" customWidth="1"/>
    <col min="15888" max="15888" width="8.20833333333333" style="3" customWidth="1"/>
    <col min="15889" max="15889" width="5.70833333333333" style="3" customWidth="1"/>
    <col min="15890" max="15890" width="10.5" style="3" customWidth="1"/>
    <col min="15891" max="15893" width="12.7083333333333" style="3" customWidth="1"/>
    <col min="15894" max="15894" width="11.7083333333333" style="3" customWidth="1"/>
    <col min="15895" max="15895" width="9.20833333333333" style="3" customWidth="1"/>
    <col min="15896" max="15896" width="7.70833333333333" style="3" customWidth="1"/>
    <col min="15897" max="15897" width="19.2083333333333" style="3" customWidth="1"/>
    <col min="15898" max="15898" width="11.7083333333333" style="3" customWidth="1"/>
    <col min="15899" max="15899" width="5.70833333333333" style="3" customWidth="1"/>
    <col min="15900" max="15900" width="6.20833333333333" style="3" customWidth="1"/>
    <col min="15901" max="16131" width="9" style="3" customWidth="1"/>
    <col min="16132" max="16132" width="5.20833333333333" style="3" customWidth="1"/>
    <col min="16133" max="16133" width="52.2083333333333" style="3" customWidth="1"/>
    <col min="16134" max="16134" width="8.5" style="3" customWidth="1"/>
    <col min="16135" max="16135" width="12.7083333333333" style="3" customWidth="1"/>
    <col min="16136" max="16136" width="11.2083333333333" style="3" customWidth="1"/>
    <col min="16137" max="16137" width="13.7083333333333" style="3" customWidth="1"/>
    <col min="16138" max="16138" width="14.2083333333333" style="3" customWidth="1"/>
    <col min="16139" max="16139" width="12.7083333333333" style="3" customWidth="1"/>
    <col min="16140" max="16141" width="10.2083333333333" style="3" customWidth="1"/>
    <col min="16142" max="16142" width="10.5" style="3" customWidth="1"/>
    <col min="16143" max="16143" width="11.2083333333333" style="3" customWidth="1"/>
    <col min="16144" max="16144" width="8.20833333333333" style="3" customWidth="1"/>
    <col min="16145" max="16145" width="5.70833333333333" style="3" customWidth="1"/>
    <col min="16146" max="16146" width="10.5" style="3" customWidth="1"/>
    <col min="16147" max="16149" width="12.7083333333333" style="3" customWidth="1"/>
    <col min="16150" max="16150" width="11.7083333333333" style="3" customWidth="1"/>
    <col min="16151" max="16151" width="9.20833333333333" style="3" customWidth="1"/>
    <col min="16152" max="16152" width="7.70833333333333" style="3" customWidth="1"/>
    <col min="16153" max="16153" width="19.2083333333333" style="3" customWidth="1"/>
    <col min="16154" max="16154" width="11.7083333333333" style="3" customWidth="1"/>
    <col min="16155" max="16155" width="5.70833333333333" style="3" customWidth="1"/>
    <col min="16156" max="16156" width="6.20833333333333" style="3" customWidth="1"/>
    <col min="16157" max="16384" width="9" style="3" customWidth="1"/>
  </cols>
  <sheetData>
    <row r="1" ht="15.75" customHeight="1" spans="1:1">
      <c r="A1" s="366" t="s">
        <v>0</v>
      </c>
    </row>
    <row r="2" s="1" customFormat="1" ht="30" customHeight="1" spans="1:1">
      <c r="A2" s="367" t="s">
        <v>1271</v>
      </c>
    </row>
    <row r="3" ht="15.75" customHeight="1" spans="1:1">
      <c r="A3" s="2" t="e">
        <f>"评估基准日："&amp;TEXT(#REF!,"yyyy年mm月dd日")</f>
        <v>#REF!</v>
      </c>
    </row>
    <row r="4" ht="14.25" customHeight="1" spans="1:30">
      <c r="A4" s="2"/>
      <c r="B4" s="2"/>
      <c r="C4" s="2"/>
      <c r="D4" s="2"/>
      <c r="E4" s="2"/>
      <c r="F4" s="2"/>
      <c r="G4" s="2"/>
      <c r="H4" s="2"/>
      <c r="I4" s="2"/>
      <c r="J4" s="2"/>
      <c r="K4" s="2"/>
      <c r="L4" s="2"/>
      <c r="M4" s="2"/>
      <c r="N4" s="2"/>
      <c r="O4" s="2"/>
      <c r="P4" s="2"/>
      <c r="Q4" s="2"/>
      <c r="R4" s="2"/>
      <c r="S4" s="2"/>
      <c r="T4" s="2"/>
      <c r="U4" s="2"/>
      <c r="V4" s="2"/>
      <c r="AD4" s="7" t="s">
        <v>1272</v>
      </c>
    </row>
    <row r="5" ht="15.75" customHeight="1" spans="1:30">
      <c r="A5" s="3" t="e">
        <f>#REF!&amp;"："&amp;#REF!</f>
        <v>#REF!</v>
      </c>
      <c r="W5" s="7"/>
      <c r="AD5" s="7" t="s">
        <v>574</v>
      </c>
    </row>
    <row r="6" s="2" customFormat="1" ht="15.75" customHeight="1" spans="1:30">
      <c r="A6" s="368" t="s">
        <v>4</v>
      </c>
      <c r="B6" s="368" t="s">
        <v>1161</v>
      </c>
      <c r="C6" s="368" t="s">
        <v>997</v>
      </c>
      <c r="D6" s="368" t="s">
        <v>1273</v>
      </c>
      <c r="E6" s="368" t="s">
        <v>1274</v>
      </c>
      <c r="F6" s="368" t="s">
        <v>1275</v>
      </c>
      <c r="G6" s="368" t="s">
        <v>1276</v>
      </c>
      <c r="H6" s="368" t="s">
        <v>1277</v>
      </c>
      <c r="I6" s="368" t="s">
        <v>1278</v>
      </c>
      <c r="J6" s="368" t="s">
        <v>1278</v>
      </c>
      <c r="K6" s="368" t="s">
        <v>6</v>
      </c>
      <c r="L6" s="72"/>
      <c r="M6" s="72"/>
      <c r="N6" s="72"/>
      <c r="O6" s="72"/>
      <c r="P6" s="72"/>
      <c r="Q6" s="72"/>
      <c r="R6" s="72"/>
      <c r="S6" s="72"/>
      <c r="T6" s="72"/>
      <c r="U6" s="72"/>
      <c r="V6" s="72"/>
      <c r="W6" s="72"/>
      <c r="X6" s="69"/>
      <c r="Y6" s="368" t="s">
        <v>7</v>
      </c>
      <c r="Z6" s="72"/>
      <c r="AA6" s="69"/>
      <c r="AB6" s="368" t="s">
        <v>575</v>
      </c>
      <c r="AC6" s="368" t="s">
        <v>576</v>
      </c>
      <c r="AD6" s="368" t="s">
        <v>176</v>
      </c>
    </row>
    <row r="7" s="2" customFormat="1" ht="15.75" customHeight="1" spans="1:31">
      <c r="A7" s="89"/>
      <c r="B7" s="89"/>
      <c r="C7" s="89"/>
      <c r="D7" s="89"/>
      <c r="E7" s="89"/>
      <c r="F7" s="89"/>
      <c r="G7" s="89"/>
      <c r="H7" s="368" t="s">
        <v>1279</v>
      </c>
      <c r="I7" s="368" t="s">
        <v>745</v>
      </c>
      <c r="J7" s="368" t="s">
        <v>1280</v>
      </c>
      <c r="K7" s="376" t="s">
        <v>1281</v>
      </c>
      <c r="L7" s="376" t="s">
        <v>1282</v>
      </c>
      <c r="M7" s="376" t="s">
        <v>1283</v>
      </c>
      <c r="N7" s="376" t="s">
        <v>1284</v>
      </c>
      <c r="O7" s="376" t="s">
        <v>1285</v>
      </c>
      <c r="P7" s="376" t="s">
        <v>1286</v>
      </c>
      <c r="Q7" s="376" t="s">
        <v>1287</v>
      </c>
      <c r="R7" s="376" t="s">
        <v>1288</v>
      </c>
      <c r="S7" s="376" t="s">
        <v>1289</v>
      </c>
      <c r="T7" s="376" t="s">
        <v>1290</v>
      </c>
      <c r="U7" s="376" t="s">
        <v>1291</v>
      </c>
      <c r="V7" s="376" t="s">
        <v>1292</v>
      </c>
      <c r="W7" s="376" t="s">
        <v>1293</v>
      </c>
      <c r="X7" s="368" t="s">
        <v>1000</v>
      </c>
      <c r="Y7" s="368" t="s">
        <v>1001</v>
      </c>
      <c r="Z7" s="368" t="s">
        <v>1002</v>
      </c>
      <c r="AA7" s="368" t="s">
        <v>1000</v>
      </c>
      <c r="AB7" s="89"/>
      <c r="AC7" s="89"/>
      <c r="AD7" s="89"/>
      <c r="AE7" s="2" t="s">
        <v>1248</v>
      </c>
    </row>
    <row r="8" s="2" customFormat="1" ht="15.75" customHeight="1" spans="1:31">
      <c r="A8" s="369" t="str">
        <f t="shared" ref="A8" si="0">IF(B8="","",ROW()-7)</f>
        <v/>
      </c>
      <c r="B8" s="370"/>
      <c r="C8" s="371"/>
      <c r="D8" s="56"/>
      <c r="E8" s="372"/>
      <c r="F8" s="372"/>
      <c r="G8" s="373"/>
      <c r="H8" s="374"/>
      <c r="I8" s="21"/>
      <c r="J8" s="21"/>
      <c r="K8" s="21"/>
      <c r="L8" s="21"/>
      <c r="M8" s="21"/>
      <c r="N8" s="21"/>
      <c r="O8" s="377"/>
      <c r="P8" s="377"/>
      <c r="Q8" s="377"/>
      <c r="R8" s="377"/>
      <c r="S8" s="377"/>
      <c r="T8" s="377"/>
      <c r="U8" s="378">
        <f t="shared" ref="U8" si="1">SUM(K8:T8)</f>
        <v>0</v>
      </c>
      <c r="V8" s="57"/>
      <c r="W8" s="379"/>
      <c r="X8" s="378"/>
      <c r="Y8" s="380"/>
      <c r="Z8" s="375"/>
      <c r="AA8" s="378"/>
      <c r="AB8" s="180">
        <f t="shared" ref="AB8" si="2">AA8-X8</f>
        <v>0</v>
      </c>
      <c r="AC8" s="57" t="str">
        <f t="shared" ref="AC8" si="3">IF(X8=0,"",AB8/X8*100)</f>
        <v/>
      </c>
      <c r="AD8" s="381"/>
      <c r="AE8" s="2" t="s">
        <v>1294</v>
      </c>
    </row>
    <row r="9" s="2" customFormat="1" ht="15.75" customHeight="1" spans="1:31">
      <c r="A9" s="369" t="str">
        <f t="shared" ref="A9:A24" si="4">IF(B9="","",ROW()-7)</f>
        <v/>
      </c>
      <c r="B9" s="370"/>
      <c r="C9" s="371"/>
      <c r="D9" s="56"/>
      <c r="E9" s="372"/>
      <c r="F9" s="372"/>
      <c r="G9" s="373"/>
      <c r="H9" s="374"/>
      <c r="I9" s="21"/>
      <c r="J9" s="21"/>
      <c r="K9" s="21"/>
      <c r="L9" s="21"/>
      <c r="M9" s="21"/>
      <c r="N9" s="21"/>
      <c r="O9" s="377"/>
      <c r="P9" s="377"/>
      <c r="Q9" s="377"/>
      <c r="R9" s="377"/>
      <c r="S9" s="377"/>
      <c r="T9" s="377"/>
      <c r="U9" s="378">
        <f t="shared" ref="U9:U24" si="5">SUM(K9:T9)</f>
        <v>0</v>
      </c>
      <c r="V9" s="57"/>
      <c r="W9" s="379"/>
      <c r="X9" s="378"/>
      <c r="Y9" s="380"/>
      <c r="Z9" s="375"/>
      <c r="AA9" s="378"/>
      <c r="AB9" s="180">
        <f t="shared" ref="AB9:AB24" si="6">AA9-X9</f>
        <v>0</v>
      </c>
      <c r="AC9" s="57" t="str">
        <f t="shared" ref="AC9:AC24" si="7">IF(X9=0,"",AB9/X9*100)</f>
        <v/>
      </c>
      <c r="AD9" s="381"/>
      <c r="AE9" s="2" t="s">
        <v>1295</v>
      </c>
    </row>
    <row r="10" s="2" customFormat="1" ht="15.75" customHeight="1" spans="1:31">
      <c r="A10" s="369" t="str">
        <f t="shared" si="4"/>
        <v/>
      </c>
      <c r="B10" s="370"/>
      <c r="C10" s="371"/>
      <c r="D10" s="56"/>
      <c r="E10" s="372"/>
      <c r="F10" s="372"/>
      <c r="G10" s="373"/>
      <c r="H10" s="374"/>
      <c r="I10" s="21"/>
      <c r="J10" s="21"/>
      <c r="K10" s="21"/>
      <c r="L10" s="21"/>
      <c r="M10" s="21"/>
      <c r="N10" s="21"/>
      <c r="O10" s="377"/>
      <c r="P10" s="377"/>
      <c r="Q10" s="377"/>
      <c r="R10" s="377"/>
      <c r="S10" s="377"/>
      <c r="T10" s="377"/>
      <c r="U10" s="378">
        <f t="shared" si="5"/>
        <v>0</v>
      </c>
      <c r="V10" s="57"/>
      <c r="W10" s="379"/>
      <c r="X10" s="378"/>
      <c r="Y10" s="380"/>
      <c r="Z10" s="375"/>
      <c r="AA10" s="378"/>
      <c r="AB10" s="180">
        <f t="shared" si="6"/>
        <v>0</v>
      </c>
      <c r="AC10" s="57" t="str">
        <f t="shared" si="7"/>
        <v/>
      </c>
      <c r="AD10" s="381"/>
      <c r="AE10" s="2" t="s">
        <v>1296</v>
      </c>
    </row>
    <row r="11" s="2" customFormat="1" ht="15.75" customHeight="1" spans="1:31">
      <c r="A11" s="369" t="str">
        <f t="shared" si="4"/>
        <v/>
      </c>
      <c r="B11" s="370"/>
      <c r="C11" s="371"/>
      <c r="D11" s="56"/>
      <c r="E11" s="372"/>
      <c r="F11" s="372"/>
      <c r="G11" s="373"/>
      <c r="H11" s="374"/>
      <c r="I11" s="21"/>
      <c r="J11" s="21"/>
      <c r="K11" s="21"/>
      <c r="L11" s="21"/>
      <c r="M11" s="21"/>
      <c r="N11" s="21"/>
      <c r="O11" s="377"/>
      <c r="P11" s="377"/>
      <c r="Q11" s="377"/>
      <c r="R11" s="377"/>
      <c r="S11" s="377"/>
      <c r="T11" s="377"/>
      <c r="U11" s="378">
        <f t="shared" si="5"/>
        <v>0</v>
      </c>
      <c r="V11" s="57"/>
      <c r="W11" s="379"/>
      <c r="X11" s="378"/>
      <c r="Y11" s="380"/>
      <c r="Z11" s="375"/>
      <c r="AA11" s="378"/>
      <c r="AB11" s="180">
        <f t="shared" si="6"/>
        <v>0</v>
      </c>
      <c r="AC11" s="57" t="str">
        <f t="shared" si="7"/>
        <v/>
      </c>
      <c r="AD11" s="381"/>
      <c r="AE11" s="2" t="s">
        <v>1297</v>
      </c>
    </row>
    <row r="12" s="2" customFormat="1" ht="15.75" customHeight="1" spans="1:31">
      <c r="A12" s="369" t="str">
        <f t="shared" si="4"/>
        <v/>
      </c>
      <c r="B12" s="370"/>
      <c r="C12" s="371"/>
      <c r="D12" s="56"/>
      <c r="E12" s="372"/>
      <c r="F12" s="372"/>
      <c r="G12" s="373"/>
      <c r="H12" s="374"/>
      <c r="I12" s="21"/>
      <c r="J12" s="21"/>
      <c r="K12" s="21"/>
      <c r="L12" s="21"/>
      <c r="M12" s="21"/>
      <c r="N12" s="21"/>
      <c r="O12" s="377"/>
      <c r="P12" s="377"/>
      <c r="Q12" s="377"/>
      <c r="R12" s="377"/>
      <c r="S12" s="377"/>
      <c r="T12" s="377"/>
      <c r="U12" s="378">
        <f t="shared" si="5"/>
        <v>0</v>
      </c>
      <c r="V12" s="57"/>
      <c r="W12" s="379"/>
      <c r="X12" s="378"/>
      <c r="Y12" s="380"/>
      <c r="Z12" s="375"/>
      <c r="AA12" s="378"/>
      <c r="AB12" s="180">
        <f t="shared" si="6"/>
        <v>0</v>
      </c>
      <c r="AC12" s="57" t="str">
        <f t="shared" si="7"/>
        <v/>
      </c>
      <c r="AD12" s="381"/>
      <c r="AE12" s="2" t="s">
        <v>1298</v>
      </c>
    </row>
    <row r="13" s="2" customFormat="1" ht="15.75" customHeight="1" spans="1:31">
      <c r="A13" s="369" t="str">
        <f t="shared" si="4"/>
        <v/>
      </c>
      <c r="B13" s="370"/>
      <c r="C13" s="371"/>
      <c r="D13" s="56"/>
      <c r="E13" s="372"/>
      <c r="F13" s="372"/>
      <c r="G13" s="373"/>
      <c r="H13" s="374"/>
      <c r="I13" s="21"/>
      <c r="J13" s="21"/>
      <c r="K13" s="21"/>
      <c r="L13" s="21"/>
      <c r="M13" s="21"/>
      <c r="N13" s="21"/>
      <c r="O13" s="377"/>
      <c r="P13" s="377"/>
      <c r="Q13" s="377"/>
      <c r="R13" s="377"/>
      <c r="S13" s="377"/>
      <c r="T13" s="377"/>
      <c r="U13" s="380">
        <f t="shared" si="5"/>
        <v>0</v>
      </c>
      <c r="V13" s="57"/>
      <c r="W13" s="379"/>
      <c r="X13" s="378"/>
      <c r="Y13" s="380"/>
      <c r="Z13" s="375"/>
      <c r="AA13" s="378"/>
      <c r="AB13" s="180">
        <f t="shared" si="6"/>
        <v>0</v>
      </c>
      <c r="AC13" s="57" t="str">
        <f t="shared" si="7"/>
        <v/>
      </c>
      <c r="AD13" s="381"/>
      <c r="AE13" s="2" t="s">
        <v>1299</v>
      </c>
    </row>
    <row r="14" s="2" customFormat="1" ht="15.75" customHeight="1" spans="1:31">
      <c r="A14" s="369" t="str">
        <f t="shared" si="4"/>
        <v/>
      </c>
      <c r="B14" s="370"/>
      <c r="C14" s="371"/>
      <c r="D14" s="56"/>
      <c r="E14" s="372"/>
      <c r="F14" s="372"/>
      <c r="G14" s="373"/>
      <c r="H14" s="374"/>
      <c r="I14" s="21"/>
      <c r="J14" s="21"/>
      <c r="K14" s="21"/>
      <c r="L14" s="21"/>
      <c r="M14" s="21"/>
      <c r="N14" s="21"/>
      <c r="O14" s="377"/>
      <c r="P14" s="377"/>
      <c r="Q14" s="377"/>
      <c r="R14" s="377"/>
      <c r="S14" s="377"/>
      <c r="T14" s="377"/>
      <c r="U14" s="380">
        <f t="shared" si="5"/>
        <v>0</v>
      </c>
      <c r="V14" s="57"/>
      <c r="W14" s="379"/>
      <c r="X14" s="378"/>
      <c r="Y14" s="380"/>
      <c r="Z14" s="375"/>
      <c r="AA14" s="378"/>
      <c r="AB14" s="180">
        <f t="shared" si="6"/>
        <v>0</v>
      </c>
      <c r="AC14" s="57" t="str">
        <f t="shared" si="7"/>
        <v/>
      </c>
      <c r="AD14" s="381"/>
      <c r="AE14" s="2" t="s">
        <v>1300</v>
      </c>
    </row>
    <row r="15" s="2" customFormat="1" ht="15.75" customHeight="1" spans="1:31">
      <c r="A15" s="369" t="str">
        <f t="shared" si="4"/>
        <v/>
      </c>
      <c r="B15" s="370"/>
      <c r="C15" s="371"/>
      <c r="D15" s="56"/>
      <c r="E15" s="372"/>
      <c r="F15" s="372"/>
      <c r="G15" s="373"/>
      <c r="H15" s="374"/>
      <c r="I15" s="21"/>
      <c r="J15" s="21"/>
      <c r="K15" s="21"/>
      <c r="L15" s="21"/>
      <c r="M15" s="21"/>
      <c r="N15" s="21"/>
      <c r="O15" s="377"/>
      <c r="P15" s="377"/>
      <c r="Q15" s="377"/>
      <c r="R15" s="377"/>
      <c r="S15" s="377"/>
      <c r="T15" s="377"/>
      <c r="U15" s="380">
        <f t="shared" si="5"/>
        <v>0</v>
      </c>
      <c r="V15" s="57"/>
      <c r="W15" s="379"/>
      <c r="X15" s="378"/>
      <c r="Y15" s="380"/>
      <c r="Z15" s="375"/>
      <c r="AA15" s="378"/>
      <c r="AB15" s="180">
        <f t="shared" si="6"/>
        <v>0</v>
      </c>
      <c r="AC15" s="57" t="str">
        <f t="shared" si="7"/>
        <v/>
      </c>
      <c r="AD15" s="381"/>
      <c r="AE15" s="2" t="s">
        <v>1301</v>
      </c>
    </row>
    <row r="16" s="2" customFormat="1" ht="15.75" customHeight="1" spans="1:31">
      <c r="A16" s="369" t="str">
        <f t="shared" si="4"/>
        <v/>
      </c>
      <c r="B16" s="370"/>
      <c r="C16" s="371"/>
      <c r="D16" s="56"/>
      <c r="E16" s="372"/>
      <c r="F16" s="372"/>
      <c r="G16" s="373"/>
      <c r="H16" s="374"/>
      <c r="I16" s="21"/>
      <c r="J16" s="21"/>
      <c r="K16" s="21"/>
      <c r="L16" s="21"/>
      <c r="M16" s="21"/>
      <c r="N16" s="21"/>
      <c r="O16" s="377"/>
      <c r="P16" s="377"/>
      <c r="Q16" s="377"/>
      <c r="R16" s="377"/>
      <c r="S16" s="377"/>
      <c r="T16" s="377"/>
      <c r="U16" s="380">
        <f t="shared" si="5"/>
        <v>0</v>
      </c>
      <c r="V16" s="57"/>
      <c r="W16" s="379"/>
      <c r="X16" s="378"/>
      <c r="Y16" s="380"/>
      <c r="Z16" s="375"/>
      <c r="AA16" s="378"/>
      <c r="AB16" s="180">
        <f t="shared" si="6"/>
        <v>0</v>
      </c>
      <c r="AC16" s="57" t="str">
        <f t="shared" si="7"/>
        <v/>
      </c>
      <c r="AD16" s="381"/>
      <c r="AE16" s="2" t="s">
        <v>1302</v>
      </c>
    </row>
    <row r="17" s="2" customFormat="1" ht="15.75" customHeight="1" spans="1:31">
      <c r="A17" s="369" t="str">
        <f t="shared" si="4"/>
        <v/>
      </c>
      <c r="B17" s="370"/>
      <c r="C17" s="371"/>
      <c r="D17" s="56"/>
      <c r="E17" s="372"/>
      <c r="F17" s="372"/>
      <c r="G17" s="373"/>
      <c r="H17" s="374"/>
      <c r="I17" s="21"/>
      <c r="J17" s="21"/>
      <c r="K17" s="21"/>
      <c r="L17" s="21"/>
      <c r="M17" s="21"/>
      <c r="N17" s="21"/>
      <c r="O17" s="377"/>
      <c r="P17" s="377"/>
      <c r="Q17" s="377"/>
      <c r="R17" s="377"/>
      <c r="S17" s="377"/>
      <c r="T17" s="377"/>
      <c r="U17" s="380">
        <f t="shared" si="5"/>
        <v>0</v>
      </c>
      <c r="V17" s="57"/>
      <c r="W17" s="379"/>
      <c r="X17" s="378"/>
      <c r="Y17" s="380"/>
      <c r="Z17" s="375"/>
      <c r="AA17" s="378"/>
      <c r="AB17" s="180">
        <f t="shared" si="6"/>
        <v>0</v>
      </c>
      <c r="AC17" s="57" t="str">
        <f t="shared" si="7"/>
        <v/>
      </c>
      <c r="AD17" s="381"/>
      <c r="AE17" s="2" t="s">
        <v>1303</v>
      </c>
    </row>
    <row r="18" s="2" customFormat="1" ht="15.75" customHeight="1" spans="1:31">
      <c r="A18" s="369" t="str">
        <f t="shared" si="4"/>
        <v/>
      </c>
      <c r="B18" s="370"/>
      <c r="C18" s="371"/>
      <c r="D18" s="56"/>
      <c r="E18" s="372"/>
      <c r="F18" s="372"/>
      <c r="G18" s="373"/>
      <c r="H18" s="374"/>
      <c r="I18" s="21"/>
      <c r="J18" s="21"/>
      <c r="K18" s="21"/>
      <c r="L18" s="21"/>
      <c r="M18" s="21"/>
      <c r="N18" s="21"/>
      <c r="O18" s="377"/>
      <c r="P18" s="377"/>
      <c r="Q18" s="377"/>
      <c r="R18" s="377"/>
      <c r="S18" s="377"/>
      <c r="T18" s="377"/>
      <c r="U18" s="380">
        <f t="shared" si="5"/>
        <v>0</v>
      </c>
      <c r="V18" s="57"/>
      <c r="W18" s="379"/>
      <c r="X18" s="378"/>
      <c r="Y18" s="380"/>
      <c r="Z18" s="375"/>
      <c r="AA18" s="378"/>
      <c r="AB18" s="180">
        <f t="shared" si="6"/>
        <v>0</v>
      </c>
      <c r="AC18" s="57" t="str">
        <f t="shared" si="7"/>
        <v/>
      </c>
      <c r="AD18" s="381"/>
      <c r="AE18" s="2" t="s">
        <v>1304</v>
      </c>
    </row>
    <row r="19" s="2" customFormat="1" ht="15.75" customHeight="1" spans="1:31">
      <c r="A19" s="369" t="str">
        <f t="shared" si="4"/>
        <v/>
      </c>
      <c r="B19" s="370"/>
      <c r="C19" s="371"/>
      <c r="D19" s="56"/>
      <c r="E19" s="372"/>
      <c r="F19" s="372"/>
      <c r="G19" s="373"/>
      <c r="H19" s="374"/>
      <c r="I19" s="21"/>
      <c r="J19" s="21"/>
      <c r="K19" s="21"/>
      <c r="L19" s="21"/>
      <c r="M19" s="21"/>
      <c r="N19" s="21"/>
      <c r="O19" s="377"/>
      <c r="P19" s="377"/>
      <c r="Q19" s="377"/>
      <c r="R19" s="377"/>
      <c r="S19" s="377"/>
      <c r="T19" s="377"/>
      <c r="U19" s="380">
        <f t="shared" si="5"/>
        <v>0</v>
      </c>
      <c r="V19" s="57"/>
      <c r="W19" s="379"/>
      <c r="X19" s="378"/>
      <c r="Y19" s="380"/>
      <c r="Z19" s="375"/>
      <c r="AA19" s="378"/>
      <c r="AB19" s="180">
        <f t="shared" si="6"/>
        <v>0</v>
      </c>
      <c r="AC19" s="57" t="str">
        <f t="shared" si="7"/>
        <v/>
      </c>
      <c r="AD19" s="381"/>
      <c r="AE19" s="2" t="s">
        <v>1305</v>
      </c>
    </row>
    <row r="20" s="2" customFormat="1" ht="15.75" customHeight="1" spans="1:31">
      <c r="A20" s="369" t="str">
        <f t="shared" si="4"/>
        <v/>
      </c>
      <c r="B20" s="370"/>
      <c r="C20" s="371"/>
      <c r="D20" s="56"/>
      <c r="E20" s="372"/>
      <c r="F20" s="372"/>
      <c r="G20" s="373"/>
      <c r="H20" s="374"/>
      <c r="I20" s="21"/>
      <c r="J20" s="21"/>
      <c r="K20" s="21"/>
      <c r="L20" s="21"/>
      <c r="M20" s="21"/>
      <c r="N20" s="21"/>
      <c r="O20" s="377"/>
      <c r="P20" s="377"/>
      <c r="Q20" s="377"/>
      <c r="R20" s="377"/>
      <c r="S20" s="377"/>
      <c r="T20" s="377"/>
      <c r="U20" s="380">
        <f t="shared" si="5"/>
        <v>0</v>
      </c>
      <c r="V20" s="57"/>
      <c r="W20" s="379"/>
      <c r="X20" s="378"/>
      <c r="Y20" s="380"/>
      <c r="Z20" s="375"/>
      <c r="AA20" s="378"/>
      <c r="AB20" s="180">
        <f t="shared" si="6"/>
        <v>0</v>
      </c>
      <c r="AC20" s="57" t="str">
        <f t="shared" si="7"/>
        <v/>
      </c>
      <c r="AD20" s="381"/>
      <c r="AE20" s="2" t="s">
        <v>1306</v>
      </c>
    </row>
    <row r="21" s="2" customFormat="1" ht="15.75" customHeight="1" spans="1:31">
      <c r="A21" s="369" t="str">
        <f t="shared" si="4"/>
        <v/>
      </c>
      <c r="B21" s="370"/>
      <c r="C21" s="371"/>
      <c r="D21" s="56"/>
      <c r="E21" s="372"/>
      <c r="F21" s="372"/>
      <c r="G21" s="373"/>
      <c r="H21" s="374"/>
      <c r="I21" s="21"/>
      <c r="J21" s="21"/>
      <c r="K21" s="21"/>
      <c r="L21" s="21"/>
      <c r="M21" s="21"/>
      <c r="N21" s="21"/>
      <c r="O21" s="377"/>
      <c r="P21" s="377"/>
      <c r="Q21" s="377"/>
      <c r="R21" s="377"/>
      <c r="S21" s="377"/>
      <c r="T21" s="377"/>
      <c r="U21" s="380">
        <f t="shared" si="5"/>
        <v>0</v>
      </c>
      <c r="V21" s="57"/>
      <c r="W21" s="379"/>
      <c r="X21" s="378"/>
      <c r="Y21" s="380"/>
      <c r="Z21" s="375"/>
      <c r="AA21" s="378"/>
      <c r="AB21" s="180">
        <f t="shared" si="6"/>
        <v>0</v>
      </c>
      <c r="AC21" s="57" t="str">
        <f t="shared" si="7"/>
        <v/>
      </c>
      <c r="AD21" s="381"/>
      <c r="AE21" s="2" t="s">
        <v>1307</v>
      </c>
    </row>
    <row r="22" s="2" customFormat="1" ht="15.75" customHeight="1" spans="1:31">
      <c r="A22" s="369" t="str">
        <f t="shared" si="4"/>
        <v/>
      </c>
      <c r="B22" s="370"/>
      <c r="C22" s="371"/>
      <c r="D22" s="56"/>
      <c r="E22" s="372"/>
      <c r="F22" s="372"/>
      <c r="G22" s="373"/>
      <c r="H22" s="374"/>
      <c r="I22" s="21"/>
      <c r="J22" s="21"/>
      <c r="K22" s="21"/>
      <c r="L22" s="21"/>
      <c r="M22" s="21"/>
      <c r="N22" s="21"/>
      <c r="O22" s="377"/>
      <c r="P22" s="377"/>
      <c r="Q22" s="377"/>
      <c r="R22" s="377"/>
      <c r="S22" s="377"/>
      <c r="T22" s="377"/>
      <c r="U22" s="380">
        <f t="shared" si="5"/>
        <v>0</v>
      </c>
      <c r="V22" s="57"/>
      <c r="W22" s="379"/>
      <c r="X22" s="378"/>
      <c r="Y22" s="380"/>
      <c r="Z22" s="375"/>
      <c r="AA22" s="378"/>
      <c r="AB22" s="180">
        <f t="shared" si="6"/>
        <v>0</v>
      </c>
      <c r="AC22" s="57" t="str">
        <f t="shared" si="7"/>
        <v/>
      </c>
      <c r="AD22" s="381"/>
      <c r="AE22" s="2" t="s">
        <v>1308</v>
      </c>
    </row>
    <row r="23" s="2" customFormat="1" ht="15.75" customHeight="1" spans="1:31">
      <c r="A23" s="369" t="str">
        <f t="shared" si="4"/>
        <v/>
      </c>
      <c r="B23" s="370"/>
      <c r="C23" s="371"/>
      <c r="D23" s="56"/>
      <c r="E23" s="372"/>
      <c r="F23" s="372"/>
      <c r="G23" s="373"/>
      <c r="H23" s="374"/>
      <c r="I23" s="21"/>
      <c r="J23" s="21"/>
      <c r="K23" s="21"/>
      <c r="L23" s="21"/>
      <c r="M23" s="21"/>
      <c r="N23" s="21"/>
      <c r="O23" s="377"/>
      <c r="P23" s="377"/>
      <c r="Q23" s="377"/>
      <c r="R23" s="377"/>
      <c r="S23" s="377"/>
      <c r="T23" s="377"/>
      <c r="U23" s="380">
        <f t="shared" si="5"/>
        <v>0</v>
      </c>
      <c r="V23" s="57"/>
      <c r="W23" s="379"/>
      <c r="X23" s="378"/>
      <c r="Y23" s="380"/>
      <c r="Z23" s="375"/>
      <c r="AA23" s="378"/>
      <c r="AB23" s="180">
        <f t="shared" si="6"/>
        <v>0</v>
      </c>
      <c r="AC23" s="57" t="str">
        <f t="shared" si="7"/>
        <v/>
      </c>
      <c r="AD23" s="381"/>
      <c r="AE23" s="2" t="s">
        <v>1309</v>
      </c>
    </row>
    <row r="24" s="2" customFormat="1" ht="15" customHeight="1" spans="1:31">
      <c r="A24" s="369" t="str">
        <f t="shared" si="4"/>
        <v/>
      </c>
      <c r="B24" s="370"/>
      <c r="C24" s="371"/>
      <c r="D24" s="56"/>
      <c r="E24" s="372"/>
      <c r="F24" s="372"/>
      <c r="G24" s="373"/>
      <c r="H24" s="374"/>
      <c r="I24" s="21"/>
      <c r="J24" s="21"/>
      <c r="K24" s="21"/>
      <c r="L24" s="21"/>
      <c r="M24" s="21"/>
      <c r="N24" s="21"/>
      <c r="O24" s="377"/>
      <c r="P24" s="377"/>
      <c r="Q24" s="377"/>
      <c r="R24" s="377"/>
      <c r="S24" s="377"/>
      <c r="T24" s="377"/>
      <c r="U24" s="380">
        <f t="shared" si="5"/>
        <v>0</v>
      </c>
      <c r="V24" s="57"/>
      <c r="W24" s="379"/>
      <c r="X24" s="378"/>
      <c r="Y24" s="380"/>
      <c r="Z24" s="375"/>
      <c r="AA24" s="378"/>
      <c r="AB24" s="180">
        <f t="shared" si="6"/>
        <v>0</v>
      </c>
      <c r="AC24" s="57" t="str">
        <f t="shared" si="7"/>
        <v/>
      </c>
      <c r="AD24" s="381"/>
      <c r="AE24" s="2" t="s">
        <v>1310</v>
      </c>
    </row>
    <row r="25" s="2" customFormat="1" ht="15" customHeight="1" spans="1:30">
      <c r="A25" s="25" t="s">
        <v>1311</v>
      </c>
      <c r="B25" s="69"/>
      <c r="C25" s="56"/>
      <c r="D25" s="375">
        <f>SUM(D8:D24)</f>
        <v>0</v>
      </c>
      <c r="E25" s="375"/>
      <c r="F25" s="375"/>
      <c r="G25" s="375"/>
      <c r="H25" s="375">
        <f t="shared" ref="H25:AA25" si="8">SUM(H8:H24)</f>
        <v>0</v>
      </c>
      <c r="I25" s="375">
        <f t="shared" si="8"/>
        <v>0</v>
      </c>
      <c r="J25" s="375">
        <f t="shared" si="8"/>
        <v>0</v>
      </c>
      <c r="K25" s="375">
        <f t="shared" si="8"/>
        <v>0</v>
      </c>
      <c r="L25" s="375">
        <f t="shared" si="8"/>
        <v>0</v>
      </c>
      <c r="M25" s="375">
        <f t="shared" si="8"/>
        <v>0</v>
      </c>
      <c r="N25" s="375">
        <f t="shared" si="8"/>
        <v>0</v>
      </c>
      <c r="O25" s="375">
        <f t="shared" si="8"/>
        <v>0</v>
      </c>
      <c r="P25" s="375">
        <f t="shared" si="8"/>
        <v>0</v>
      </c>
      <c r="Q25" s="375">
        <f t="shared" si="8"/>
        <v>0</v>
      </c>
      <c r="R25" s="375">
        <f t="shared" si="8"/>
        <v>0</v>
      </c>
      <c r="S25" s="375">
        <f t="shared" si="8"/>
        <v>0</v>
      </c>
      <c r="T25" s="375">
        <f t="shared" si="8"/>
        <v>0</v>
      </c>
      <c r="U25" s="375">
        <f t="shared" si="8"/>
        <v>0</v>
      </c>
      <c r="V25" s="375">
        <f t="shared" si="8"/>
        <v>0</v>
      </c>
      <c r="W25" s="375">
        <f t="shared" si="8"/>
        <v>0</v>
      </c>
      <c r="X25" s="375">
        <f t="shared" si="8"/>
        <v>0</v>
      </c>
      <c r="Y25" s="375">
        <f t="shared" si="8"/>
        <v>0</v>
      </c>
      <c r="Z25" s="375">
        <f t="shared" si="8"/>
        <v>0</v>
      </c>
      <c r="AA25" s="375">
        <f t="shared" si="8"/>
        <v>0</v>
      </c>
      <c r="AB25" s="180">
        <f t="shared" ref="AB25" si="9">AA25-X25</f>
        <v>0</v>
      </c>
      <c r="AC25" s="57" t="str">
        <f t="shared" ref="AC25" si="10">IF(X25=0,"",AB25/X25*100)</f>
        <v/>
      </c>
      <c r="AD25" s="375"/>
    </row>
    <row r="26" ht="15.75" customHeight="1" spans="1:31">
      <c r="A26" s="3" t="e">
        <f>#REF!&amp;"填表人："&amp;#REF!</f>
        <v>#REF!</v>
      </c>
      <c r="AA26" s="3" t="e">
        <f>"评估人员："&amp;#REF!</f>
        <v>#REF!</v>
      </c>
      <c r="AE26" s="3" t="s">
        <v>1270</v>
      </c>
    </row>
    <row r="27" ht="15.75" customHeight="1" spans="1:1">
      <c r="A27" s="3" t="e">
        <f>"填表日期："&amp;YEAR(#REF!)&amp;"年"&amp;MONTH(#REF!)&amp;"月"&amp;DAY(#REF!)&amp;"日"</f>
        <v>#REF!</v>
      </c>
    </row>
    <row r="28" ht="15.75" customHeight="1" spans="24:24">
      <c r="X28" s="45"/>
    </row>
  </sheetData>
  <mergeCells count="15">
    <mergeCell ref="A2:AD2"/>
    <mergeCell ref="A3:AD3"/>
    <mergeCell ref="K6:X6"/>
    <mergeCell ref="Y6:AA6"/>
    <mergeCell ref="A25:B25"/>
    <mergeCell ref="A6:A7"/>
    <mergeCell ref="B6:B7"/>
    <mergeCell ref="C6:C7"/>
    <mergeCell ref="D6:D7"/>
    <mergeCell ref="E6:E7"/>
    <mergeCell ref="F6:F7"/>
    <mergeCell ref="G6:G7"/>
    <mergeCell ref="AB6:AB7"/>
    <mergeCell ref="AC6:AC7"/>
    <mergeCell ref="AD6:AD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drawing r:id="rId2"/>
  <legacyDrawing r:id="rId3"/>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2">
    <pageSetUpPr fitToPage="1"/>
  </sheetPr>
  <dimension ref="A1:N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21.7083333333333" style="3" customWidth="1"/>
    <col min="3" max="4" width="8" style="3" customWidth="1"/>
    <col min="5" max="5" width="8" style="297" customWidth="1"/>
    <col min="6" max="6" width="9.70833333333333" style="3" customWidth="1"/>
    <col min="7" max="7" width="4.70833333333333" style="3" customWidth="1"/>
    <col min="8" max="8" width="11.2083333333333" style="3" customWidth="1"/>
    <col min="9" max="9" width="9.5" style="3" customWidth="1"/>
    <col min="10" max="10" width="8" style="3" customWidth="1"/>
    <col min="11" max="11" width="9.70833333333333" style="3" customWidth="1"/>
    <col min="12" max="12" width="7.70833333333333" style="3" customWidth="1"/>
    <col min="13" max="13" width="16.7083333333333" style="3" customWidth="1"/>
    <col min="14" max="14" width="8.5" style="2" customWidth="1"/>
    <col min="15" max="16" width="9" style="3" customWidth="1"/>
    <col min="17" max="16384" width="9" style="3"/>
  </cols>
  <sheetData>
    <row r="1" customHeight="1" spans="1:1">
      <c r="A1" s="4" t="s">
        <v>0</v>
      </c>
    </row>
    <row r="2" s="1" customFormat="1" ht="30" customHeight="1" spans="1:14">
      <c r="A2" s="5" t="s">
        <v>1312</v>
      </c>
      <c r="N2" s="6"/>
    </row>
    <row r="3" customHeight="1" spans="1:1">
      <c r="A3" s="2" t="e">
        <f>"评估基准日："&amp;TEXT(#REF!,"yyyy年mm月dd日")</f>
        <v>#REF!</v>
      </c>
    </row>
    <row r="4" ht="14.25" customHeight="1" spans="1:13">
      <c r="A4" s="2"/>
      <c r="B4" s="2"/>
      <c r="C4" s="2"/>
      <c r="D4" s="2"/>
      <c r="E4" s="357"/>
      <c r="F4" s="2"/>
      <c r="G4" s="2"/>
      <c r="H4" s="2"/>
      <c r="I4" s="2"/>
      <c r="J4" s="2"/>
      <c r="K4" s="2"/>
      <c r="L4" s="2"/>
      <c r="M4" s="7" t="s">
        <v>1313</v>
      </c>
    </row>
    <row r="5" customHeight="1" spans="1:13">
      <c r="A5" s="3" t="e">
        <f>#REF!&amp;"："&amp;#REF!</f>
        <v>#REF!</v>
      </c>
      <c r="I5" s="68"/>
      <c r="J5" s="68"/>
      <c r="M5" s="198" t="s">
        <v>627</v>
      </c>
    </row>
    <row r="6" s="2" customFormat="1" customHeight="1" spans="1:13">
      <c r="A6" s="11" t="s">
        <v>4</v>
      </c>
      <c r="B6" s="11" t="s">
        <v>875</v>
      </c>
      <c r="C6" s="11" t="s">
        <v>876</v>
      </c>
      <c r="D6" s="356" t="s">
        <v>1314</v>
      </c>
      <c r="E6" s="358" t="s">
        <v>877</v>
      </c>
      <c r="F6" s="11" t="s">
        <v>878</v>
      </c>
      <c r="G6" s="11" t="s">
        <v>629</v>
      </c>
      <c r="H6" s="88" t="s">
        <v>630</v>
      </c>
      <c r="I6" s="338" t="s">
        <v>851</v>
      </c>
      <c r="J6" s="25" t="s">
        <v>879</v>
      </c>
      <c r="K6" s="25" t="s">
        <v>7</v>
      </c>
      <c r="L6" s="11" t="s">
        <v>576</v>
      </c>
      <c r="M6" s="11" t="s">
        <v>176</v>
      </c>
    </row>
    <row r="7" customHeight="1" spans="1:14">
      <c r="A7" s="196"/>
      <c r="B7" s="196"/>
      <c r="C7" s="196"/>
      <c r="D7" s="359"/>
      <c r="E7" s="196"/>
      <c r="F7" s="196"/>
      <c r="G7" s="196"/>
      <c r="H7" s="160"/>
      <c r="I7" s="160"/>
      <c r="J7" s="160"/>
      <c r="K7" s="160"/>
      <c r="L7" s="196"/>
      <c r="M7" s="196"/>
      <c r="N7" s="199" t="s">
        <v>632</v>
      </c>
    </row>
    <row r="8" ht="12.75" customHeight="1" spans="1:14">
      <c r="A8" s="13" t="str">
        <f t="shared" ref="A8" si="0">IF(B8="","",ROW()-7)</f>
        <v/>
      </c>
      <c r="B8" s="14"/>
      <c r="C8" s="14"/>
      <c r="D8" s="14"/>
      <c r="E8" s="15"/>
      <c r="F8" s="77"/>
      <c r="G8" s="14"/>
      <c r="H8" s="16"/>
      <c r="I8" s="363"/>
      <c r="J8" s="363"/>
      <c r="K8" s="363"/>
      <c r="L8" s="16" t="str">
        <f t="shared" ref="L8" si="1">IF(I8=0,"",(K8-I8)/(I8)*100)</f>
        <v/>
      </c>
      <c r="M8" s="14"/>
      <c r="N8" s="2" t="s">
        <v>1315</v>
      </c>
    </row>
    <row r="9" ht="12.75" customHeight="1" spans="1:14">
      <c r="A9" s="13" t="str">
        <f t="shared" ref="A9:A23" si="2">IF(B9="","",ROW()-7)</f>
        <v/>
      </c>
      <c r="B9" s="14"/>
      <c r="C9" s="14"/>
      <c r="D9" s="14"/>
      <c r="E9" s="15"/>
      <c r="F9" s="77"/>
      <c r="G9" s="14"/>
      <c r="H9" s="16"/>
      <c r="I9" s="363"/>
      <c r="J9" s="363"/>
      <c r="K9" s="363"/>
      <c r="L9" s="16" t="str">
        <f t="shared" ref="L9:L27" si="3">IF(I9=0,"",(K9-I9)/(I9)*100)</f>
        <v/>
      </c>
      <c r="M9" s="14"/>
      <c r="N9" s="2" t="s">
        <v>1316</v>
      </c>
    </row>
    <row r="10" ht="12.75" customHeight="1" spans="1:14">
      <c r="A10" s="13" t="str">
        <f t="shared" si="2"/>
        <v/>
      </c>
      <c r="B10" s="14"/>
      <c r="C10" s="14"/>
      <c r="D10" s="14"/>
      <c r="E10" s="15"/>
      <c r="F10" s="77"/>
      <c r="G10" s="14"/>
      <c r="H10" s="16"/>
      <c r="I10" s="363"/>
      <c r="J10" s="363"/>
      <c r="K10" s="363"/>
      <c r="L10" s="16" t="str">
        <f t="shared" si="3"/>
        <v/>
      </c>
      <c r="M10" s="14"/>
      <c r="N10" s="2" t="s">
        <v>1317</v>
      </c>
    </row>
    <row r="11" ht="12.75" customHeight="1" spans="1:14">
      <c r="A11" s="13" t="str">
        <f t="shared" si="2"/>
        <v/>
      </c>
      <c r="B11" s="14"/>
      <c r="C11" s="14"/>
      <c r="D11" s="14"/>
      <c r="E11" s="15"/>
      <c r="F11" s="77"/>
      <c r="G11" s="14"/>
      <c r="H11" s="16"/>
      <c r="I11" s="363"/>
      <c r="J11" s="363"/>
      <c r="K11" s="363"/>
      <c r="L11" s="16" t="str">
        <f t="shared" si="3"/>
        <v/>
      </c>
      <c r="M11" s="14"/>
      <c r="N11" s="2" t="s">
        <v>1318</v>
      </c>
    </row>
    <row r="12" ht="12.75" customHeight="1" spans="1:14">
      <c r="A12" s="13" t="str">
        <f t="shared" si="2"/>
        <v/>
      </c>
      <c r="B12" s="14"/>
      <c r="C12" s="14"/>
      <c r="D12" s="14"/>
      <c r="E12" s="15"/>
      <c r="F12" s="77"/>
      <c r="G12" s="14"/>
      <c r="H12" s="16"/>
      <c r="I12" s="363"/>
      <c r="J12" s="363"/>
      <c r="K12" s="363"/>
      <c r="L12" s="16" t="str">
        <f t="shared" si="3"/>
        <v/>
      </c>
      <c r="M12" s="14"/>
      <c r="N12" s="2" t="s">
        <v>1319</v>
      </c>
    </row>
    <row r="13" ht="12.75" customHeight="1" spans="1:14">
      <c r="A13" s="13" t="str">
        <f t="shared" si="2"/>
        <v/>
      </c>
      <c r="B13" s="14"/>
      <c r="C13" s="14"/>
      <c r="D13" s="14"/>
      <c r="E13" s="15"/>
      <c r="F13" s="77"/>
      <c r="G13" s="14"/>
      <c r="H13" s="16"/>
      <c r="I13" s="363"/>
      <c r="J13" s="363"/>
      <c r="K13" s="363"/>
      <c r="L13" s="16" t="str">
        <f t="shared" si="3"/>
        <v/>
      </c>
      <c r="M13" s="14"/>
      <c r="N13" s="2" t="s">
        <v>1320</v>
      </c>
    </row>
    <row r="14" ht="12.75" customHeight="1" spans="1:14">
      <c r="A14" s="13" t="str">
        <f t="shared" si="2"/>
        <v/>
      </c>
      <c r="B14" s="14"/>
      <c r="C14" s="14"/>
      <c r="D14" s="14"/>
      <c r="E14" s="15"/>
      <c r="F14" s="77"/>
      <c r="G14" s="14"/>
      <c r="H14" s="16"/>
      <c r="I14" s="363"/>
      <c r="J14" s="363"/>
      <c r="K14" s="363"/>
      <c r="L14" s="16" t="str">
        <f t="shared" si="3"/>
        <v/>
      </c>
      <c r="M14" s="14"/>
      <c r="N14" s="2" t="s">
        <v>1321</v>
      </c>
    </row>
    <row r="15" ht="12.75" customHeight="1" spans="1:14">
      <c r="A15" s="13" t="str">
        <f t="shared" si="2"/>
        <v/>
      </c>
      <c r="B15" s="14"/>
      <c r="C15" s="14"/>
      <c r="D15" s="14"/>
      <c r="E15" s="15"/>
      <c r="F15" s="77"/>
      <c r="G15" s="14"/>
      <c r="H15" s="16"/>
      <c r="I15" s="363"/>
      <c r="J15" s="363"/>
      <c r="K15" s="363"/>
      <c r="L15" s="16" t="str">
        <f t="shared" si="3"/>
        <v/>
      </c>
      <c r="M15" s="14"/>
      <c r="N15" s="2" t="s">
        <v>1322</v>
      </c>
    </row>
    <row r="16" ht="12.75" customHeight="1" spans="1:14">
      <c r="A16" s="13" t="str">
        <f t="shared" si="2"/>
        <v/>
      </c>
      <c r="B16" s="14"/>
      <c r="C16" s="14"/>
      <c r="D16" s="14"/>
      <c r="E16" s="15"/>
      <c r="F16" s="77"/>
      <c r="G16" s="14"/>
      <c r="H16" s="16"/>
      <c r="I16" s="363"/>
      <c r="J16" s="363"/>
      <c r="K16" s="363"/>
      <c r="L16" s="16" t="str">
        <f t="shared" si="3"/>
        <v/>
      </c>
      <c r="M16" s="14"/>
      <c r="N16" s="2" t="s">
        <v>1323</v>
      </c>
    </row>
    <row r="17" ht="12.75" customHeight="1" spans="1:14">
      <c r="A17" s="13" t="str">
        <f t="shared" si="2"/>
        <v/>
      </c>
      <c r="B17" s="14"/>
      <c r="C17" s="14"/>
      <c r="D17" s="14"/>
      <c r="E17" s="15"/>
      <c r="F17" s="77"/>
      <c r="G17" s="14"/>
      <c r="H17" s="16"/>
      <c r="I17" s="363"/>
      <c r="J17" s="363"/>
      <c r="K17" s="363"/>
      <c r="L17" s="16" t="str">
        <f t="shared" si="3"/>
        <v/>
      </c>
      <c r="M17" s="14"/>
      <c r="N17" s="2" t="s">
        <v>1324</v>
      </c>
    </row>
    <row r="18" ht="12.75" customHeight="1" spans="1:14">
      <c r="A18" s="13" t="str">
        <f t="shared" si="2"/>
        <v/>
      </c>
      <c r="B18" s="14"/>
      <c r="C18" s="14"/>
      <c r="D18" s="14"/>
      <c r="E18" s="15"/>
      <c r="F18" s="77"/>
      <c r="G18" s="14"/>
      <c r="H18" s="16"/>
      <c r="I18" s="363"/>
      <c r="J18" s="363"/>
      <c r="K18" s="363"/>
      <c r="L18" s="16" t="str">
        <f t="shared" si="3"/>
        <v/>
      </c>
      <c r="M18" s="14"/>
      <c r="N18" s="2" t="s">
        <v>1325</v>
      </c>
    </row>
    <row r="19" ht="12.75" customHeight="1" spans="1:14">
      <c r="A19" s="13" t="str">
        <f t="shared" si="2"/>
        <v/>
      </c>
      <c r="B19" s="14"/>
      <c r="C19" s="14"/>
      <c r="D19" s="14"/>
      <c r="E19" s="15"/>
      <c r="F19" s="77"/>
      <c r="G19" s="14"/>
      <c r="H19" s="16"/>
      <c r="I19" s="363"/>
      <c r="J19" s="363"/>
      <c r="K19" s="363"/>
      <c r="L19" s="16" t="str">
        <f t="shared" si="3"/>
        <v/>
      </c>
      <c r="M19" s="14"/>
      <c r="N19" s="2" t="s">
        <v>1326</v>
      </c>
    </row>
    <row r="20" ht="12.75" customHeight="1" spans="1:14">
      <c r="A20" s="13" t="str">
        <f t="shared" si="2"/>
        <v/>
      </c>
      <c r="B20" s="14"/>
      <c r="C20" s="14"/>
      <c r="D20" s="14"/>
      <c r="E20" s="15"/>
      <c r="F20" s="77"/>
      <c r="G20" s="14"/>
      <c r="H20" s="16"/>
      <c r="I20" s="363"/>
      <c r="J20" s="363"/>
      <c r="K20" s="363"/>
      <c r="L20" s="16" t="str">
        <f t="shared" si="3"/>
        <v/>
      </c>
      <c r="M20" s="14"/>
      <c r="N20" s="2" t="s">
        <v>1327</v>
      </c>
    </row>
    <row r="21" ht="12.75" customHeight="1" spans="1:14">
      <c r="A21" s="13" t="str">
        <f t="shared" si="2"/>
        <v/>
      </c>
      <c r="B21" s="14"/>
      <c r="C21" s="14"/>
      <c r="D21" s="14"/>
      <c r="E21" s="15"/>
      <c r="F21" s="77"/>
      <c r="G21" s="14"/>
      <c r="H21" s="16"/>
      <c r="I21" s="363"/>
      <c r="J21" s="363"/>
      <c r="K21" s="363"/>
      <c r="L21" s="16" t="str">
        <f t="shared" si="3"/>
        <v/>
      </c>
      <c r="M21" s="14"/>
      <c r="N21" s="2" t="s">
        <v>1328</v>
      </c>
    </row>
    <row r="22" ht="12.75" customHeight="1" spans="1:14">
      <c r="A22" s="13" t="str">
        <f t="shared" si="2"/>
        <v/>
      </c>
      <c r="B22" s="14"/>
      <c r="C22" s="14"/>
      <c r="D22" s="14"/>
      <c r="E22" s="15"/>
      <c r="F22" s="77"/>
      <c r="G22" s="14"/>
      <c r="H22" s="16"/>
      <c r="I22" s="363"/>
      <c r="J22" s="363"/>
      <c r="K22" s="363"/>
      <c r="L22" s="16" t="str">
        <f t="shared" si="3"/>
        <v/>
      </c>
      <c r="M22" s="14"/>
      <c r="N22" s="2" t="s">
        <v>1329</v>
      </c>
    </row>
    <row r="23" ht="12.75" customHeight="1" spans="1:14">
      <c r="A23" s="13" t="str">
        <f t="shared" si="2"/>
        <v/>
      </c>
      <c r="B23" s="14"/>
      <c r="C23" s="14"/>
      <c r="D23" s="14"/>
      <c r="E23" s="15"/>
      <c r="F23" s="77"/>
      <c r="G23" s="14"/>
      <c r="H23" s="16"/>
      <c r="I23" s="363"/>
      <c r="J23" s="363"/>
      <c r="K23" s="363"/>
      <c r="L23" s="16" t="str">
        <f t="shared" si="3"/>
        <v/>
      </c>
      <c r="M23" s="14"/>
      <c r="N23" s="2" t="s">
        <v>1330</v>
      </c>
    </row>
    <row r="24" ht="12.75" customHeight="1" spans="1:13">
      <c r="A24" s="360" t="s">
        <v>1331</v>
      </c>
      <c r="B24" s="165"/>
      <c r="C24" s="14"/>
      <c r="D24" s="14"/>
      <c r="E24" s="15"/>
      <c r="F24" s="77"/>
      <c r="G24" s="14"/>
      <c r="H24" s="16"/>
      <c r="I24" s="364">
        <f>SUM(I8:I23)</f>
        <v>0</v>
      </c>
      <c r="J24" s="364">
        <f>SUM(J8:J23)</f>
        <v>0</v>
      </c>
      <c r="K24" s="364">
        <f>SUM(K8:K23)</f>
        <v>0</v>
      </c>
      <c r="L24" s="16" t="str">
        <f t="shared" si="3"/>
        <v/>
      </c>
      <c r="M24" s="14"/>
    </row>
    <row r="25" ht="12.75" customHeight="1" spans="1:13">
      <c r="A25" s="360" t="s">
        <v>899</v>
      </c>
      <c r="B25" s="165"/>
      <c r="C25" s="14"/>
      <c r="D25" s="14"/>
      <c r="E25" s="15"/>
      <c r="F25" s="77"/>
      <c r="G25" s="14"/>
      <c r="H25" s="16"/>
      <c r="I25" s="364">
        <f>J24</f>
        <v>0</v>
      </c>
      <c r="J25" s="364"/>
      <c r="K25" s="364"/>
      <c r="L25" s="16"/>
      <c r="M25" s="14"/>
    </row>
    <row r="26" ht="12.75" customHeight="1" spans="1:13">
      <c r="A26" s="13" t="s">
        <v>900</v>
      </c>
      <c r="B26" s="165"/>
      <c r="C26" s="14"/>
      <c r="D26" s="14"/>
      <c r="E26" s="15"/>
      <c r="F26" s="77"/>
      <c r="G26" s="14"/>
      <c r="H26" s="16"/>
      <c r="I26" s="364"/>
      <c r="J26" s="364"/>
      <c r="K26" s="364">
        <f>I25</f>
        <v>0</v>
      </c>
      <c r="L26" s="16"/>
      <c r="M26" s="14"/>
    </row>
    <row r="27" customHeight="1" spans="1:13">
      <c r="A27" s="361" t="s">
        <v>1332</v>
      </c>
      <c r="B27" s="169"/>
      <c r="C27" s="20"/>
      <c r="D27" s="20"/>
      <c r="E27" s="362"/>
      <c r="F27" s="20"/>
      <c r="G27" s="20"/>
      <c r="H27" s="20"/>
      <c r="I27" s="365">
        <f>I24-I25</f>
        <v>0</v>
      </c>
      <c r="J27" s="365"/>
      <c r="K27" s="365">
        <f>K24-K26</f>
        <v>0</v>
      </c>
      <c r="L27" s="16" t="str">
        <f t="shared" si="3"/>
        <v/>
      </c>
      <c r="M27" s="20"/>
    </row>
    <row r="28" customHeight="1" spans="1:14">
      <c r="A28" s="3" t="e">
        <f>#REF!&amp;"填表人："&amp;#REF!</f>
        <v>#REF!</v>
      </c>
      <c r="K28" s="3" t="e">
        <f>"评估人员："&amp;#REF!</f>
        <v>#REF!</v>
      </c>
      <c r="N28" s="199" t="s">
        <v>599</v>
      </c>
    </row>
    <row r="29" customHeight="1" spans="1:1">
      <c r="A29" s="3" t="e">
        <f>"填表日期："&amp;YEAR(#REF!)&amp;"年"&amp;MONTH(#REF!)&amp;"月"&amp;DAY(#REF!)&amp;"日"</f>
        <v>#REF!</v>
      </c>
    </row>
  </sheetData>
  <mergeCells count="19">
    <mergeCell ref="A2:M2"/>
    <mergeCell ref="A3:M3"/>
    <mergeCell ref="A24:B24"/>
    <mergeCell ref="A25:B25"/>
    <mergeCell ref="A26:B26"/>
    <mergeCell ref="A27:B27"/>
    <mergeCell ref="A6:A7"/>
    <mergeCell ref="B6:B7"/>
    <mergeCell ref="C6:C7"/>
    <mergeCell ref="D6:D7"/>
    <mergeCell ref="E6:E7"/>
    <mergeCell ref="F6:F7"/>
    <mergeCell ref="G6:G7"/>
    <mergeCell ref="H6:H7"/>
    <mergeCell ref="I6:I7"/>
    <mergeCell ref="J6:J7"/>
    <mergeCell ref="K6:K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N29"/>
  <sheetViews>
    <sheetView workbookViewId="0">
      <selection activeCell="J8" sqref="J8"/>
    </sheetView>
  </sheetViews>
  <sheetFormatPr defaultColWidth="8.70833333333333" defaultRowHeight="15.75"/>
  <cols>
    <col min="1" max="1" width="6.20833333333333" style="347" customWidth="1"/>
    <col min="2" max="2" width="11.2083333333333" style="347" customWidth="1"/>
    <col min="3" max="5" width="8.20833333333333" style="347" customWidth="1"/>
    <col min="6" max="6" width="17.5" style="347" customWidth="1"/>
    <col min="7" max="7" width="8.20833333333333" style="347" customWidth="1"/>
    <col min="8" max="9" width="11.7083333333333" style="347" customWidth="1"/>
    <col min="10" max="10" width="14.7083333333333" style="347" customWidth="1"/>
    <col min="11" max="11" width="16.2083333333333" style="347" customWidth="1"/>
    <col min="12" max="12" width="13.2083333333333" style="347" customWidth="1"/>
    <col min="13" max="13" width="10.7083333333333" style="347" customWidth="1"/>
    <col min="14" max="14" width="9.70833333333333" style="347" customWidth="1"/>
    <col min="15" max="16384" width="8.70833333333333" style="347"/>
  </cols>
  <sheetData>
    <row r="1" spans="1:14">
      <c r="A1" s="4" t="s">
        <v>0</v>
      </c>
      <c r="B1" s="3"/>
      <c r="C1" s="3"/>
      <c r="D1" s="3"/>
      <c r="E1" s="3"/>
      <c r="F1" s="3"/>
      <c r="G1" s="3"/>
      <c r="H1" s="3"/>
      <c r="I1" s="3"/>
      <c r="J1" s="3"/>
      <c r="K1" s="3"/>
      <c r="L1" s="3"/>
      <c r="M1" s="3"/>
      <c r="N1" s="3"/>
    </row>
    <row r="2" ht="22.5" spans="1:14">
      <c r="A2" s="5" t="s">
        <v>1333</v>
      </c>
      <c r="B2" s="1"/>
      <c r="C2" s="1"/>
      <c r="D2" s="1"/>
      <c r="E2" s="1"/>
      <c r="F2" s="1"/>
      <c r="G2" s="1"/>
      <c r="H2" s="1"/>
      <c r="I2" s="1"/>
      <c r="J2" s="1"/>
      <c r="K2" s="1"/>
      <c r="L2" s="1"/>
      <c r="M2" s="1"/>
      <c r="N2" s="3"/>
    </row>
    <row r="3" s="149" customFormat="1" ht="12.75" spans="1:14">
      <c r="A3" s="2" t="e">
        <f>"评估基准日："&amp;TEXT(#REF!,"yyyy年mm月dd日")</f>
        <v>#REF!</v>
      </c>
      <c r="B3" s="3"/>
      <c r="C3" s="3"/>
      <c r="D3" s="3"/>
      <c r="E3" s="3"/>
      <c r="F3" s="3"/>
      <c r="G3" s="3"/>
      <c r="H3" s="3"/>
      <c r="I3" s="3"/>
      <c r="J3" s="3"/>
      <c r="K3" s="3"/>
      <c r="L3" s="3"/>
      <c r="M3" s="3"/>
      <c r="N3" s="45"/>
    </row>
    <row r="4" s="149" customFormat="1" ht="12.75" spans="1:14">
      <c r="A4" s="2"/>
      <c r="B4" s="2"/>
      <c r="C4" s="2"/>
      <c r="D4" s="2"/>
      <c r="E4" s="2"/>
      <c r="F4" s="2"/>
      <c r="G4" s="2"/>
      <c r="H4" s="2"/>
      <c r="I4" s="2"/>
      <c r="J4" s="2"/>
      <c r="K4" s="2"/>
      <c r="L4" s="2"/>
      <c r="M4" s="7" t="s">
        <v>1334</v>
      </c>
      <c r="N4" s="3"/>
    </row>
    <row r="5" s="149" customFormat="1" ht="12.75" spans="1:14">
      <c r="A5" s="3" t="e">
        <f>#REF!&amp;"："&amp;#REF!</f>
        <v>#REF!</v>
      </c>
      <c r="B5" s="3"/>
      <c r="C5" s="3"/>
      <c r="D5" s="3"/>
      <c r="E5" s="3"/>
      <c r="F5" s="3"/>
      <c r="G5" s="3"/>
      <c r="H5" s="3"/>
      <c r="I5" s="3"/>
      <c r="J5" s="3"/>
      <c r="K5" s="3"/>
      <c r="L5" s="3"/>
      <c r="M5" s="198" t="s">
        <v>627</v>
      </c>
      <c r="N5" s="3"/>
    </row>
    <row r="6" s="149" customFormat="1" ht="12.75" customHeight="1" spans="1:14">
      <c r="A6" s="11" t="s">
        <v>4</v>
      </c>
      <c r="B6" s="356" t="s">
        <v>1335</v>
      </c>
      <c r="C6" s="356" t="s">
        <v>1336</v>
      </c>
      <c r="D6" s="356" t="s">
        <v>933</v>
      </c>
      <c r="E6" s="356" t="s">
        <v>876</v>
      </c>
      <c r="F6" s="67" t="s">
        <v>6</v>
      </c>
      <c r="G6" s="195" t="s">
        <v>1337</v>
      </c>
      <c r="H6" s="195" t="s">
        <v>1338</v>
      </c>
      <c r="I6" s="195" t="s">
        <v>1339</v>
      </c>
      <c r="J6" s="195" t="s">
        <v>1340</v>
      </c>
      <c r="K6" s="11" t="s">
        <v>7</v>
      </c>
      <c r="L6" s="11" t="s">
        <v>576</v>
      </c>
      <c r="M6" s="11" t="s">
        <v>176</v>
      </c>
      <c r="N6" s="199" t="s">
        <v>632</v>
      </c>
    </row>
    <row r="7" s="149" customFormat="1" ht="12.75" customHeight="1" spans="1:14">
      <c r="A7" s="13" t="str">
        <f t="shared" ref="A7" si="0">IF(B7="","",ROW()-6)</f>
        <v/>
      </c>
      <c r="B7" s="14"/>
      <c r="C7" s="15"/>
      <c r="D7" s="15"/>
      <c r="E7" s="15"/>
      <c r="F7" s="16"/>
      <c r="G7" s="16"/>
      <c r="H7" s="16"/>
      <c r="I7" s="55"/>
      <c r="J7" s="55"/>
      <c r="K7" s="16"/>
      <c r="L7" s="16" t="str">
        <f t="shared" ref="L7" si="1">IF(F7=0,"",(K7-F7)/F7*100)</f>
        <v/>
      </c>
      <c r="M7" s="14"/>
      <c r="N7" s="2" t="s">
        <v>1341</v>
      </c>
    </row>
    <row r="8" s="149" customFormat="1" ht="12.75" customHeight="1" spans="1:14">
      <c r="A8" s="13" t="str">
        <f t="shared" ref="A8:A26" si="2">IF(B8="","",ROW()-6)</f>
        <v/>
      </c>
      <c r="B8" s="14"/>
      <c r="C8" s="15"/>
      <c r="D8" s="15"/>
      <c r="E8" s="15"/>
      <c r="F8" s="16"/>
      <c r="G8" s="16"/>
      <c r="H8" s="16"/>
      <c r="I8" s="55"/>
      <c r="J8" s="55"/>
      <c r="K8" s="16"/>
      <c r="L8" s="16" t="str">
        <f t="shared" ref="L8:L27" si="3">IF(F8=0,"",(K8-F8)/F8*100)</f>
        <v/>
      </c>
      <c r="M8" s="14"/>
      <c r="N8" s="2" t="s">
        <v>1342</v>
      </c>
    </row>
    <row r="9" s="149" customFormat="1" ht="12.75" customHeight="1" spans="1:14">
      <c r="A9" s="13" t="str">
        <f t="shared" si="2"/>
        <v/>
      </c>
      <c r="B9" s="14"/>
      <c r="C9" s="15"/>
      <c r="D9" s="15"/>
      <c r="E9" s="15"/>
      <c r="F9" s="16"/>
      <c r="G9" s="16"/>
      <c r="H9" s="16"/>
      <c r="I9" s="55"/>
      <c r="J9" s="55"/>
      <c r="K9" s="16"/>
      <c r="L9" s="16" t="str">
        <f t="shared" si="3"/>
        <v/>
      </c>
      <c r="M9" s="14"/>
      <c r="N9" s="2" t="s">
        <v>1343</v>
      </c>
    </row>
    <row r="10" s="149" customFormat="1" ht="12.75" customHeight="1" spans="1:14">
      <c r="A10" s="13" t="str">
        <f t="shared" si="2"/>
        <v/>
      </c>
      <c r="B10" s="14"/>
      <c r="C10" s="15"/>
      <c r="D10" s="15"/>
      <c r="E10" s="15"/>
      <c r="F10" s="16"/>
      <c r="G10" s="16"/>
      <c r="H10" s="16"/>
      <c r="I10" s="55"/>
      <c r="J10" s="55"/>
      <c r="K10" s="16"/>
      <c r="L10" s="16" t="str">
        <f t="shared" si="3"/>
        <v/>
      </c>
      <c r="M10" s="14"/>
      <c r="N10" s="2" t="s">
        <v>1344</v>
      </c>
    </row>
    <row r="11" s="149" customFormat="1" ht="12.75" customHeight="1" spans="1:14">
      <c r="A11" s="13" t="str">
        <f t="shared" si="2"/>
        <v/>
      </c>
      <c r="B11" s="14"/>
      <c r="C11" s="15"/>
      <c r="D11" s="15"/>
      <c r="E11" s="15"/>
      <c r="F11" s="16"/>
      <c r="G11" s="16"/>
      <c r="H11" s="16"/>
      <c r="I11" s="55"/>
      <c r="J11" s="55"/>
      <c r="K11" s="16"/>
      <c r="L11" s="16" t="str">
        <f t="shared" si="3"/>
        <v/>
      </c>
      <c r="M11" s="14"/>
      <c r="N11" s="2" t="s">
        <v>1345</v>
      </c>
    </row>
    <row r="12" s="149" customFormat="1" ht="12.75" customHeight="1" spans="1:14">
      <c r="A12" s="13" t="str">
        <f t="shared" si="2"/>
        <v/>
      </c>
      <c r="B12" s="14"/>
      <c r="C12" s="15"/>
      <c r="D12" s="15"/>
      <c r="E12" s="15"/>
      <c r="F12" s="16"/>
      <c r="G12" s="16"/>
      <c r="H12" s="16"/>
      <c r="I12" s="55"/>
      <c r="J12" s="55"/>
      <c r="K12" s="16"/>
      <c r="L12" s="16" t="str">
        <f t="shared" si="3"/>
        <v/>
      </c>
      <c r="M12" s="14"/>
      <c r="N12" s="2" t="s">
        <v>1346</v>
      </c>
    </row>
    <row r="13" s="149" customFormat="1" ht="12.75" customHeight="1" spans="1:14">
      <c r="A13" s="13" t="str">
        <f t="shared" si="2"/>
        <v/>
      </c>
      <c r="B13" s="14"/>
      <c r="C13" s="15"/>
      <c r="D13" s="15"/>
      <c r="E13" s="15"/>
      <c r="F13" s="16"/>
      <c r="G13" s="16"/>
      <c r="H13" s="16"/>
      <c r="I13" s="55"/>
      <c r="J13" s="55"/>
      <c r="K13" s="16"/>
      <c r="L13" s="16" t="str">
        <f t="shared" si="3"/>
        <v/>
      </c>
      <c r="M13" s="14"/>
      <c r="N13" s="2" t="s">
        <v>1347</v>
      </c>
    </row>
    <row r="14" s="149" customFormat="1" ht="12.75" customHeight="1" spans="1:14">
      <c r="A14" s="13" t="str">
        <f t="shared" si="2"/>
        <v/>
      </c>
      <c r="B14" s="14"/>
      <c r="C14" s="15"/>
      <c r="D14" s="15"/>
      <c r="E14" s="15"/>
      <c r="F14" s="16"/>
      <c r="G14" s="16"/>
      <c r="H14" s="16"/>
      <c r="I14" s="55"/>
      <c r="J14" s="55"/>
      <c r="K14" s="16"/>
      <c r="L14" s="16" t="str">
        <f t="shared" si="3"/>
        <v/>
      </c>
      <c r="M14" s="14"/>
      <c r="N14" s="2" t="s">
        <v>1348</v>
      </c>
    </row>
    <row r="15" s="149" customFormat="1" ht="12.75" customHeight="1" spans="1:14">
      <c r="A15" s="13" t="str">
        <f t="shared" si="2"/>
        <v/>
      </c>
      <c r="B15" s="14"/>
      <c r="C15" s="15"/>
      <c r="D15" s="15"/>
      <c r="E15" s="15"/>
      <c r="F15" s="16"/>
      <c r="G15" s="16"/>
      <c r="H15" s="16"/>
      <c r="I15" s="55"/>
      <c r="J15" s="55"/>
      <c r="K15" s="16"/>
      <c r="L15" s="16" t="str">
        <f t="shared" si="3"/>
        <v/>
      </c>
      <c r="M15" s="14"/>
      <c r="N15" s="2" t="s">
        <v>1349</v>
      </c>
    </row>
    <row r="16" s="149" customFormat="1" ht="12.75" customHeight="1" spans="1:14">
      <c r="A16" s="13" t="str">
        <f t="shared" si="2"/>
        <v/>
      </c>
      <c r="B16" s="14"/>
      <c r="C16" s="15"/>
      <c r="D16" s="15"/>
      <c r="E16" s="15"/>
      <c r="F16" s="16"/>
      <c r="G16" s="16"/>
      <c r="H16" s="16"/>
      <c r="I16" s="55"/>
      <c r="J16" s="55"/>
      <c r="K16" s="16"/>
      <c r="L16" s="16" t="str">
        <f t="shared" si="3"/>
        <v/>
      </c>
      <c r="M16" s="14"/>
      <c r="N16" s="2" t="s">
        <v>1350</v>
      </c>
    </row>
    <row r="17" s="149" customFormat="1" ht="12.75" customHeight="1" spans="1:14">
      <c r="A17" s="13" t="str">
        <f t="shared" si="2"/>
        <v/>
      </c>
      <c r="B17" s="14"/>
      <c r="C17" s="15"/>
      <c r="D17" s="15"/>
      <c r="E17" s="15"/>
      <c r="F17" s="16"/>
      <c r="G17" s="16"/>
      <c r="H17" s="16"/>
      <c r="I17" s="55"/>
      <c r="J17" s="55"/>
      <c r="K17" s="16"/>
      <c r="L17" s="16" t="str">
        <f t="shared" si="3"/>
        <v/>
      </c>
      <c r="M17" s="14"/>
      <c r="N17" s="2" t="s">
        <v>1351</v>
      </c>
    </row>
    <row r="18" s="149" customFormat="1" ht="12.75" customHeight="1" spans="1:14">
      <c r="A18" s="13" t="str">
        <f t="shared" si="2"/>
        <v/>
      </c>
      <c r="B18" s="14"/>
      <c r="C18" s="15"/>
      <c r="D18" s="15"/>
      <c r="E18" s="15"/>
      <c r="F18" s="16"/>
      <c r="G18" s="16"/>
      <c r="H18" s="16"/>
      <c r="I18" s="55"/>
      <c r="J18" s="55"/>
      <c r="K18" s="16"/>
      <c r="L18" s="16" t="str">
        <f t="shared" si="3"/>
        <v/>
      </c>
      <c r="M18" s="14"/>
      <c r="N18" s="2" t="s">
        <v>1352</v>
      </c>
    </row>
    <row r="19" s="149" customFormat="1" ht="12.75" customHeight="1" spans="1:14">
      <c r="A19" s="13" t="str">
        <f t="shared" si="2"/>
        <v/>
      </c>
      <c r="B19" s="14"/>
      <c r="C19" s="15"/>
      <c r="D19" s="15"/>
      <c r="E19" s="15"/>
      <c r="F19" s="16"/>
      <c r="G19" s="16"/>
      <c r="H19" s="16"/>
      <c r="I19" s="55"/>
      <c r="J19" s="55"/>
      <c r="K19" s="16"/>
      <c r="L19" s="16" t="str">
        <f t="shared" si="3"/>
        <v/>
      </c>
      <c r="M19" s="14"/>
      <c r="N19" s="2" t="s">
        <v>1353</v>
      </c>
    </row>
    <row r="20" s="149" customFormat="1" ht="12.75" customHeight="1" spans="1:14">
      <c r="A20" s="13" t="str">
        <f t="shared" si="2"/>
        <v/>
      </c>
      <c r="B20" s="14"/>
      <c r="C20" s="15"/>
      <c r="D20" s="15"/>
      <c r="E20" s="15"/>
      <c r="F20" s="16"/>
      <c r="G20" s="16"/>
      <c r="H20" s="16"/>
      <c r="I20" s="55"/>
      <c r="J20" s="55"/>
      <c r="K20" s="16"/>
      <c r="L20" s="16" t="str">
        <f t="shared" si="3"/>
        <v/>
      </c>
      <c r="M20" s="14"/>
      <c r="N20" s="2" t="s">
        <v>1354</v>
      </c>
    </row>
    <row r="21" s="149" customFormat="1" ht="12.75" customHeight="1" spans="1:14">
      <c r="A21" s="13" t="str">
        <f t="shared" si="2"/>
        <v/>
      </c>
      <c r="B21" s="14"/>
      <c r="C21" s="15"/>
      <c r="D21" s="15"/>
      <c r="E21" s="15"/>
      <c r="F21" s="16"/>
      <c r="G21" s="16"/>
      <c r="H21" s="16"/>
      <c r="I21" s="55"/>
      <c r="J21" s="55"/>
      <c r="K21" s="16"/>
      <c r="L21" s="16" t="str">
        <f t="shared" si="3"/>
        <v/>
      </c>
      <c r="M21" s="14"/>
      <c r="N21" s="2" t="s">
        <v>1355</v>
      </c>
    </row>
    <row r="22" s="149" customFormat="1" ht="12.75" customHeight="1" spans="1:14">
      <c r="A22" s="13" t="str">
        <f t="shared" si="2"/>
        <v/>
      </c>
      <c r="B22" s="14"/>
      <c r="C22" s="15"/>
      <c r="D22" s="15"/>
      <c r="E22" s="15"/>
      <c r="F22" s="16"/>
      <c r="G22" s="16"/>
      <c r="H22" s="16"/>
      <c r="I22" s="55"/>
      <c r="J22" s="55"/>
      <c r="K22" s="16"/>
      <c r="L22" s="16" t="str">
        <f t="shared" si="3"/>
        <v/>
      </c>
      <c r="M22" s="14"/>
      <c r="N22" s="2" t="s">
        <v>1356</v>
      </c>
    </row>
    <row r="23" s="149" customFormat="1" ht="12.75" customHeight="1" spans="1:14">
      <c r="A23" s="13" t="str">
        <f t="shared" si="2"/>
        <v/>
      </c>
      <c r="B23" s="14"/>
      <c r="C23" s="15"/>
      <c r="D23" s="15"/>
      <c r="E23" s="15"/>
      <c r="F23" s="16"/>
      <c r="G23" s="16"/>
      <c r="H23" s="16"/>
      <c r="I23" s="55"/>
      <c r="J23" s="55"/>
      <c r="K23" s="16"/>
      <c r="L23" s="16" t="str">
        <f t="shared" si="3"/>
        <v/>
      </c>
      <c r="M23" s="14"/>
      <c r="N23" s="2" t="s">
        <v>1357</v>
      </c>
    </row>
    <row r="24" s="149" customFormat="1" ht="12.75" customHeight="1" spans="1:14">
      <c r="A24" s="13" t="str">
        <f t="shared" si="2"/>
        <v/>
      </c>
      <c r="B24" s="14"/>
      <c r="C24" s="15"/>
      <c r="D24" s="15"/>
      <c r="E24" s="15"/>
      <c r="F24" s="16"/>
      <c r="G24" s="16"/>
      <c r="H24" s="16"/>
      <c r="I24" s="55"/>
      <c r="J24" s="55"/>
      <c r="K24" s="16"/>
      <c r="L24" s="16" t="str">
        <f t="shared" si="3"/>
        <v/>
      </c>
      <c r="M24" s="14"/>
      <c r="N24" s="2" t="s">
        <v>1358</v>
      </c>
    </row>
    <row r="25" s="149" customFormat="1" ht="12.75" customHeight="1" spans="1:14">
      <c r="A25" s="13" t="str">
        <f t="shared" si="2"/>
        <v/>
      </c>
      <c r="B25" s="14"/>
      <c r="C25" s="15"/>
      <c r="D25" s="15"/>
      <c r="E25" s="15"/>
      <c r="F25" s="16"/>
      <c r="G25" s="16"/>
      <c r="H25" s="16"/>
      <c r="I25" s="55"/>
      <c r="J25" s="55"/>
      <c r="K25" s="16"/>
      <c r="L25" s="16" t="str">
        <f t="shared" si="3"/>
        <v/>
      </c>
      <c r="M25" s="14"/>
      <c r="N25" s="2" t="s">
        <v>1359</v>
      </c>
    </row>
    <row r="26" s="149" customFormat="1" ht="12.75" customHeight="1" spans="1:14">
      <c r="A26" s="13" t="str">
        <f t="shared" si="2"/>
        <v/>
      </c>
      <c r="B26" s="14"/>
      <c r="C26" s="15"/>
      <c r="D26" s="15"/>
      <c r="E26" s="15"/>
      <c r="F26" s="16"/>
      <c r="G26" s="16"/>
      <c r="H26" s="16"/>
      <c r="I26" s="55"/>
      <c r="J26" s="55"/>
      <c r="K26" s="16"/>
      <c r="L26" s="16" t="str">
        <f t="shared" si="3"/>
        <v/>
      </c>
      <c r="M26" s="14"/>
      <c r="N26" s="2" t="s">
        <v>1360</v>
      </c>
    </row>
    <row r="27" s="149" customFormat="1" ht="12.75" customHeight="1" spans="1:14">
      <c r="A27" s="17" t="s">
        <v>1311</v>
      </c>
      <c r="B27" s="169"/>
      <c r="C27" s="17"/>
      <c r="D27" s="17"/>
      <c r="E27" s="17"/>
      <c r="F27" s="23">
        <f>SUM(F7:F26)</f>
        <v>0</v>
      </c>
      <c r="G27" s="23"/>
      <c r="H27" s="23"/>
      <c r="I27" s="23"/>
      <c r="J27" s="23"/>
      <c r="K27" s="23">
        <f>SUM(K7:K26)</f>
        <v>0</v>
      </c>
      <c r="L27" s="16" t="str">
        <f t="shared" si="3"/>
        <v/>
      </c>
      <c r="M27" s="20"/>
      <c r="N27" s="3"/>
    </row>
    <row r="28" s="149" customFormat="1" ht="12.75" spans="1:14">
      <c r="A28" s="3" t="e">
        <f>#REF!&amp;"填表人："&amp;#REF!</f>
        <v>#REF!</v>
      </c>
      <c r="B28" s="3"/>
      <c r="C28" s="3"/>
      <c r="D28" s="3"/>
      <c r="E28" s="3"/>
      <c r="F28" s="3"/>
      <c r="G28" s="3"/>
      <c r="H28" s="3"/>
      <c r="I28" s="3"/>
      <c r="J28" s="3"/>
      <c r="K28" s="3" t="e">
        <f>"评估人员："&amp;#REF!</f>
        <v>#REF!</v>
      </c>
      <c r="L28" s="3"/>
      <c r="M28" s="3"/>
      <c r="N28" s="45" t="s">
        <v>599</v>
      </c>
    </row>
    <row r="29" s="149" customFormat="1" ht="12.75" spans="1:14">
      <c r="A29" s="3" t="e">
        <f>"填表日期："&amp;YEAR(#REF!)&amp;"年"&amp;MONTH(#REF!)&amp;"月"&amp;DAY(#REF!)&amp;"日"</f>
        <v>#REF!</v>
      </c>
      <c r="B29" s="3"/>
      <c r="C29" s="3"/>
      <c r="D29" s="3"/>
      <c r="E29" s="3"/>
      <c r="F29" s="3"/>
      <c r="G29" s="3"/>
      <c r="H29" s="3"/>
      <c r="I29" s="3"/>
      <c r="J29" s="3"/>
      <c r="K29" s="3"/>
      <c r="L29" s="3"/>
      <c r="M29" s="3"/>
      <c r="N29" s="3"/>
    </row>
  </sheetData>
  <mergeCells count="3">
    <mergeCell ref="A2:M2"/>
    <mergeCell ref="A3:M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J68"/>
  <sheetViews>
    <sheetView showGridLines="0" workbookViewId="0">
      <selection activeCell="M9" sqref="M9"/>
    </sheetView>
  </sheetViews>
  <sheetFormatPr defaultColWidth="9" defaultRowHeight="12.75"/>
  <cols>
    <col min="1" max="1" width="1.5" style="661" customWidth="1"/>
    <col min="2" max="2" width="13.5" style="661" customWidth="1"/>
    <col min="3" max="3" width="15.7083333333333" style="661" customWidth="1"/>
    <col min="4" max="4" width="18.2083333333333" style="661" customWidth="1"/>
    <col min="5" max="5" width="17.2083333333333" style="661" customWidth="1"/>
    <col min="6" max="6" width="8.20833333333333" style="661" customWidth="1"/>
    <col min="7" max="7" width="4.70833333333333" style="661" customWidth="1"/>
    <col min="8" max="9" width="12.7083333333333" style="661" customWidth="1"/>
    <col min="10" max="11" width="9" style="661" customWidth="1"/>
    <col min="12" max="16384" width="9" style="661"/>
  </cols>
  <sheetData>
    <row r="1" ht="38.05" customHeight="1" spans="1:10">
      <c r="A1" s="662" t="s">
        <v>204</v>
      </c>
      <c r="B1" s="663"/>
      <c r="C1" s="663"/>
      <c r="D1" s="663"/>
      <c r="E1" s="663"/>
      <c r="F1" s="663"/>
      <c r="G1" s="663"/>
      <c r="H1" s="663"/>
      <c r="I1" s="663"/>
      <c r="J1" s="663"/>
    </row>
    <row r="2" s="660" customFormat="1" ht="12" spans="1:10">
      <c r="A2" s="664"/>
      <c r="B2" s="665" t="s">
        <v>205</v>
      </c>
      <c r="C2" s="666"/>
      <c r="D2" s="666"/>
      <c r="E2" s="666"/>
      <c r="F2" s="666"/>
      <c r="G2" s="667"/>
      <c r="H2" s="666"/>
      <c r="I2" s="666"/>
      <c r="J2" s="686"/>
    </row>
    <row r="3" s="660" customFormat="1" ht="12" spans="1:10">
      <c r="A3" s="668"/>
      <c r="B3" s="669" t="s">
        <v>206</v>
      </c>
      <c r="C3" s="669"/>
      <c r="D3" s="670"/>
      <c r="E3" s="671"/>
      <c r="F3" s="671"/>
      <c r="G3" s="672"/>
      <c r="H3" s="671"/>
      <c r="I3" s="671"/>
      <c r="J3" s="687"/>
    </row>
    <row r="4" s="660" customFormat="1" ht="12" spans="1:10">
      <c r="A4" s="673"/>
      <c r="B4" s="674" t="s">
        <v>207</v>
      </c>
      <c r="C4" s="675" t="s">
        <v>208</v>
      </c>
      <c r="D4" s="676" t="s">
        <v>209</v>
      </c>
      <c r="E4" s="677" t="s">
        <v>210</v>
      </c>
      <c r="F4" s="678"/>
      <c r="G4" s="678"/>
      <c r="H4" s="679"/>
      <c r="I4" s="679"/>
      <c r="J4" s="688"/>
    </row>
    <row r="5" s="660" customFormat="1" ht="12" spans="1:10">
      <c r="A5" s="680"/>
      <c r="B5" s="681"/>
      <c r="C5" s="681"/>
      <c r="D5" s="681"/>
      <c r="E5" s="681"/>
      <c r="F5" s="681"/>
      <c r="G5" s="681"/>
      <c r="H5" s="681"/>
      <c r="I5" s="681"/>
      <c r="J5" s="689"/>
    </row>
    <row r="6" s="660" customFormat="1" ht="12" spans="1:10">
      <c r="A6" s="680"/>
      <c r="B6" s="679"/>
      <c r="C6" s="679"/>
      <c r="D6" s="679"/>
      <c r="E6" s="675" t="s">
        <v>211</v>
      </c>
      <c r="F6" s="679"/>
      <c r="G6" s="679"/>
      <c r="H6" s="679"/>
      <c r="I6" s="679"/>
      <c r="J6" s="688"/>
    </row>
    <row r="7" s="660" customFormat="1" ht="12" spans="1:10">
      <c r="A7" s="680"/>
      <c r="B7" s="681"/>
      <c r="C7" s="677" t="s">
        <v>212</v>
      </c>
      <c r="D7" s="677" t="s">
        <v>213</v>
      </c>
      <c r="E7" s="677" t="s">
        <v>214</v>
      </c>
      <c r="F7" s="677"/>
      <c r="G7" s="677" t="s">
        <v>215</v>
      </c>
      <c r="H7" s="677"/>
      <c r="I7" s="677" t="s">
        <v>216</v>
      </c>
      <c r="J7" s="688"/>
    </row>
    <row r="8" s="660" customFormat="1" ht="12" spans="1:10">
      <c r="A8" s="680"/>
      <c r="B8" s="679"/>
      <c r="C8" s="679"/>
      <c r="D8" s="679"/>
      <c r="E8" s="677" t="s">
        <v>217</v>
      </c>
      <c r="F8" s="677"/>
      <c r="G8" s="677"/>
      <c r="H8" s="677"/>
      <c r="I8" s="677" t="s">
        <v>218</v>
      </c>
      <c r="J8" s="690"/>
    </row>
    <row r="9" s="660" customFormat="1" ht="12" spans="1:10">
      <c r="A9" s="680"/>
      <c r="B9" s="679"/>
      <c r="C9" s="679"/>
      <c r="D9" s="679"/>
      <c r="E9" s="677" t="s">
        <v>219</v>
      </c>
      <c r="F9" s="677"/>
      <c r="G9" s="681"/>
      <c r="H9" s="681"/>
      <c r="I9" s="675" t="s">
        <v>220</v>
      </c>
      <c r="J9" s="689"/>
    </row>
    <row r="10" s="660" customFormat="1" ht="12" spans="1:10">
      <c r="A10" s="680"/>
      <c r="B10" s="679"/>
      <c r="C10" s="679"/>
      <c r="D10" s="677" t="s">
        <v>221</v>
      </c>
      <c r="E10" s="677" t="s">
        <v>222</v>
      </c>
      <c r="F10" s="677"/>
      <c r="G10" s="677"/>
      <c r="H10" s="677"/>
      <c r="I10" s="675" t="s">
        <v>223</v>
      </c>
      <c r="J10" s="690"/>
    </row>
    <row r="11" s="660" customFormat="1" ht="12" spans="1:10">
      <c r="A11" s="680"/>
      <c r="B11" s="679"/>
      <c r="C11" s="679"/>
      <c r="D11" s="681"/>
      <c r="E11" s="677" t="s">
        <v>224</v>
      </c>
      <c r="F11" s="677"/>
      <c r="G11" s="677"/>
      <c r="H11" s="677"/>
      <c r="I11" s="675" t="s">
        <v>225</v>
      </c>
      <c r="J11" s="690"/>
    </row>
    <row r="12" s="660" customFormat="1" ht="12" spans="1:10">
      <c r="A12" s="680"/>
      <c r="B12" s="679"/>
      <c r="C12" s="679"/>
      <c r="D12" s="681"/>
      <c r="E12" s="677" t="s">
        <v>226</v>
      </c>
      <c r="F12" s="679"/>
      <c r="G12" s="677"/>
      <c r="H12" s="677"/>
      <c r="I12" s="675" t="s">
        <v>227</v>
      </c>
      <c r="J12" s="690"/>
    </row>
    <row r="13" s="660" customFormat="1" ht="12" spans="1:10">
      <c r="A13" s="680"/>
      <c r="B13" s="679"/>
      <c r="C13" s="681"/>
      <c r="D13" s="681"/>
      <c r="E13" s="675" t="s">
        <v>228</v>
      </c>
      <c r="F13" s="681"/>
      <c r="G13" s="681"/>
      <c r="H13" s="681"/>
      <c r="I13" s="675" t="s">
        <v>229</v>
      </c>
      <c r="J13" s="689"/>
    </row>
    <row r="14" s="660" customFormat="1" ht="12" spans="1:10">
      <c r="A14" s="680"/>
      <c r="B14" s="681"/>
      <c r="C14" s="681"/>
      <c r="D14" s="675" t="s">
        <v>230</v>
      </c>
      <c r="E14" s="681"/>
      <c r="F14" s="681"/>
      <c r="G14" s="677"/>
      <c r="H14" s="677"/>
      <c r="I14" s="675" t="s">
        <v>231</v>
      </c>
      <c r="J14" s="688"/>
    </row>
    <row r="15" s="660" customFormat="1" ht="12" spans="1:10">
      <c r="A15" s="680"/>
      <c r="B15" s="679"/>
      <c r="C15" s="679"/>
      <c r="D15" s="675" t="s">
        <v>232</v>
      </c>
      <c r="E15" s="681"/>
      <c r="F15" s="679"/>
      <c r="G15" s="677"/>
      <c r="H15" s="677"/>
      <c r="I15" s="675" t="s">
        <v>233</v>
      </c>
      <c r="J15" s="688"/>
    </row>
    <row r="16" s="660" customFormat="1" ht="12" spans="1:10">
      <c r="A16" s="680"/>
      <c r="B16" s="679"/>
      <c r="C16" s="679"/>
      <c r="D16" s="675" t="s">
        <v>234</v>
      </c>
      <c r="E16" s="681"/>
      <c r="F16" s="679"/>
      <c r="G16" s="677"/>
      <c r="H16" s="681"/>
      <c r="I16" s="675" t="s">
        <v>235</v>
      </c>
      <c r="J16" s="688"/>
    </row>
    <row r="17" s="660" customFormat="1" ht="12" spans="1:10">
      <c r="A17" s="680"/>
      <c r="B17" s="679"/>
      <c r="C17" s="681"/>
      <c r="D17" s="675" t="s">
        <v>236</v>
      </c>
      <c r="E17" s="681"/>
      <c r="F17" s="679"/>
      <c r="G17" s="677"/>
      <c r="H17" s="677"/>
      <c r="I17" s="675" t="s">
        <v>237</v>
      </c>
      <c r="J17" s="688"/>
    </row>
    <row r="18" s="660" customFormat="1" ht="12" spans="1:10">
      <c r="A18" s="680"/>
      <c r="B18" s="679"/>
      <c r="C18" s="679"/>
      <c r="D18" s="675" t="s">
        <v>238</v>
      </c>
      <c r="E18" s="681"/>
      <c r="F18" s="679"/>
      <c r="G18" s="677"/>
      <c r="H18" s="677"/>
      <c r="I18" s="675" t="s">
        <v>239</v>
      </c>
      <c r="J18" s="691"/>
    </row>
    <row r="19" s="660" customFormat="1" ht="12" spans="1:10">
      <c r="A19" s="680"/>
      <c r="B19" s="679"/>
      <c r="C19" s="679"/>
      <c r="D19" s="675" t="s">
        <v>240</v>
      </c>
      <c r="E19" s="681"/>
      <c r="F19" s="679"/>
      <c r="G19" s="677"/>
      <c r="H19" s="681"/>
      <c r="I19" s="675" t="s">
        <v>241</v>
      </c>
      <c r="J19" s="689"/>
    </row>
    <row r="20" s="660" customFormat="1" ht="12" spans="1:10">
      <c r="A20" s="680"/>
      <c r="B20" s="679"/>
      <c r="C20" s="679"/>
      <c r="D20" s="675" t="s">
        <v>242</v>
      </c>
      <c r="E20" s="677" t="s">
        <v>243</v>
      </c>
      <c r="F20" s="679"/>
      <c r="G20" s="677"/>
      <c r="H20" s="677"/>
      <c r="I20" s="681"/>
      <c r="J20" s="688"/>
    </row>
    <row r="21" s="660" customFormat="1" ht="12" spans="1:10">
      <c r="A21" s="680"/>
      <c r="B21" s="679"/>
      <c r="C21" s="679"/>
      <c r="D21" s="677"/>
      <c r="E21" s="677" t="s">
        <v>244</v>
      </c>
      <c r="F21" s="677"/>
      <c r="G21" s="677"/>
      <c r="H21" s="677"/>
      <c r="I21" s="677"/>
      <c r="J21" s="688"/>
    </row>
    <row r="22" s="660" customFormat="1" ht="12" spans="1:10">
      <c r="A22" s="680"/>
      <c r="B22" s="679"/>
      <c r="C22" s="679"/>
      <c r="D22" s="677"/>
      <c r="E22" s="677" t="s">
        <v>245</v>
      </c>
      <c r="F22" s="677"/>
      <c r="G22" s="677" t="s">
        <v>246</v>
      </c>
      <c r="H22" s="677"/>
      <c r="I22" s="677" t="s">
        <v>247</v>
      </c>
      <c r="J22" s="688"/>
    </row>
    <row r="23" s="660" customFormat="1" ht="12" spans="1:10">
      <c r="A23" s="680"/>
      <c r="B23" s="679"/>
      <c r="C23" s="679"/>
      <c r="D23" s="681"/>
      <c r="E23" s="677" t="s">
        <v>248</v>
      </c>
      <c r="F23" s="677"/>
      <c r="G23" s="677"/>
      <c r="H23" s="677"/>
      <c r="I23" s="677" t="s">
        <v>249</v>
      </c>
      <c r="J23" s="688"/>
    </row>
    <row r="24" s="660" customFormat="1" ht="12" spans="1:10">
      <c r="A24" s="680"/>
      <c r="B24" s="679"/>
      <c r="C24" s="679"/>
      <c r="D24" s="681"/>
      <c r="E24" s="677" t="s">
        <v>250</v>
      </c>
      <c r="F24" s="677"/>
      <c r="G24" s="677"/>
      <c r="H24" s="677"/>
      <c r="I24" s="675" t="s">
        <v>251</v>
      </c>
      <c r="J24" s="689"/>
    </row>
    <row r="25" s="660" customFormat="1" ht="12" spans="1:10">
      <c r="A25" s="680"/>
      <c r="B25" s="681"/>
      <c r="C25" s="679"/>
      <c r="D25" s="681"/>
      <c r="E25" s="677" t="s">
        <v>252</v>
      </c>
      <c r="F25" s="677"/>
      <c r="G25" s="677"/>
      <c r="H25" s="677"/>
      <c r="I25" s="675" t="s">
        <v>253</v>
      </c>
      <c r="J25" s="688"/>
    </row>
    <row r="26" s="660" customFormat="1" ht="12" spans="1:10">
      <c r="A26" s="680"/>
      <c r="B26" s="681"/>
      <c r="C26" s="681"/>
      <c r="D26" s="675" t="s">
        <v>254</v>
      </c>
      <c r="E26" s="677" t="s">
        <v>255</v>
      </c>
      <c r="F26" s="677"/>
      <c r="G26" s="677"/>
      <c r="H26" s="677"/>
      <c r="I26" s="677" t="s">
        <v>256</v>
      </c>
      <c r="J26" s="688"/>
    </row>
    <row r="27" s="660" customFormat="1" ht="12" spans="1:10">
      <c r="A27" s="680"/>
      <c r="B27" s="681"/>
      <c r="C27" s="681"/>
      <c r="D27" s="675" t="s">
        <v>257</v>
      </c>
      <c r="E27" s="677" t="s">
        <v>258</v>
      </c>
      <c r="F27" s="681"/>
      <c r="G27" s="677"/>
      <c r="H27" s="677"/>
      <c r="I27" s="675" t="s">
        <v>259</v>
      </c>
      <c r="J27" s="689"/>
    </row>
    <row r="28" s="660" customFormat="1" ht="12" spans="1:10">
      <c r="A28" s="680"/>
      <c r="B28" s="681"/>
      <c r="C28" s="681"/>
      <c r="D28" s="675" t="s">
        <v>260</v>
      </c>
      <c r="E28" s="682" t="s">
        <v>261</v>
      </c>
      <c r="F28" s="681"/>
      <c r="G28" s="677"/>
      <c r="H28" s="677"/>
      <c r="I28" s="675" t="s">
        <v>262</v>
      </c>
      <c r="J28" s="688"/>
    </row>
    <row r="29" s="660" customFormat="1" ht="12" spans="1:10">
      <c r="A29" s="680"/>
      <c r="B29" s="681"/>
      <c r="C29" s="681"/>
      <c r="D29" s="675" t="s">
        <v>263</v>
      </c>
      <c r="E29" s="682" t="s">
        <v>264</v>
      </c>
      <c r="F29" s="681"/>
      <c r="G29" s="679"/>
      <c r="H29" s="679"/>
      <c r="I29" s="675" t="s">
        <v>265</v>
      </c>
      <c r="J29" s="688"/>
    </row>
    <row r="30" s="660" customFormat="1" ht="12" spans="1:10">
      <c r="A30" s="680"/>
      <c r="B30" s="681"/>
      <c r="C30" s="681"/>
      <c r="D30" s="677"/>
      <c r="E30" s="682" t="s">
        <v>266</v>
      </c>
      <c r="F30" s="681"/>
      <c r="G30" s="681"/>
      <c r="H30" s="681"/>
      <c r="I30" s="681"/>
      <c r="J30" s="688"/>
    </row>
    <row r="31" s="660" customFormat="1" ht="12" spans="1:10">
      <c r="A31" s="680"/>
      <c r="B31" s="679"/>
      <c r="C31" s="681"/>
      <c r="D31" s="677"/>
      <c r="E31" s="683" t="s">
        <v>267</v>
      </c>
      <c r="F31" s="681"/>
      <c r="G31" s="679"/>
      <c r="H31" s="679"/>
      <c r="I31" s="679"/>
      <c r="J31" s="688"/>
    </row>
    <row r="32" s="660" customFormat="1" ht="12" spans="1:10">
      <c r="A32" s="680"/>
      <c r="B32" s="681"/>
      <c r="C32" s="684"/>
      <c r="D32" s="677"/>
      <c r="E32" s="677"/>
      <c r="F32" s="677"/>
      <c r="G32" s="679"/>
      <c r="H32" s="679"/>
      <c r="I32" s="679"/>
      <c r="J32" s="688"/>
    </row>
    <row r="33" s="660" customFormat="1" ht="12" spans="1:10">
      <c r="A33" s="680"/>
      <c r="B33" s="679"/>
      <c r="C33" s="681"/>
      <c r="D33" s="677"/>
      <c r="E33" s="677"/>
      <c r="F33" s="677"/>
      <c r="G33" s="679"/>
      <c r="H33" s="679"/>
      <c r="I33" s="679"/>
      <c r="J33" s="688"/>
    </row>
    <row r="34" s="660" customFormat="1" ht="14.25" customHeight="1" spans="1:10">
      <c r="A34" s="680"/>
      <c r="B34" s="679"/>
      <c r="C34" s="679"/>
      <c r="D34" s="675" t="s">
        <v>268</v>
      </c>
      <c r="E34" s="677"/>
      <c r="F34" s="677"/>
      <c r="G34" s="679"/>
      <c r="H34" s="679"/>
      <c r="I34" s="679"/>
      <c r="J34" s="688"/>
    </row>
    <row r="35" s="660" customFormat="1" ht="14.25" customHeight="1" spans="1:10">
      <c r="A35" s="680"/>
      <c r="B35" s="679"/>
      <c r="C35" s="681"/>
      <c r="D35" s="675" t="s">
        <v>269</v>
      </c>
      <c r="E35" s="681"/>
      <c r="F35" s="681"/>
      <c r="G35" s="679"/>
      <c r="H35" s="679"/>
      <c r="I35" s="679"/>
      <c r="J35" s="688"/>
    </row>
    <row r="36" s="660" customFormat="1" ht="14.25" customHeight="1" spans="1:10">
      <c r="A36" s="680"/>
      <c r="B36" s="679"/>
      <c r="C36" s="679"/>
      <c r="D36" s="677" t="s">
        <v>270</v>
      </c>
      <c r="E36" s="677"/>
      <c r="F36" s="677"/>
      <c r="G36" s="679"/>
      <c r="H36" s="679"/>
      <c r="I36" s="679"/>
      <c r="J36" s="688"/>
    </row>
    <row r="37" s="660" customFormat="1" ht="14.25" customHeight="1" spans="1:10">
      <c r="A37" s="680"/>
      <c r="B37" s="679"/>
      <c r="C37" s="679"/>
      <c r="D37" s="675" t="s">
        <v>271</v>
      </c>
      <c r="E37" s="677"/>
      <c r="F37" s="677"/>
      <c r="G37" s="679"/>
      <c r="H37" s="679"/>
      <c r="I37" s="679"/>
      <c r="J37" s="688"/>
    </row>
    <row r="38" s="660" customFormat="1" ht="14.25" customHeight="1" spans="1:10">
      <c r="A38" s="680"/>
      <c r="B38" s="681"/>
      <c r="C38" s="681"/>
      <c r="D38" s="675" t="s">
        <v>272</v>
      </c>
      <c r="E38" s="681"/>
      <c r="F38" s="681"/>
      <c r="G38" s="679"/>
      <c r="H38" s="679"/>
      <c r="I38" s="679"/>
      <c r="J38" s="688"/>
    </row>
    <row r="39" s="660" customFormat="1" ht="14.25" customHeight="1" spans="1:10">
      <c r="A39" s="680"/>
      <c r="B39" s="681"/>
      <c r="C39" s="681"/>
      <c r="D39" s="675" t="s">
        <v>273</v>
      </c>
      <c r="E39" s="681"/>
      <c r="F39" s="681"/>
      <c r="G39" s="679"/>
      <c r="H39" s="679"/>
      <c r="I39" s="679"/>
      <c r="J39" s="688"/>
    </row>
    <row r="40" s="660" customFormat="1" ht="14.25" customHeight="1" spans="1:10">
      <c r="A40" s="680"/>
      <c r="B40" s="679"/>
      <c r="C40" s="679"/>
      <c r="D40" s="675" t="s">
        <v>274</v>
      </c>
      <c r="E40" s="785" t="s">
        <v>275</v>
      </c>
      <c r="F40" s="675"/>
      <c r="G40" s="679"/>
      <c r="H40" s="679"/>
      <c r="I40" s="679"/>
      <c r="J40" s="688"/>
    </row>
    <row r="41" s="660" customFormat="1" ht="14.25" customHeight="1" spans="1:10">
      <c r="A41" s="680"/>
      <c r="B41" s="679"/>
      <c r="C41" s="679"/>
      <c r="D41" s="677"/>
      <c r="E41" s="785" t="s">
        <v>276</v>
      </c>
      <c r="F41" s="675"/>
      <c r="G41" s="679"/>
      <c r="H41" s="679"/>
      <c r="I41" s="679"/>
      <c r="J41" s="688"/>
    </row>
    <row r="42" s="660" customFormat="1" ht="12" spans="1:10">
      <c r="A42" s="680"/>
      <c r="B42" s="679"/>
      <c r="C42" s="679"/>
      <c r="D42" s="677"/>
      <c r="E42" s="785" t="s">
        <v>277</v>
      </c>
      <c r="F42" s="675"/>
      <c r="G42" s="679"/>
      <c r="H42" s="679"/>
      <c r="I42" s="679"/>
      <c r="J42" s="688"/>
    </row>
    <row r="43" s="660" customFormat="1" ht="12" spans="1:10">
      <c r="A43" s="680"/>
      <c r="B43" s="679"/>
      <c r="C43" s="679"/>
      <c r="D43" s="677"/>
      <c r="E43" s="785" t="s">
        <v>278</v>
      </c>
      <c r="F43" s="675"/>
      <c r="G43" s="679"/>
      <c r="H43" s="679"/>
      <c r="I43" s="679"/>
      <c r="J43" s="688"/>
    </row>
    <row r="44" s="660" customFormat="1" ht="12" spans="1:10">
      <c r="A44" s="680"/>
      <c r="B44" s="679"/>
      <c r="C44" s="679"/>
      <c r="D44" s="677"/>
      <c r="E44" s="677"/>
      <c r="F44" s="677"/>
      <c r="G44" s="679"/>
      <c r="H44" s="679"/>
      <c r="I44" s="679"/>
      <c r="J44" s="688"/>
    </row>
    <row r="45" s="660" customFormat="1" ht="12" spans="1:10">
      <c r="A45" s="680"/>
      <c r="B45" s="679"/>
      <c r="C45" s="675"/>
      <c r="D45" s="675" t="s">
        <v>279</v>
      </c>
      <c r="E45" s="675" t="s">
        <v>280</v>
      </c>
      <c r="F45" s="679"/>
      <c r="G45" s="679"/>
      <c r="H45" s="679"/>
      <c r="I45" s="679"/>
      <c r="J45" s="688"/>
    </row>
    <row r="46" s="660" customFormat="1" ht="12" spans="1:10">
      <c r="A46" s="680"/>
      <c r="B46" s="679"/>
      <c r="C46" s="681"/>
      <c r="D46" s="677"/>
      <c r="E46" s="675" t="s">
        <v>281</v>
      </c>
      <c r="F46" s="679"/>
      <c r="G46" s="679"/>
      <c r="H46" s="679"/>
      <c r="I46" s="679"/>
      <c r="J46" s="688"/>
    </row>
    <row r="47" s="660" customFormat="1" ht="12" spans="1:10">
      <c r="A47" s="680"/>
      <c r="B47" s="679"/>
      <c r="C47" s="681"/>
      <c r="D47" s="677"/>
      <c r="E47" s="675" t="s">
        <v>282</v>
      </c>
      <c r="F47" s="679"/>
      <c r="G47" s="679"/>
      <c r="H47" s="679"/>
      <c r="I47" s="679"/>
      <c r="J47" s="688"/>
    </row>
    <row r="48" s="660" customFormat="1" ht="12" spans="1:10">
      <c r="A48" s="680"/>
      <c r="B48" s="679"/>
      <c r="C48" s="681"/>
      <c r="D48" s="677"/>
      <c r="E48" s="675" t="s">
        <v>283</v>
      </c>
      <c r="F48" s="679"/>
      <c r="G48" s="679"/>
      <c r="H48" s="679"/>
      <c r="I48" s="679"/>
      <c r="J48" s="688"/>
    </row>
    <row r="49" s="660" customFormat="1" ht="12" spans="1:10">
      <c r="A49" s="680"/>
      <c r="B49" s="679"/>
      <c r="C49" s="681"/>
      <c r="D49" s="677"/>
      <c r="E49" s="675" t="s">
        <v>284</v>
      </c>
      <c r="F49" s="679"/>
      <c r="G49" s="679"/>
      <c r="H49" s="679"/>
      <c r="I49" s="679"/>
      <c r="J49" s="688"/>
    </row>
    <row r="50" s="660" customFormat="1" ht="12" spans="1:10">
      <c r="A50" s="680"/>
      <c r="B50" s="679"/>
      <c r="C50" s="681"/>
      <c r="D50" s="677"/>
      <c r="E50" s="675" t="s">
        <v>285</v>
      </c>
      <c r="F50" s="679"/>
      <c r="G50" s="679"/>
      <c r="H50" s="679"/>
      <c r="I50" s="679"/>
      <c r="J50" s="688"/>
    </row>
    <row r="51" s="660" customFormat="1" ht="12" spans="1:10">
      <c r="A51" s="680"/>
      <c r="B51" s="679"/>
      <c r="C51" s="681"/>
      <c r="D51" s="677"/>
      <c r="E51" s="675" t="s">
        <v>286</v>
      </c>
      <c r="F51" s="679"/>
      <c r="G51" s="679"/>
      <c r="H51" s="679"/>
      <c r="I51" s="679"/>
      <c r="J51" s="688"/>
    </row>
    <row r="52" s="660" customFormat="1" ht="12" spans="1:10">
      <c r="A52" s="680"/>
      <c r="B52" s="679"/>
      <c r="C52" s="681"/>
      <c r="D52" s="677"/>
      <c r="E52" s="675" t="s">
        <v>287</v>
      </c>
      <c r="F52" s="679"/>
      <c r="G52" s="679"/>
      <c r="H52" s="679"/>
      <c r="I52" s="679"/>
      <c r="J52" s="689"/>
    </row>
    <row r="53" s="660" customFormat="1" ht="12" spans="1:10">
      <c r="A53" s="685"/>
      <c r="B53" s="679"/>
      <c r="C53" s="681"/>
      <c r="D53" s="677"/>
      <c r="E53" s="675" t="s">
        <v>288</v>
      </c>
      <c r="F53" s="679"/>
      <c r="G53" s="679"/>
      <c r="H53" s="681"/>
      <c r="I53" s="681"/>
      <c r="J53" s="689"/>
    </row>
    <row r="54" s="660" customFormat="1" ht="12" spans="1:10">
      <c r="A54" s="685"/>
      <c r="B54" s="679"/>
      <c r="C54" s="679"/>
      <c r="D54" s="675" t="s">
        <v>289</v>
      </c>
      <c r="E54" s="675" t="s">
        <v>290</v>
      </c>
      <c r="F54" s="681"/>
      <c r="G54" s="679"/>
      <c r="H54" s="681"/>
      <c r="I54" s="681"/>
      <c r="J54" s="689"/>
    </row>
    <row r="55" s="660" customFormat="1" ht="12" spans="1:10">
      <c r="A55" s="685"/>
      <c r="B55" s="679"/>
      <c r="C55" s="679"/>
      <c r="D55" s="677"/>
      <c r="E55" s="675" t="s">
        <v>291</v>
      </c>
      <c r="F55" s="681"/>
      <c r="G55" s="679"/>
      <c r="H55" s="681"/>
      <c r="I55" s="681"/>
      <c r="J55" s="689"/>
    </row>
    <row r="56" s="660" customFormat="1" ht="12" spans="1:10">
      <c r="A56" s="685"/>
      <c r="B56" s="679"/>
      <c r="C56" s="681"/>
      <c r="D56" s="681"/>
      <c r="E56" s="675" t="s">
        <v>292</v>
      </c>
      <c r="F56" s="681"/>
      <c r="G56" s="679"/>
      <c r="H56" s="681"/>
      <c r="I56" s="681"/>
      <c r="J56" s="688"/>
    </row>
    <row r="57" s="660" customFormat="1" ht="12" spans="1:10">
      <c r="A57" s="680"/>
      <c r="B57" s="679"/>
      <c r="C57" s="677"/>
      <c r="D57" s="675" t="s">
        <v>293</v>
      </c>
      <c r="E57" s="677"/>
      <c r="F57" s="681"/>
      <c r="G57" s="679"/>
      <c r="H57" s="679"/>
      <c r="I57" s="679"/>
      <c r="J57" s="688"/>
    </row>
    <row r="58" s="660" customFormat="1" ht="12" spans="1:10">
      <c r="A58" s="680"/>
      <c r="B58" s="679"/>
      <c r="C58" s="677"/>
      <c r="D58" s="677" t="s">
        <v>294</v>
      </c>
      <c r="E58" s="677"/>
      <c r="F58" s="679"/>
      <c r="G58" s="679"/>
      <c r="H58" s="679"/>
      <c r="I58" s="679"/>
      <c r="J58" s="689"/>
    </row>
    <row r="59" s="660" customFormat="1" ht="12" spans="1:10">
      <c r="A59" s="680"/>
      <c r="B59" s="679"/>
      <c r="C59" s="677"/>
      <c r="D59" s="677" t="s">
        <v>295</v>
      </c>
      <c r="E59" s="677"/>
      <c r="F59" s="679"/>
      <c r="G59" s="679"/>
      <c r="H59" s="679"/>
      <c r="I59" s="679"/>
      <c r="J59" s="689"/>
    </row>
    <row r="60" s="660" customFormat="1" ht="12" spans="1:10">
      <c r="A60" s="685"/>
      <c r="B60" s="679"/>
      <c r="C60" s="677"/>
      <c r="D60" s="675" t="s">
        <v>296</v>
      </c>
      <c r="E60" s="677"/>
      <c r="F60" s="679"/>
      <c r="G60" s="679"/>
      <c r="H60" s="681"/>
      <c r="I60" s="681"/>
      <c r="J60" s="689"/>
    </row>
    <row r="61" s="660" customFormat="1" ht="12" spans="1:10">
      <c r="A61" s="685"/>
      <c r="B61" s="679"/>
      <c r="C61" s="677"/>
      <c r="D61" s="675" t="s">
        <v>297</v>
      </c>
      <c r="E61" s="675" t="s">
        <v>298</v>
      </c>
      <c r="F61" s="679"/>
      <c r="G61" s="679"/>
      <c r="H61" s="681"/>
      <c r="I61" s="681"/>
      <c r="J61" s="689"/>
    </row>
    <row r="62" s="660" customFormat="1" ht="12" spans="1:10">
      <c r="A62" s="685"/>
      <c r="B62" s="679"/>
      <c r="C62" s="677"/>
      <c r="D62" s="681"/>
      <c r="E62" s="785" t="s">
        <v>299</v>
      </c>
      <c r="F62" s="681"/>
      <c r="G62" s="679"/>
      <c r="H62" s="681"/>
      <c r="I62" s="681"/>
      <c r="J62" s="689"/>
    </row>
    <row r="63" s="660" customFormat="1" ht="12" spans="1:10">
      <c r="A63" s="685"/>
      <c r="B63" s="681"/>
      <c r="C63" s="677"/>
      <c r="D63" s="677"/>
      <c r="E63" s="675" t="s">
        <v>300</v>
      </c>
      <c r="F63" s="681"/>
      <c r="G63" s="679"/>
      <c r="H63" s="681"/>
      <c r="I63" s="681"/>
      <c r="J63" s="689"/>
    </row>
    <row r="64" s="660" customFormat="1" ht="12" spans="1:10">
      <c r="A64" s="685"/>
      <c r="B64" s="681"/>
      <c r="C64" s="675" t="s">
        <v>301</v>
      </c>
      <c r="D64" s="675" t="s">
        <v>302</v>
      </c>
      <c r="E64" s="677"/>
      <c r="F64" s="681"/>
      <c r="G64" s="681"/>
      <c r="H64" s="681"/>
      <c r="I64" s="681"/>
      <c r="J64" s="689"/>
    </row>
    <row r="65" s="660" customFormat="1" ht="12" spans="1:10">
      <c r="A65" s="685"/>
      <c r="B65" s="681"/>
      <c r="C65" s="677"/>
      <c r="D65" s="675" t="s">
        <v>303</v>
      </c>
      <c r="E65" s="677"/>
      <c r="F65" s="679"/>
      <c r="G65" s="681"/>
      <c r="H65" s="681"/>
      <c r="I65" s="681"/>
      <c r="J65" s="689"/>
    </row>
    <row r="66" s="660" customFormat="1" ht="12" spans="1:10">
      <c r="A66" s="685"/>
      <c r="B66" s="681"/>
      <c r="C66" s="681"/>
      <c r="D66" s="675" t="s">
        <v>304</v>
      </c>
      <c r="E66" s="677"/>
      <c r="F66" s="681"/>
      <c r="G66" s="681"/>
      <c r="H66" s="681"/>
      <c r="I66" s="681"/>
      <c r="J66" s="689"/>
    </row>
    <row r="67" s="660" customFormat="1" ht="12" spans="1:10">
      <c r="A67" s="685"/>
      <c r="B67" s="681"/>
      <c r="C67" s="677"/>
      <c r="D67" s="675" t="s">
        <v>305</v>
      </c>
      <c r="E67" s="681"/>
      <c r="F67" s="681"/>
      <c r="G67" s="681"/>
      <c r="H67" s="681"/>
      <c r="I67" s="681"/>
      <c r="J67" s="689"/>
    </row>
    <row r="68" s="660" customFormat="1" ht="12" spans="1:10">
      <c r="A68" s="692"/>
      <c r="B68" s="693"/>
      <c r="C68" s="694"/>
      <c r="D68" s="695" t="s">
        <v>306</v>
      </c>
      <c r="E68" s="694"/>
      <c r="F68" s="693"/>
      <c r="G68" s="693"/>
      <c r="H68" s="693"/>
      <c r="I68" s="693"/>
      <c r="J68" s="696"/>
    </row>
  </sheetData>
  <mergeCells count="2">
    <mergeCell ref="A1:J1"/>
    <mergeCell ref="B3:C3"/>
  </mergeCells>
  <hyperlinks>
    <hyperlink ref="B2" location="基本信息输入表!A1" display="基本信息输入表"/>
    <hyperlink ref="B3" location="填表说明!B2" display="填表说明（填表前请先阅读）"/>
    <hyperlink ref="B4" location="企业基本情况表!A1" display=" "/>
    <hyperlink ref="C4" location="资产负债表!A1" display="资产负债表"/>
    <hyperlink ref="D4" location="'1-汇总表'!A1" display="汇总表"/>
    <hyperlink ref="E4" location="'2-分类汇总'!A1" display="分类汇总表"/>
    <hyperlink ref="C7" location="'3-流动汇总'!A1" display="流动资产"/>
    <hyperlink ref="D7" location="'表3-1货币汇总表'!A1" display="货币资金"/>
    <hyperlink ref="E7" location="'3-1-1现金'!A1" display="现金"/>
    <hyperlink ref="G7" location="'5-流动负债汇总'!A1" display="流动负债"/>
    <hyperlink ref="I7" location="'5-1短期借款'!A1" display="短期借款"/>
    <hyperlink ref="E8" location="'3-1-2银行存款'!A1" display="银行存款"/>
    <hyperlink ref="I8" location="'5-2交易性金融负债'!A1" display="交易性金融负债"/>
    <hyperlink ref="E9" location="'3-1-3其他货币资金'!A1" display="其他货币资金"/>
    <hyperlink ref="I10" location="'5-4应付票据'!A1" display="应付票据"/>
    <hyperlink ref="D10" location="'3-2交易性金融资产汇总'!A1" display="交易性金融资产"/>
    <hyperlink ref="E10" location="'3-2-1交易性-股票'!A1" display="股票投资"/>
    <hyperlink ref="I11" location="'5-5应付账款'!A1" display="应付账款"/>
    <hyperlink ref="E11" location="'3-2-2交易性-债券'!A1" display="债券投资"/>
    <hyperlink ref="I12" location="'5-6预收款项'!A1" display="预收款项"/>
    <hyperlink ref="E12" location="'3-2-3交易性-基金'!A1" display="基金投资"/>
    <hyperlink ref="I14" location="'5-8应付职工薪酬'!A1" display="应付职工薪酬"/>
    <hyperlink ref="D15" location="'3-4应收票据'!A1" display="应收票据"/>
    <hyperlink ref="I15" location="'5-9应交税费'!A1" display="应交税费"/>
    <hyperlink ref="D16" location="'3-5应收账款'!A1" display="应收账款"/>
    <hyperlink ref="D18" location="'3-7预付款项'!A1" display="预付款项"/>
    <hyperlink ref="I17" location="'5-11持有待售负债'!A1" display="持有待售负债"/>
    <hyperlink ref="D17" location="'3-6应收账款融资'!A1" display="应收账款融资"/>
    <hyperlink ref="I16" location="'5-10其他应付款'!A1" display="其他应付款"/>
    <hyperlink ref="I18" location="'5-11一年到期非流动负债'!A1" display="一年内到期的非流动负债"/>
    <hyperlink ref="D19" location="'3-8其他应收款'!A1" display="其他应收款"/>
    <hyperlink ref="I19" location="'5-13其他流动负债'!A1" display="其他流动负债"/>
    <hyperlink ref="E20" location="'3-9-1材料采购（在途物资）'!A1" display="材料采购（在途物资）"/>
    <hyperlink ref="E21" location="'3-9-2原材料'!A1" display="原材料"/>
    <hyperlink ref="E22" location="'3-9-3在库周转材料'!A1" display="在库周转材料"/>
    <hyperlink ref="G22" location="'6-非流动负债汇总 '!A1" display="非流动负债"/>
    <hyperlink ref="I22" location="'6-1长期借款'!A1" display="长期借款"/>
    <hyperlink ref="E23" location="'3-9-4委托加工物资'!A1" display="委托加工物资"/>
    <hyperlink ref="I23" location="'6-2应付债券'!A1" display="应付债券"/>
    <hyperlink ref="E24" location="'3-9-5产成品（库存商品）'!A1" display="产成品（库存商品）"/>
    <hyperlink ref="I25" location="'6-4长期应付款'!A1" display="长期应付款"/>
    <hyperlink ref="E25" location="'3-9-6在产品（自制半成品）'!A1" display="在产品（自制半成品）"/>
    <hyperlink ref="E26" location="'3-9-7发出商品'!A1" display="发出商品"/>
    <hyperlink ref="I26" location="'6-5预计负债'!A1" display="预计负债"/>
    <hyperlink ref="E27" location="'3-9-8在用周转材料'!A1" display="在用周转材料"/>
    <hyperlink ref="I28" location="'6-7递延所得税负债'!A1" display="递延所得税负债"/>
    <hyperlink ref="D28" location="'3-12一年到期非流动资产'!A1" display="一年到期非流动资产"/>
    <hyperlink ref="E28" location="'3-9-9开发产品'!A1" display="开发产品"/>
    <hyperlink ref="I29" location="'6-8其他非流动负债'!A1" display="其他非流动负债"/>
    <hyperlink ref="D29" location="'3-13其他流动资产'!A1" display="其他流动资产"/>
    <hyperlink ref="E29" location="'3-9-10开发成本'!A1" display="开发成本"/>
    <hyperlink ref="E30" location="'3-9-11消耗性生物资产'!A1" display="消耗性生物资产"/>
    <hyperlink ref="E31" location="'3-9-12工程施工'!A1" display="工程施工"/>
    <hyperlink ref="D34" location="'4-1债权投资'!A1" display="债权投资"/>
    <hyperlink ref="D36" location="'4-3长期应收'!A1" display="长期应收"/>
    <hyperlink ref="D37" location="'4-4长期股权投资'!A1" display="长期股权投资"/>
    <hyperlink ref="D40" location="'4-7投资性房地产汇总'!A1" display="投资性房地产"/>
    <hyperlink ref="E40" location="'4-5-1投资性房地产（成本计量）'!A1" display="投资性房地产（成本计量）"/>
    <hyperlink ref="E41" location="'4-5-2投资性房地产（公允计量）'!A1" display="投资性房地产（公允计量）"/>
    <hyperlink ref="E42" location="'4-5-3投资性地产（成本计量）'!A1" display="投资性地产（成本计量）"/>
    <hyperlink ref="E43" location="'4-5-4投资性地产(公允计量）'!A1" display="投资性地产(公允计量）"/>
    <hyperlink ref="D45" location="'4-8固定资产汇总'!A1" display="固定资产"/>
    <hyperlink ref="E45" location="'4-8-1房屋建筑物'!A1" display="房屋建筑物"/>
    <hyperlink ref="E46" location="'4-8-2构筑物'!A1" display="构筑物及其他辅助设施"/>
    <hyperlink ref="E47" location="'4-8-3管道沟槽'!A1" display="管道及沟槽"/>
    <hyperlink ref="E48" location="'4-8-4井巷工程'!A1" display="井巷工程"/>
    <hyperlink ref="E49" location="'4-8-5机器设备'!A1" display="机器设备"/>
    <hyperlink ref="E50" location="'4-8-6车辆'!A1" display="车辆"/>
    <hyperlink ref="E51" location="'4-8-7电子设备'!A1" display="电子设备"/>
    <hyperlink ref="E52" location="'4-8-8土地'!A1" display="土地"/>
    <hyperlink ref="E53" location="'4-8-9船舶'!A1" display="船舶"/>
    <hyperlink ref="D54" location="'4-9在建工程汇总'!A1" display="在建工程"/>
    <hyperlink ref="E54" location="'4-9-1在建（土建）'!A1" display="在建工程-土建工程"/>
    <hyperlink ref="E55" location="'4-9-2在建（设备）'!A1" display="在建工程-设备安装工程"/>
    <hyperlink ref="D57" location="'4-9-4工程物资'!A1" display="工程物资"/>
    <hyperlink ref="D58" location="'4-10生产性生物资产'!A1" display="生产性生物资产"/>
    <hyperlink ref="D59" location="'4-11油气资产'!A1" display="油气资产"/>
    <hyperlink ref="D61" location="'4-13无形资产汇总'!A1" display="无形资产"/>
    <hyperlink ref="E61" location="'4-13-1无形-土地'!A1" display="无形－土地"/>
    <hyperlink ref="E62" location="'4-13-2无形-矿业权'!A1" display="无形-矿业权"/>
    <hyperlink ref="E63" location="'4-13-3无形-其他'!A1" display="无形－其他"/>
    <hyperlink ref="D64" location="'4-14开发支出'!A1" display="开发支出"/>
    <hyperlink ref="D65" location="'4-15商誉'!A1" display="商誉"/>
    <hyperlink ref="D66" location="'4-16长期待摊费用'!A1" display="长期待摊费用"/>
    <hyperlink ref="D67" location="'4-17递延所得税资产'!A1" display="递延所得税资产"/>
    <hyperlink ref="D68" location="'4-18其他非流动资产'!A1" display="其他非流动资产"/>
    <hyperlink ref="E6" location="'表3-1货币汇总表'!A1" display="货币汇总表"/>
    <hyperlink ref="E13" location="'3-2-4交易性-其他'!A1" display="其他投资"/>
    <hyperlink ref="D14" location="'3-3衍生金融资产'!A1" display="衍生金融资产"/>
    <hyperlink ref="D20" location="'3-9存货汇总'!A1" display="存货汇总"/>
    <hyperlink ref="D26" location="'3-10合同资产'!A1" display="合同资产"/>
    <hyperlink ref="D27" location="'3-11持有待售资产'!A1" display="持有待售资产"/>
    <hyperlink ref="D35" location="'4-2其他债权投资'!A1" display="其他债权投资"/>
    <hyperlink ref="D38" location="'4-5其他权益工具投资'!A1" display="其他权益工具投资"/>
    <hyperlink ref="D39" location="'4-6其他非流动金融资产'!A1" display="其他非流动金融资产"/>
    <hyperlink ref="E56" location="'4-9-3在建（待摊投资）'!A1" display="在建工程－待摊投资"/>
    <hyperlink ref="D60" location="'4-12使用权资产'!A1" display="使用权资产"/>
    <hyperlink ref="C64" location="'4-非流动资产汇总'!A1" display="非流动资产"/>
    <hyperlink ref="I9" location="'5-3衍生金融负债'!A1" display="衍生金融负债"/>
    <hyperlink ref="I13" location="'5-7合同负债'!A1" display="合同负债"/>
    <hyperlink ref="I18:J18" location="'5-12一年内到期非流动负债'!A1" display="一年内到期的非流动负债"/>
    <hyperlink ref="I24" location="'6-3租赁负债'!A1" display="租赁负债"/>
    <hyperlink ref="I27" location="'6-6递延收益'!A1" display="递延收益"/>
    <hyperlink ref="E40:F40" location="'4-7-1投资性房地产（成本计量）'!A1" display="投资性房地产（成本计量）"/>
    <hyperlink ref="E41:F41" location="'4-7-2投资性房地产（公允计量）'!A1" display="投资性房地产（公允计量）"/>
    <hyperlink ref="E42:F42" location="'4-7-3投资性地产（成本计量）'!A1" display="投资性地产（成本计量）"/>
    <hyperlink ref="E43:F43" location="'4-7-4投资性地产（公允计量）'!A1" display="投资性地产(公允计量）"/>
  </hyperlinks>
  <pageMargins left="0.747916666666667" right="0.747916666666667" top="0.786805555555556" bottom="0.196527777777778" header="0" footer="0"/>
  <pageSetup paperSize="9" scale="7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0">
    <pageSetUpPr fitToPage="1"/>
  </sheetPr>
  <dimension ref="A1:I29"/>
  <sheetViews>
    <sheetView showGridLines="0" zoomScale="96" zoomScaleNormal="96" workbookViewId="0">
      <selection activeCell="J8" sqref="J8"/>
    </sheetView>
  </sheetViews>
  <sheetFormatPr defaultColWidth="9" defaultRowHeight="15.75" customHeight="1"/>
  <cols>
    <col min="1" max="1" width="5.70833333333333" style="3" customWidth="1"/>
    <col min="2" max="2" width="17.7083333333333" style="3" customWidth="1"/>
    <col min="3" max="3" width="12.2083333333333" style="3" customWidth="1"/>
    <col min="4" max="4" width="15.5" style="3" customWidth="1"/>
    <col min="5" max="5" width="15.7083333333333" style="3" customWidth="1"/>
    <col min="6" max="7" width="12.7083333333333" style="3" customWidth="1"/>
    <col min="8" max="8" width="15.7083333333333" style="3" customWidth="1"/>
    <col min="9" max="10" width="9" style="3" customWidth="1"/>
    <col min="11" max="16384" width="9" style="3"/>
  </cols>
  <sheetData>
    <row r="1" customHeight="1" spans="1:1">
      <c r="A1" s="4" t="s">
        <v>0</v>
      </c>
    </row>
    <row r="2" s="1" customFormat="1" ht="30" customHeight="1" spans="1:9">
      <c r="A2" s="5" t="s">
        <v>1361</v>
      </c>
      <c r="I2" s="3"/>
    </row>
    <row r="3" customHeight="1" spans="1:9">
      <c r="A3" s="2" t="e">
        <f>"评估基准日："&amp;TEXT(#REF!,"yyyy年mm月dd日")</f>
        <v>#REF!</v>
      </c>
      <c r="I3" s="45"/>
    </row>
    <row r="4" ht="14.25" customHeight="1" spans="1:8">
      <c r="A4" s="2"/>
      <c r="B4" s="2"/>
      <c r="C4" s="2"/>
      <c r="D4" s="2"/>
      <c r="E4" s="2"/>
      <c r="F4" s="2"/>
      <c r="G4" s="2"/>
      <c r="H4" s="7" t="s">
        <v>1362</v>
      </c>
    </row>
    <row r="5" customHeight="1" spans="1:8">
      <c r="A5" s="3" t="e">
        <f>#REF!&amp;"："&amp;#REF!</f>
        <v>#REF!</v>
      </c>
      <c r="H5" s="198" t="s">
        <v>627</v>
      </c>
    </row>
    <row r="6" s="2" customFormat="1" customHeight="1" spans="1:9">
      <c r="A6" s="11" t="s">
        <v>4</v>
      </c>
      <c r="B6" s="11" t="s">
        <v>1363</v>
      </c>
      <c r="C6" s="11" t="s">
        <v>933</v>
      </c>
      <c r="D6" s="11" t="s">
        <v>1364</v>
      </c>
      <c r="E6" s="67" t="s">
        <v>6</v>
      </c>
      <c r="F6" s="11" t="s">
        <v>7</v>
      </c>
      <c r="G6" s="11" t="s">
        <v>576</v>
      </c>
      <c r="H6" s="11" t="s">
        <v>176</v>
      </c>
      <c r="I6" s="199" t="s">
        <v>632</v>
      </c>
    </row>
    <row r="7" ht="12.75" customHeight="1" spans="1:9">
      <c r="A7" s="13" t="str">
        <f t="shared" ref="A7" si="0">IF(B7="","",ROW()-6)</f>
        <v/>
      </c>
      <c r="B7" s="14"/>
      <c r="C7" s="15"/>
      <c r="D7" s="14"/>
      <c r="E7" s="16"/>
      <c r="F7" s="16"/>
      <c r="G7" s="16" t="str">
        <f t="shared" ref="G7" si="1">IF(E7=0,"",(F7-E7)/E7*100)</f>
        <v/>
      </c>
      <c r="H7" s="14"/>
      <c r="I7" s="2" t="s">
        <v>1365</v>
      </c>
    </row>
    <row r="8" ht="12.75" customHeight="1" spans="1:9">
      <c r="A8" s="13" t="str">
        <f t="shared" ref="A8:A26" si="2">IF(B8="","",ROW()-6)</f>
        <v/>
      </c>
      <c r="B8" s="14"/>
      <c r="C8" s="15"/>
      <c r="D8" s="14"/>
      <c r="E8" s="16"/>
      <c r="F8" s="16"/>
      <c r="G8" s="16" t="str">
        <f t="shared" ref="G8:G27" si="3">IF(E8=0,"",(F8-E8)/E8*100)</f>
        <v/>
      </c>
      <c r="H8" s="14"/>
      <c r="I8" s="2" t="s">
        <v>1366</v>
      </c>
    </row>
    <row r="9" ht="12.75" customHeight="1" spans="1:9">
      <c r="A9" s="13" t="str">
        <f t="shared" si="2"/>
        <v/>
      </c>
      <c r="B9" s="14"/>
      <c r="C9" s="15"/>
      <c r="D9" s="14"/>
      <c r="E9" s="16"/>
      <c r="F9" s="16"/>
      <c r="G9" s="16" t="str">
        <f t="shared" si="3"/>
        <v/>
      </c>
      <c r="H9" s="14"/>
      <c r="I9" s="2" t="s">
        <v>1367</v>
      </c>
    </row>
    <row r="10" ht="12.75" customHeight="1" spans="1:9">
      <c r="A10" s="13" t="str">
        <f t="shared" si="2"/>
        <v/>
      </c>
      <c r="B10" s="14"/>
      <c r="C10" s="15"/>
      <c r="D10" s="14"/>
      <c r="E10" s="16"/>
      <c r="F10" s="16"/>
      <c r="G10" s="16" t="str">
        <f t="shared" si="3"/>
        <v/>
      </c>
      <c r="H10" s="14"/>
      <c r="I10" s="2" t="s">
        <v>1368</v>
      </c>
    </row>
    <row r="11" ht="12.75" customHeight="1" spans="1:9">
      <c r="A11" s="13" t="str">
        <f t="shared" si="2"/>
        <v/>
      </c>
      <c r="B11" s="14"/>
      <c r="C11" s="15"/>
      <c r="D11" s="14"/>
      <c r="E11" s="16"/>
      <c r="F11" s="16"/>
      <c r="G11" s="16" t="str">
        <f t="shared" si="3"/>
        <v/>
      </c>
      <c r="H11" s="14"/>
      <c r="I11" s="2" t="s">
        <v>1369</v>
      </c>
    </row>
    <row r="12" ht="12.75" customHeight="1" spans="1:9">
      <c r="A12" s="13" t="str">
        <f t="shared" si="2"/>
        <v/>
      </c>
      <c r="B12" s="14"/>
      <c r="C12" s="15"/>
      <c r="D12" s="14"/>
      <c r="E12" s="16"/>
      <c r="F12" s="16"/>
      <c r="G12" s="16" t="str">
        <f t="shared" si="3"/>
        <v/>
      </c>
      <c r="H12" s="14"/>
      <c r="I12" s="2" t="s">
        <v>1370</v>
      </c>
    </row>
    <row r="13" ht="12.75" customHeight="1" spans="1:9">
      <c r="A13" s="13" t="str">
        <f t="shared" si="2"/>
        <v/>
      </c>
      <c r="B13" s="14"/>
      <c r="C13" s="15"/>
      <c r="D13" s="14"/>
      <c r="E13" s="16"/>
      <c r="F13" s="16"/>
      <c r="G13" s="16" t="str">
        <f t="shared" si="3"/>
        <v/>
      </c>
      <c r="H13" s="14"/>
      <c r="I13" s="2" t="s">
        <v>1371</v>
      </c>
    </row>
    <row r="14" ht="12.75" customHeight="1" spans="1:9">
      <c r="A14" s="13" t="str">
        <f t="shared" si="2"/>
        <v/>
      </c>
      <c r="B14" s="14"/>
      <c r="C14" s="15"/>
      <c r="D14" s="14"/>
      <c r="E14" s="16"/>
      <c r="F14" s="16"/>
      <c r="G14" s="16" t="str">
        <f t="shared" si="3"/>
        <v/>
      </c>
      <c r="H14" s="14"/>
      <c r="I14" s="2" t="s">
        <v>1372</v>
      </c>
    </row>
    <row r="15" ht="12.75" customHeight="1" spans="1:9">
      <c r="A15" s="13" t="str">
        <f t="shared" si="2"/>
        <v/>
      </c>
      <c r="B15" s="14"/>
      <c r="C15" s="15"/>
      <c r="D15" s="14"/>
      <c r="E15" s="16"/>
      <c r="F15" s="16"/>
      <c r="G15" s="16" t="str">
        <f t="shared" si="3"/>
        <v/>
      </c>
      <c r="H15" s="14"/>
      <c r="I15" s="2" t="s">
        <v>1373</v>
      </c>
    </row>
    <row r="16" ht="12.75" customHeight="1" spans="1:9">
      <c r="A16" s="13" t="str">
        <f t="shared" si="2"/>
        <v/>
      </c>
      <c r="B16" s="14"/>
      <c r="C16" s="15"/>
      <c r="D16" s="14"/>
      <c r="E16" s="16"/>
      <c r="F16" s="16"/>
      <c r="G16" s="16" t="str">
        <f t="shared" si="3"/>
        <v/>
      </c>
      <c r="H16" s="14"/>
      <c r="I16" s="2" t="s">
        <v>1374</v>
      </c>
    </row>
    <row r="17" ht="12.75" customHeight="1" spans="1:9">
      <c r="A17" s="13" t="str">
        <f t="shared" si="2"/>
        <v/>
      </c>
      <c r="B17" s="14"/>
      <c r="C17" s="15"/>
      <c r="D17" s="14"/>
      <c r="E17" s="16"/>
      <c r="F17" s="16"/>
      <c r="G17" s="16" t="str">
        <f t="shared" si="3"/>
        <v/>
      </c>
      <c r="H17" s="14"/>
      <c r="I17" s="2" t="s">
        <v>1375</v>
      </c>
    </row>
    <row r="18" ht="12.75" customHeight="1" spans="1:9">
      <c r="A18" s="13" t="str">
        <f t="shared" si="2"/>
        <v/>
      </c>
      <c r="B18" s="14"/>
      <c r="C18" s="15"/>
      <c r="D18" s="14"/>
      <c r="E18" s="16"/>
      <c r="F18" s="16"/>
      <c r="G18" s="16" t="str">
        <f t="shared" si="3"/>
        <v/>
      </c>
      <c r="H18" s="14"/>
      <c r="I18" s="2" t="s">
        <v>1376</v>
      </c>
    </row>
    <row r="19" ht="12.75" customHeight="1" spans="1:9">
      <c r="A19" s="13" t="str">
        <f t="shared" si="2"/>
        <v/>
      </c>
      <c r="B19" s="14"/>
      <c r="C19" s="15"/>
      <c r="D19" s="14"/>
      <c r="E19" s="16"/>
      <c r="F19" s="16"/>
      <c r="G19" s="16" t="str">
        <f t="shared" si="3"/>
        <v/>
      </c>
      <c r="H19" s="14"/>
      <c r="I19" s="2" t="s">
        <v>1377</v>
      </c>
    </row>
    <row r="20" ht="12.75" customHeight="1" spans="1:9">
      <c r="A20" s="13" t="str">
        <f t="shared" si="2"/>
        <v/>
      </c>
      <c r="B20" s="14"/>
      <c r="C20" s="15"/>
      <c r="D20" s="14"/>
      <c r="E20" s="16"/>
      <c r="F20" s="16"/>
      <c r="G20" s="16" t="str">
        <f t="shared" si="3"/>
        <v/>
      </c>
      <c r="H20" s="14"/>
      <c r="I20" s="2" t="s">
        <v>1378</v>
      </c>
    </row>
    <row r="21" ht="12.75" customHeight="1" spans="1:9">
      <c r="A21" s="13" t="str">
        <f t="shared" si="2"/>
        <v/>
      </c>
      <c r="B21" s="14"/>
      <c r="C21" s="15"/>
      <c r="D21" s="14"/>
      <c r="E21" s="16"/>
      <c r="F21" s="16"/>
      <c r="G21" s="16" t="str">
        <f t="shared" si="3"/>
        <v/>
      </c>
      <c r="H21" s="14"/>
      <c r="I21" s="2" t="s">
        <v>1379</v>
      </c>
    </row>
    <row r="22" ht="12.75" customHeight="1" spans="1:9">
      <c r="A22" s="13" t="str">
        <f t="shared" si="2"/>
        <v/>
      </c>
      <c r="B22" s="14"/>
      <c r="C22" s="15"/>
      <c r="D22" s="14"/>
      <c r="E22" s="16"/>
      <c r="F22" s="16"/>
      <c r="G22" s="16" t="str">
        <f t="shared" si="3"/>
        <v/>
      </c>
      <c r="H22" s="14"/>
      <c r="I22" s="2" t="s">
        <v>1380</v>
      </c>
    </row>
    <row r="23" ht="12.75" customHeight="1" spans="1:9">
      <c r="A23" s="13" t="str">
        <f t="shared" si="2"/>
        <v/>
      </c>
      <c r="B23" s="14"/>
      <c r="C23" s="15"/>
      <c r="D23" s="14"/>
      <c r="E23" s="16"/>
      <c r="F23" s="16"/>
      <c r="G23" s="16" t="str">
        <f t="shared" si="3"/>
        <v/>
      </c>
      <c r="H23" s="14"/>
      <c r="I23" s="2" t="s">
        <v>1381</v>
      </c>
    </row>
    <row r="24" ht="12.75" customHeight="1" spans="1:9">
      <c r="A24" s="13" t="str">
        <f t="shared" si="2"/>
        <v/>
      </c>
      <c r="B24" s="14"/>
      <c r="C24" s="15"/>
      <c r="D24" s="14"/>
      <c r="E24" s="16"/>
      <c r="F24" s="16"/>
      <c r="G24" s="16" t="str">
        <f t="shared" si="3"/>
        <v/>
      </c>
      <c r="H24" s="14"/>
      <c r="I24" s="2" t="s">
        <v>1382</v>
      </c>
    </row>
    <row r="25" ht="12.75" customHeight="1" spans="1:9">
      <c r="A25" s="13" t="str">
        <f t="shared" si="2"/>
        <v/>
      </c>
      <c r="B25" s="14"/>
      <c r="C25" s="15"/>
      <c r="D25" s="14"/>
      <c r="E25" s="16"/>
      <c r="F25" s="16"/>
      <c r="G25" s="16" t="str">
        <f t="shared" si="3"/>
        <v/>
      </c>
      <c r="H25" s="14"/>
      <c r="I25" s="2" t="s">
        <v>1383</v>
      </c>
    </row>
    <row r="26" ht="12.75" customHeight="1" spans="1:9">
      <c r="A26" s="13" t="str">
        <f t="shared" si="2"/>
        <v/>
      </c>
      <c r="B26" s="14"/>
      <c r="C26" s="15"/>
      <c r="D26" s="14"/>
      <c r="E26" s="16"/>
      <c r="F26" s="16"/>
      <c r="G26" s="16" t="str">
        <f t="shared" si="3"/>
        <v/>
      </c>
      <c r="H26" s="14"/>
      <c r="I26" s="2" t="s">
        <v>1384</v>
      </c>
    </row>
    <row r="27" customHeight="1" spans="1:8">
      <c r="A27" s="17" t="s">
        <v>1311</v>
      </c>
      <c r="B27" s="169"/>
      <c r="C27" s="17"/>
      <c r="D27" s="17"/>
      <c r="E27" s="23">
        <f>SUM(E7:E26)</f>
        <v>0</v>
      </c>
      <c r="F27" s="23">
        <f>SUM(F7:F26)</f>
        <v>0</v>
      </c>
      <c r="G27" s="16" t="str">
        <f t="shared" si="3"/>
        <v/>
      </c>
      <c r="H27" s="20"/>
    </row>
    <row r="28" customHeight="1" spans="1:9">
      <c r="A28" s="3" t="e">
        <f>#REF!&amp;"填表人："&amp;#REF!</f>
        <v>#REF!</v>
      </c>
      <c r="F28" s="3" t="e">
        <f>"评估人员："&amp;#REF!</f>
        <v>#REF!</v>
      </c>
      <c r="I28" s="45" t="s">
        <v>599</v>
      </c>
    </row>
    <row r="29" customHeight="1" spans="1:1">
      <c r="A29" s="3" t="e">
        <f>"填表日期："&amp;YEAR(#REF!)&amp;"年"&amp;MONTH(#REF!)&amp;"月"&amp;DAY(#REF!)&amp;"日"</f>
        <v>#REF!</v>
      </c>
    </row>
  </sheetData>
  <mergeCells count="3">
    <mergeCell ref="A2:H2"/>
    <mergeCell ref="A3:H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1">
    <pageSetUpPr fitToPage="1"/>
  </sheetPr>
  <dimension ref="A1:J30"/>
  <sheetViews>
    <sheetView showGridLines="0" zoomScale="96" zoomScaleNormal="96" zoomScalePageLayoutView="127" workbookViewId="0">
      <selection activeCell="J8" sqref="J8"/>
    </sheetView>
  </sheetViews>
  <sheetFormatPr defaultColWidth="9" defaultRowHeight="15.75" customHeight="1"/>
  <cols>
    <col min="1" max="1" width="5.5" style="3" customWidth="1"/>
    <col min="2" max="2" width="18.2083333333333" style="3" customWidth="1"/>
    <col min="3" max="3" width="8.20833333333333" style="3" customWidth="1"/>
    <col min="4" max="7" width="12.7083333333333" style="3" customWidth="1"/>
    <col min="8" max="8" width="9.70833333333333" style="3" customWidth="1"/>
    <col min="9" max="9" width="13.2083333333333" style="3" customWidth="1"/>
    <col min="10" max="10" width="9" style="2" customWidth="1"/>
    <col min="11" max="12" width="9" style="3" customWidth="1"/>
    <col min="13" max="16384" width="9" style="3"/>
  </cols>
  <sheetData>
    <row r="1" customHeight="1" spans="1:1">
      <c r="A1" s="4" t="s">
        <v>0</v>
      </c>
    </row>
    <row r="2" s="1" customFormat="1" ht="30" customHeight="1" spans="1:10">
      <c r="A2" s="5" t="s">
        <v>1385</v>
      </c>
      <c r="J2" s="6"/>
    </row>
    <row r="3" customHeight="1" spans="1:1">
      <c r="A3" s="2" t="e">
        <f>"评估基准日："&amp;TEXT(#REF!,"yyyy年mm月dd日")</f>
        <v>#REF!</v>
      </c>
    </row>
    <row r="4" ht="14.25" customHeight="1" spans="1:9">
      <c r="A4" s="2"/>
      <c r="B4" s="2"/>
      <c r="C4" s="2"/>
      <c r="D4" s="2"/>
      <c r="E4" s="2"/>
      <c r="F4" s="2"/>
      <c r="G4" s="2"/>
      <c r="H4" s="2"/>
      <c r="I4" s="7" t="s">
        <v>1386</v>
      </c>
    </row>
    <row r="5" customHeight="1" spans="1:9">
      <c r="A5" s="3" t="e">
        <f>#REF!&amp;"："&amp;#REF!</f>
        <v>#REF!</v>
      </c>
      <c r="I5" s="7" t="s">
        <v>1231</v>
      </c>
    </row>
    <row r="6" s="2" customFormat="1" customHeight="1" spans="1:10">
      <c r="A6" s="11" t="s">
        <v>4</v>
      </c>
      <c r="B6" s="11" t="s">
        <v>1363</v>
      </c>
      <c r="C6" s="11" t="s">
        <v>933</v>
      </c>
      <c r="D6" s="11" t="s">
        <v>1364</v>
      </c>
      <c r="E6" s="11" t="s">
        <v>745</v>
      </c>
      <c r="F6" s="67" t="s">
        <v>6</v>
      </c>
      <c r="G6" s="11" t="s">
        <v>7</v>
      </c>
      <c r="H6" s="11" t="s">
        <v>576</v>
      </c>
      <c r="I6" s="11" t="s">
        <v>176</v>
      </c>
      <c r="J6" s="2" t="s">
        <v>1248</v>
      </c>
    </row>
    <row r="7" ht="12.75" customHeight="1" spans="1:10">
      <c r="A7" s="13" t="str">
        <f t="shared" ref="A7" si="0">IF(B7="","",ROW()-6)</f>
        <v/>
      </c>
      <c r="B7" s="14"/>
      <c r="C7" s="15"/>
      <c r="D7" s="14"/>
      <c r="E7" s="16"/>
      <c r="F7" s="16"/>
      <c r="G7" s="16"/>
      <c r="H7" s="16" t="str">
        <f t="shared" ref="H7" si="1">IF(F7=0,"",(G7-F7)/F7*100)</f>
        <v/>
      </c>
      <c r="I7" s="14"/>
      <c r="J7" s="2" t="s">
        <v>1387</v>
      </c>
    </row>
    <row r="8" ht="12.75" customHeight="1" spans="1:10">
      <c r="A8" s="13" t="str">
        <f t="shared" ref="A8:A27" si="2">IF(B8="","",ROW()-6)</f>
        <v/>
      </c>
      <c r="B8" s="14"/>
      <c r="C8" s="15"/>
      <c r="D8" s="14"/>
      <c r="E8" s="16"/>
      <c r="F8" s="16"/>
      <c r="G8" s="16"/>
      <c r="H8" s="16" t="str">
        <f t="shared" ref="H8:H28" si="3">IF(F8=0,"",(G8-F8)/F8*100)</f>
        <v/>
      </c>
      <c r="I8" s="14"/>
      <c r="J8" s="2" t="s">
        <v>1388</v>
      </c>
    </row>
    <row r="9" ht="12.75" customHeight="1" spans="1:10">
      <c r="A9" s="13" t="str">
        <f t="shared" si="2"/>
        <v/>
      </c>
      <c r="B9" s="14"/>
      <c r="C9" s="15"/>
      <c r="D9" s="14"/>
      <c r="E9" s="16"/>
      <c r="F9" s="16"/>
      <c r="G9" s="16"/>
      <c r="H9" s="16" t="str">
        <f t="shared" si="3"/>
        <v/>
      </c>
      <c r="I9" s="14"/>
      <c r="J9" s="2" t="s">
        <v>1389</v>
      </c>
    </row>
    <row r="10" ht="12.75" customHeight="1" spans="1:10">
      <c r="A10" s="13" t="str">
        <f t="shared" si="2"/>
        <v/>
      </c>
      <c r="B10" s="14"/>
      <c r="C10" s="15"/>
      <c r="D10" s="14"/>
      <c r="E10" s="16"/>
      <c r="F10" s="16"/>
      <c r="G10" s="16"/>
      <c r="H10" s="16" t="str">
        <f t="shared" si="3"/>
        <v/>
      </c>
      <c r="I10" s="14"/>
      <c r="J10" s="2" t="s">
        <v>1390</v>
      </c>
    </row>
    <row r="11" ht="12.75" customHeight="1" spans="1:10">
      <c r="A11" s="13" t="str">
        <f t="shared" si="2"/>
        <v/>
      </c>
      <c r="B11" s="14"/>
      <c r="C11" s="15"/>
      <c r="D11" s="14"/>
      <c r="E11" s="16"/>
      <c r="F11" s="16"/>
      <c r="G11" s="16"/>
      <c r="H11" s="16" t="str">
        <f t="shared" si="3"/>
        <v/>
      </c>
      <c r="I11" s="14"/>
      <c r="J11" s="2" t="s">
        <v>1391</v>
      </c>
    </row>
    <row r="12" ht="12.75" customHeight="1" spans="1:10">
      <c r="A12" s="13" t="str">
        <f t="shared" si="2"/>
        <v/>
      </c>
      <c r="B12" s="14"/>
      <c r="C12" s="15"/>
      <c r="D12" s="14"/>
      <c r="E12" s="16"/>
      <c r="F12" s="16"/>
      <c r="G12" s="16"/>
      <c r="H12" s="16" t="str">
        <f t="shared" si="3"/>
        <v/>
      </c>
      <c r="I12" s="14"/>
      <c r="J12" s="2" t="s">
        <v>1392</v>
      </c>
    </row>
    <row r="13" ht="12.75" customHeight="1" spans="1:10">
      <c r="A13" s="13" t="str">
        <f t="shared" si="2"/>
        <v/>
      </c>
      <c r="B13" s="14"/>
      <c r="C13" s="15"/>
      <c r="D13" s="14"/>
      <c r="E13" s="16"/>
      <c r="F13" s="16"/>
      <c r="G13" s="16"/>
      <c r="H13" s="16" t="str">
        <f t="shared" si="3"/>
        <v/>
      </c>
      <c r="I13" s="14"/>
      <c r="J13" s="2" t="s">
        <v>1393</v>
      </c>
    </row>
    <row r="14" ht="12.75" customHeight="1" spans="1:10">
      <c r="A14" s="13" t="str">
        <f t="shared" si="2"/>
        <v/>
      </c>
      <c r="B14" s="14"/>
      <c r="C14" s="15"/>
      <c r="D14" s="14"/>
      <c r="E14" s="16"/>
      <c r="F14" s="16"/>
      <c r="G14" s="16"/>
      <c r="H14" s="16" t="str">
        <f t="shared" si="3"/>
        <v/>
      </c>
      <c r="I14" s="14"/>
      <c r="J14" s="2" t="s">
        <v>1394</v>
      </c>
    </row>
    <row r="15" ht="12.75" customHeight="1" spans="1:10">
      <c r="A15" s="13" t="str">
        <f t="shared" si="2"/>
        <v/>
      </c>
      <c r="B15" s="14"/>
      <c r="C15" s="15"/>
      <c r="D15" s="14"/>
      <c r="E15" s="16"/>
      <c r="F15" s="16"/>
      <c r="G15" s="16"/>
      <c r="H15" s="16" t="str">
        <f t="shared" si="3"/>
        <v/>
      </c>
      <c r="I15" s="14"/>
      <c r="J15" s="2" t="s">
        <v>1395</v>
      </c>
    </row>
    <row r="16" ht="12.75" customHeight="1" spans="1:10">
      <c r="A16" s="13" t="str">
        <f t="shared" si="2"/>
        <v/>
      </c>
      <c r="B16" s="14"/>
      <c r="C16" s="15"/>
      <c r="D16" s="14"/>
      <c r="E16" s="16"/>
      <c r="F16" s="16"/>
      <c r="G16" s="16"/>
      <c r="H16" s="16" t="str">
        <f t="shared" si="3"/>
        <v/>
      </c>
      <c r="I16" s="14"/>
      <c r="J16" s="2" t="s">
        <v>1396</v>
      </c>
    </row>
    <row r="17" ht="12.75" customHeight="1" spans="1:10">
      <c r="A17" s="13" t="str">
        <f t="shared" si="2"/>
        <v/>
      </c>
      <c r="B17" s="14"/>
      <c r="C17" s="15"/>
      <c r="D17" s="14"/>
      <c r="E17" s="16"/>
      <c r="F17" s="16"/>
      <c r="G17" s="16"/>
      <c r="H17" s="16" t="str">
        <f t="shared" si="3"/>
        <v/>
      </c>
      <c r="I17" s="14"/>
      <c r="J17" s="2" t="s">
        <v>1397</v>
      </c>
    </row>
    <row r="18" ht="12.75" customHeight="1" spans="1:10">
      <c r="A18" s="13" t="str">
        <f t="shared" si="2"/>
        <v/>
      </c>
      <c r="B18" s="14"/>
      <c r="C18" s="15"/>
      <c r="D18" s="14"/>
      <c r="E18" s="16"/>
      <c r="F18" s="16"/>
      <c r="G18" s="16"/>
      <c r="H18" s="16" t="str">
        <f t="shared" si="3"/>
        <v/>
      </c>
      <c r="I18" s="14"/>
      <c r="J18" s="2" t="s">
        <v>1398</v>
      </c>
    </row>
    <row r="19" ht="12.75" customHeight="1" spans="1:10">
      <c r="A19" s="13" t="str">
        <f t="shared" si="2"/>
        <v/>
      </c>
      <c r="B19" s="14"/>
      <c r="C19" s="15"/>
      <c r="D19" s="14"/>
      <c r="E19" s="16"/>
      <c r="F19" s="16"/>
      <c r="G19" s="16"/>
      <c r="H19" s="16" t="str">
        <f t="shared" si="3"/>
        <v/>
      </c>
      <c r="I19" s="14"/>
      <c r="J19" s="2" t="s">
        <v>1399</v>
      </c>
    </row>
    <row r="20" ht="12.75" customHeight="1" spans="1:10">
      <c r="A20" s="13" t="str">
        <f t="shared" si="2"/>
        <v/>
      </c>
      <c r="B20" s="14"/>
      <c r="C20" s="15"/>
      <c r="D20" s="14"/>
      <c r="E20" s="16"/>
      <c r="F20" s="16"/>
      <c r="G20" s="16"/>
      <c r="H20" s="16" t="str">
        <f t="shared" si="3"/>
        <v/>
      </c>
      <c r="I20" s="14"/>
      <c r="J20" s="2" t="s">
        <v>1400</v>
      </c>
    </row>
    <row r="21" ht="12.75" customHeight="1" spans="1:10">
      <c r="A21" s="13" t="str">
        <f t="shared" si="2"/>
        <v/>
      </c>
      <c r="B21" s="14"/>
      <c r="C21" s="15"/>
      <c r="D21" s="14"/>
      <c r="E21" s="16"/>
      <c r="F21" s="16"/>
      <c r="G21" s="16"/>
      <c r="H21" s="16" t="str">
        <f t="shared" si="3"/>
        <v/>
      </c>
      <c r="I21" s="14"/>
      <c r="J21" s="2" t="s">
        <v>1401</v>
      </c>
    </row>
    <row r="22" ht="12.75" customHeight="1" spans="1:10">
      <c r="A22" s="13" t="str">
        <f t="shared" si="2"/>
        <v/>
      </c>
      <c r="B22" s="14"/>
      <c r="C22" s="15"/>
      <c r="D22" s="14"/>
      <c r="E22" s="16"/>
      <c r="F22" s="16"/>
      <c r="G22" s="16"/>
      <c r="H22" s="16" t="str">
        <f t="shared" si="3"/>
        <v/>
      </c>
      <c r="I22" s="14"/>
      <c r="J22" s="2" t="s">
        <v>1402</v>
      </c>
    </row>
    <row r="23" ht="12.75" customHeight="1" spans="1:10">
      <c r="A23" s="13" t="str">
        <f t="shared" si="2"/>
        <v/>
      </c>
      <c r="B23" s="14"/>
      <c r="C23" s="15"/>
      <c r="D23" s="14"/>
      <c r="E23" s="16"/>
      <c r="F23" s="16"/>
      <c r="G23" s="16"/>
      <c r="H23" s="16" t="str">
        <f t="shared" si="3"/>
        <v/>
      </c>
      <c r="I23" s="14"/>
      <c r="J23" s="2" t="s">
        <v>1403</v>
      </c>
    </row>
    <row r="24" ht="12.75" customHeight="1" spans="1:10">
      <c r="A24" s="13" t="str">
        <f t="shared" si="2"/>
        <v/>
      </c>
      <c r="B24" s="14"/>
      <c r="C24" s="15"/>
      <c r="D24" s="14"/>
      <c r="E24" s="16"/>
      <c r="F24" s="16"/>
      <c r="G24" s="16"/>
      <c r="H24" s="16" t="str">
        <f t="shared" si="3"/>
        <v/>
      </c>
      <c r="I24" s="14"/>
      <c r="J24" s="2" t="s">
        <v>1404</v>
      </c>
    </row>
    <row r="25" ht="12.75" customHeight="1" spans="1:10">
      <c r="A25" s="13" t="str">
        <f t="shared" si="2"/>
        <v/>
      </c>
      <c r="B25" s="14"/>
      <c r="C25" s="15"/>
      <c r="D25" s="14"/>
      <c r="E25" s="16"/>
      <c r="F25" s="16"/>
      <c r="G25" s="16"/>
      <c r="H25" s="16" t="str">
        <f t="shared" si="3"/>
        <v/>
      </c>
      <c r="I25" s="14"/>
      <c r="J25" s="2" t="s">
        <v>1405</v>
      </c>
    </row>
    <row r="26" ht="12.75" customHeight="1" spans="1:10">
      <c r="A26" s="13" t="str">
        <f t="shared" si="2"/>
        <v/>
      </c>
      <c r="B26" s="14"/>
      <c r="C26" s="15"/>
      <c r="D26" s="14"/>
      <c r="E26" s="16"/>
      <c r="F26" s="16"/>
      <c r="G26" s="16"/>
      <c r="H26" s="16" t="str">
        <f t="shared" si="3"/>
        <v/>
      </c>
      <c r="I26" s="14"/>
      <c r="J26" s="2" t="s">
        <v>1406</v>
      </c>
    </row>
    <row r="27" ht="12.75" customHeight="1" spans="1:10">
      <c r="A27" s="13" t="str">
        <f t="shared" si="2"/>
        <v/>
      </c>
      <c r="B27" s="14"/>
      <c r="C27" s="15"/>
      <c r="D27" s="14"/>
      <c r="E27" s="16"/>
      <c r="F27" s="16"/>
      <c r="G27" s="16"/>
      <c r="H27" s="16" t="str">
        <f t="shared" si="3"/>
        <v/>
      </c>
      <c r="I27" s="14"/>
      <c r="J27" s="2" t="s">
        <v>1407</v>
      </c>
    </row>
    <row r="28" customHeight="1" spans="1:9">
      <c r="A28" s="17" t="s">
        <v>1311</v>
      </c>
      <c r="B28" s="18"/>
      <c r="C28" s="17"/>
      <c r="D28" s="17"/>
      <c r="E28" s="23">
        <f>SUM(E7:E27)</f>
        <v>0</v>
      </c>
      <c r="F28" s="23">
        <f>SUM(F7:F27)</f>
        <v>0</v>
      </c>
      <c r="G28" s="23">
        <f>SUM(G7:G27)</f>
        <v>0</v>
      </c>
      <c r="H28" s="16" t="str">
        <f t="shared" si="3"/>
        <v/>
      </c>
      <c r="I28" s="20"/>
    </row>
    <row r="29" customHeight="1" spans="1:10">
      <c r="A29" s="3" t="e">
        <f>#REF!&amp;"填表人："&amp;#REF!</f>
        <v>#REF!</v>
      </c>
      <c r="G29" s="3" t="e">
        <f>"评估人员："&amp;#REF!</f>
        <v>#REF!</v>
      </c>
      <c r="J29" s="2" t="s">
        <v>1270</v>
      </c>
    </row>
    <row r="30" customHeight="1" spans="1:1">
      <c r="A30" s="3" t="e">
        <f>"填表日期："&amp;YEAR(#REF!)&amp;"年"&amp;MONTH(#REF!)&amp;"月"&amp;DAY(#REF!)&amp;"日"</f>
        <v>#REF!</v>
      </c>
    </row>
  </sheetData>
  <mergeCells count="3">
    <mergeCell ref="A2:I2"/>
    <mergeCell ref="A3:I3"/>
    <mergeCell ref="A28:B28"/>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3">
    <tabColor rgb="FFFF0000"/>
    <pageSetUpPr fitToPage="1"/>
  </sheetPr>
  <dimension ref="A1:G41"/>
  <sheetViews>
    <sheetView showGridLines="0" zoomScale="89" zoomScaleNormal="89" workbookViewId="0">
      <selection activeCell="B26" sqref="B26"/>
    </sheetView>
  </sheetViews>
  <sheetFormatPr defaultColWidth="9" defaultRowHeight="15.75" customHeight="1" outlineLevelCol="6"/>
  <cols>
    <col min="1" max="1" width="5.20833333333333" style="32" customWidth="1"/>
    <col min="2" max="2" width="28" style="32" customWidth="1"/>
    <col min="3" max="5" width="18.7083333333333" style="32" customWidth="1"/>
    <col min="6" max="6" width="14.5" style="32" customWidth="1"/>
    <col min="7" max="8" width="9" style="32" customWidth="1"/>
    <col min="9" max="16384" width="9" style="32"/>
  </cols>
  <sheetData>
    <row r="1" customHeight="1" spans="1:1">
      <c r="A1" s="33" t="s">
        <v>0</v>
      </c>
    </row>
    <row r="2" s="30" customFormat="1" ht="30" customHeight="1" spans="1:1">
      <c r="A2" s="34" t="s">
        <v>1408</v>
      </c>
    </row>
    <row r="3" customHeight="1" spans="1:1">
      <c r="A3" s="31" t="e">
        <f>"评估基准日："&amp;TEXT(#REF!,"yyyy年mm月dd日")</f>
        <v>#REF!</v>
      </c>
    </row>
    <row r="4" ht="14.25" customHeight="1" spans="1:6">
      <c r="A4" s="31"/>
      <c r="B4" s="31"/>
      <c r="C4" s="31"/>
      <c r="D4" s="31"/>
      <c r="E4" s="31"/>
      <c r="F4" s="35" t="s">
        <v>1409</v>
      </c>
    </row>
    <row r="5" customHeight="1" spans="1:6">
      <c r="A5" s="32" t="e">
        <f>#REF!&amp;"："&amp;#REF!</f>
        <v>#REF!</v>
      </c>
      <c r="F5" s="35" t="s">
        <v>574</v>
      </c>
    </row>
    <row r="6" s="31" customFormat="1" customHeight="1" spans="1:6">
      <c r="A6" s="37" t="s">
        <v>605</v>
      </c>
      <c r="B6" s="37" t="s">
        <v>5</v>
      </c>
      <c r="C6" s="37" t="s">
        <v>6</v>
      </c>
      <c r="D6" s="37" t="s">
        <v>7</v>
      </c>
      <c r="E6" s="62" t="s">
        <v>575</v>
      </c>
      <c r="F6" s="37" t="s">
        <v>576</v>
      </c>
    </row>
    <row r="7" customHeight="1" spans="1:6">
      <c r="A7" s="37" t="s">
        <v>1410</v>
      </c>
      <c r="B7" s="350" t="s">
        <v>268</v>
      </c>
      <c r="C7" s="57">
        <f>'4-1债权投资'!F27</f>
        <v>0</v>
      </c>
      <c r="D7" s="57">
        <f>'4-1债权投资'!H27</f>
        <v>0</v>
      </c>
      <c r="E7" s="57">
        <f t="shared" ref="E7:E35" si="0">D7-C7</f>
        <v>0</v>
      </c>
      <c r="F7" s="341" t="str">
        <f t="shared" ref="F7:F35" si="1">IF(C7=0,"",E7/C7*100)</f>
        <v/>
      </c>
    </row>
    <row r="8" customHeight="1" spans="1:6">
      <c r="A8" s="37" t="s">
        <v>1411</v>
      </c>
      <c r="B8" s="350" t="s">
        <v>269</v>
      </c>
      <c r="C8" s="64">
        <f>'4-2其他债权投资'!F27</f>
        <v>0</v>
      </c>
      <c r="D8" s="64">
        <f>'4-2其他债权投资'!G27</f>
        <v>0</v>
      </c>
      <c r="E8" s="39">
        <f t="shared" si="0"/>
        <v>0</v>
      </c>
      <c r="F8" s="341" t="str">
        <f t="shared" si="1"/>
        <v/>
      </c>
    </row>
    <row r="9" customHeight="1" spans="1:6">
      <c r="A9" s="37" t="s">
        <v>1412</v>
      </c>
      <c r="B9" s="350" t="s">
        <v>584</v>
      </c>
      <c r="C9" s="64">
        <f>'4-3长期应收'!E27</f>
        <v>0</v>
      </c>
      <c r="D9" s="64">
        <f>'4-3长期应收'!G27</f>
        <v>0</v>
      </c>
      <c r="E9" s="39">
        <f t="shared" si="0"/>
        <v>0</v>
      </c>
      <c r="F9" s="341" t="str">
        <f t="shared" si="1"/>
        <v/>
      </c>
    </row>
    <row r="10" customHeight="1" spans="1:6">
      <c r="A10" s="37" t="s">
        <v>1413</v>
      </c>
      <c r="B10" s="351" t="s">
        <v>271</v>
      </c>
      <c r="C10" s="64">
        <f>'4-4长期股权投资'!I27</f>
        <v>0</v>
      </c>
      <c r="D10" s="64">
        <f>'4-4长期股权投资'!K27</f>
        <v>0</v>
      </c>
      <c r="E10" s="39">
        <f t="shared" si="0"/>
        <v>0</v>
      </c>
      <c r="F10" s="341" t="str">
        <f t="shared" si="1"/>
        <v/>
      </c>
    </row>
    <row r="11" customHeight="1" spans="1:6">
      <c r="A11" s="37" t="s">
        <v>1414</v>
      </c>
      <c r="B11" s="350" t="s">
        <v>272</v>
      </c>
      <c r="C11" s="64">
        <f>'4-5其他权益工具投资'!J27</f>
        <v>0</v>
      </c>
      <c r="D11" s="64">
        <f>'4-5其他权益工具投资'!L27</f>
        <v>0</v>
      </c>
      <c r="E11" s="39">
        <f t="shared" si="0"/>
        <v>0</v>
      </c>
      <c r="F11" s="341" t="str">
        <f t="shared" si="1"/>
        <v/>
      </c>
    </row>
    <row r="12" customHeight="1" spans="1:6">
      <c r="A12" s="37" t="s">
        <v>1415</v>
      </c>
      <c r="B12" s="350" t="s">
        <v>273</v>
      </c>
      <c r="C12" s="64">
        <f>'4-6其他非流动金融资产'!J27</f>
        <v>0</v>
      </c>
      <c r="D12" s="64">
        <f>'4-6其他非流动金融资产'!L27</f>
        <v>0</v>
      </c>
      <c r="E12" s="39">
        <f t="shared" si="0"/>
        <v>0</v>
      </c>
      <c r="F12" s="341" t="str">
        <f t="shared" si="1"/>
        <v/>
      </c>
    </row>
    <row r="13" customHeight="1" spans="1:6">
      <c r="A13" s="37" t="s">
        <v>1416</v>
      </c>
      <c r="B13" s="351" t="s">
        <v>274</v>
      </c>
      <c r="C13" s="64">
        <f>'4-7投资性房地产汇总'!C27</f>
        <v>0</v>
      </c>
      <c r="D13" s="39">
        <f>'4-7投资性房地产汇总'!E27</f>
        <v>0</v>
      </c>
      <c r="E13" s="39">
        <f t="shared" si="0"/>
        <v>0</v>
      </c>
      <c r="F13" s="341" t="str">
        <f t="shared" si="1"/>
        <v/>
      </c>
    </row>
    <row r="14" customHeight="1" spans="1:6">
      <c r="A14" s="37" t="s">
        <v>1417</v>
      </c>
      <c r="B14" s="351" t="s">
        <v>585</v>
      </c>
      <c r="C14" s="64" t="e">
        <f>#REF!</f>
        <v>#REF!</v>
      </c>
      <c r="D14" s="64" t="e">
        <f>#REF!</f>
        <v>#REF!</v>
      </c>
      <c r="E14" s="39" t="e">
        <f t="shared" si="0"/>
        <v>#REF!</v>
      </c>
      <c r="F14" s="341" t="e">
        <f t="shared" si="1"/>
        <v>#REF!</v>
      </c>
    </row>
    <row r="15" customHeight="1" spans="1:6">
      <c r="A15" s="37"/>
      <c r="B15" s="352" t="s">
        <v>586</v>
      </c>
      <c r="C15" s="64" t="e">
        <f>#REF!</f>
        <v>#REF!</v>
      </c>
      <c r="D15" s="64" t="e">
        <f>#REF!</f>
        <v>#REF!</v>
      </c>
      <c r="E15" s="39" t="e">
        <f t="shared" si="0"/>
        <v>#REF!</v>
      </c>
      <c r="F15" s="341" t="e">
        <f t="shared" si="1"/>
        <v>#REF!</v>
      </c>
    </row>
    <row r="16" customHeight="1" spans="1:6">
      <c r="A16" s="37"/>
      <c r="B16" s="353" t="s">
        <v>587</v>
      </c>
      <c r="C16" s="64" t="e">
        <f>#REF!</f>
        <v>#REF!</v>
      </c>
      <c r="D16" s="64" t="e">
        <f>#REF!</f>
        <v>#REF!</v>
      </c>
      <c r="E16" s="39" t="e">
        <f t="shared" si="0"/>
        <v>#REF!</v>
      </c>
      <c r="F16" s="341" t="e">
        <f t="shared" si="1"/>
        <v>#REF!</v>
      </c>
    </row>
    <row r="17" customHeight="1" spans="1:6">
      <c r="A17" s="37"/>
      <c r="B17" s="353" t="s">
        <v>588</v>
      </c>
      <c r="C17" s="64" t="e">
        <f>#REF!</f>
        <v>#REF!</v>
      </c>
      <c r="D17" s="64" t="e">
        <f>#REF!</f>
        <v>#REF!</v>
      </c>
      <c r="E17" s="39" t="e">
        <f t="shared" si="0"/>
        <v>#REF!</v>
      </c>
      <c r="F17" s="341" t="e">
        <f t="shared" si="1"/>
        <v>#REF!</v>
      </c>
    </row>
    <row r="18" customHeight="1" spans="1:6">
      <c r="A18" s="37"/>
      <c r="B18" s="354" t="s">
        <v>589</v>
      </c>
      <c r="C18" s="64" t="e">
        <f>C14-C19</f>
        <v>#REF!</v>
      </c>
      <c r="D18" s="64" t="e">
        <f>D14-D19</f>
        <v>#REF!</v>
      </c>
      <c r="E18" s="39" t="e">
        <f t="shared" si="0"/>
        <v>#REF!</v>
      </c>
      <c r="F18" s="341" t="e">
        <f t="shared" si="1"/>
        <v>#REF!</v>
      </c>
    </row>
    <row r="19" customHeight="1" spans="1:6">
      <c r="A19" s="37"/>
      <c r="B19" s="352" t="s">
        <v>590</v>
      </c>
      <c r="C19" s="64" t="e">
        <f>#REF!</f>
        <v>#REF!</v>
      </c>
      <c r="D19" s="39" t="e">
        <f>#REF!</f>
        <v>#REF!</v>
      </c>
      <c r="E19" s="39" t="e">
        <f t="shared" si="0"/>
        <v>#REF!</v>
      </c>
      <c r="F19" s="341" t="e">
        <f t="shared" si="1"/>
        <v>#REF!</v>
      </c>
    </row>
    <row r="20" customHeight="1" spans="1:6">
      <c r="A20" s="37"/>
      <c r="B20" s="352" t="s">
        <v>586</v>
      </c>
      <c r="C20" s="64" t="e">
        <f>#REF!</f>
        <v>#REF!</v>
      </c>
      <c r="D20" s="39" t="e">
        <f>#REF!</f>
        <v>#REF!</v>
      </c>
      <c r="E20" s="39" t="e">
        <f t="shared" si="0"/>
        <v>#REF!</v>
      </c>
      <c r="F20" s="341" t="e">
        <f t="shared" si="1"/>
        <v>#REF!</v>
      </c>
    </row>
    <row r="21" customHeight="1" spans="1:6">
      <c r="A21" s="37"/>
      <c r="B21" s="353" t="s">
        <v>587</v>
      </c>
      <c r="C21" s="64" t="e">
        <f>#REF!</f>
        <v>#REF!</v>
      </c>
      <c r="D21" s="39" t="e">
        <f>#REF!</f>
        <v>#REF!</v>
      </c>
      <c r="E21" s="39" t="e">
        <f t="shared" si="0"/>
        <v>#REF!</v>
      </c>
      <c r="F21" s="341" t="e">
        <f t="shared" si="1"/>
        <v>#REF!</v>
      </c>
    </row>
    <row r="22" customHeight="1" spans="1:6">
      <c r="A22" s="37"/>
      <c r="B22" s="353" t="s">
        <v>588</v>
      </c>
      <c r="C22" s="64" t="e">
        <f>#REF!</f>
        <v>#REF!</v>
      </c>
      <c r="D22" s="39" t="e">
        <f>#REF!</f>
        <v>#REF!</v>
      </c>
      <c r="E22" s="39" t="e">
        <f t="shared" si="0"/>
        <v>#REF!</v>
      </c>
      <c r="F22" s="341" t="e">
        <f t="shared" si="1"/>
        <v>#REF!</v>
      </c>
    </row>
    <row r="23" customHeight="1" spans="1:6">
      <c r="A23" s="37"/>
      <c r="B23" s="354" t="s">
        <v>591</v>
      </c>
      <c r="C23" s="64" t="e">
        <f>#REF!</f>
        <v>#REF!</v>
      </c>
      <c r="D23" s="39"/>
      <c r="E23" s="39" t="e">
        <f t="shared" si="0"/>
        <v>#REF!</v>
      </c>
      <c r="F23" s="341" t="e">
        <f t="shared" si="1"/>
        <v>#REF!</v>
      </c>
    </row>
    <row r="24" customHeight="1" spans="1:6">
      <c r="A24" s="37"/>
      <c r="B24" s="352" t="s">
        <v>553</v>
      </c>
      <c r="C24" s="64" t="e">
        <f>C19-C23</f>
        <v>#REF!</v>
      </c>
      <c r="D24" s="39" t="e">
        <f>D19</f>
        <v>#REF!</v>
      </c>
      <c r="E24" s="39" t="e">
        <f t="shared" si="0"/>
        <v>#REF!</v>
      </c>
      <c r="F24" s="341" t="e">
        <f t="shared" si="1"/>
        <v>#REF!</v>
      </c>
    </row>
    <row r="25" customHeight="1" spans="1:6">
      <c r="A25" s="37" t="s">
        <v>1418</v>
      </c>
      <c r="B25" s="350" t="s">
        <v>289</v>
      </c>
      <c r="C25" s="64">
        <f>'4-9在建工程汇总'!C27</f>
        <v>0</v>
      </c>
      <c r="D25" s="39">
        <f>'4-9在建工程汇总'!D27</f>
        <v>0</v>
      </c>
      <c r="E25" s="39">
        <f t="shared" si="0"/>
        <v>0</v>
      </c>
      <c r="F25" s="341" t="str">
        <f t="shared" si="1"/>
        <v/>
      </c>
    </row>
    <row r="26" customHeight="1" spans="1:6">
      <c r="A26" s="37" t="s">
        <v>1419</v>
      </c>
      <c r="B26" s="351" t="s">
        <v>294</v>
      </c>
      <c r="C26" s="64">
        <f>'4-10生产性生物资产'!H27</f>
        <v>0</v>
      </c>
      <c r="D26" s="39">
        <f>'4-10生产性生物资产'!L27</f>
        <v>0</v>
      </c>
      <c r="E26" s="39">
        <f t="shared" si="0"/>
        <v>0</v>
      </c>
      <c r="F26" s="341" t="str">
        <f t="shared" si="1"/>
        <v/>
      </c>
    </row>
    <row r="27" customHeight="1" spans="1:6">
      <c r="A27" s="37" t="s">
        <v>1420</v>
      </c>
      <c r="B27" s="351" t="s">
        <v>295</v>
      </c>
      <c r="C27" s="64">
        <f>'4-11油气资产'!J27</f>
        <v>0</v>
      </c>
      <c r="D27" s="39">
        <f>'4-11油气资产'!N27</f>
        <v>0</v>
      </c>
      <c r="E27" s="39">
        <f t="shared" si="0"/>
        <v>0</v>
      </c>
      <c r="F27" s="341" t="str">
        <f t="shared" si="1"/>
        <v/>
      </c>
    </row>
    <row r="28" customHeight="1" spans="1:6">
      <c r="A28" s="37" t="s">
        <v>1421</v>
      </c>
      <c r="B28" s="351" t="s">
        <v>296</v>
      </c>
      <c r="C28" s="64">
        <f>'4-12使用权资产'!G27</f>
        <v>0</v>
      </c>
      <c r="D28" s="64">
        <f>'4-12使用权资产'!I27</f>
        <v>0</v>
      </c>
      <c r="E28" s="39">
        <f t="shared" si="0"/>
        <v>0</v>
      </c>
      <c r="F28" s="341" t="str">
        <f t="shared" si="1"/>
        <v/>
      </c>
    </row>
    <row r="29" customHeight="1" spans="1:6">
      <c r="A29" s="37" t="s">
        <v>1422</v>
      </c>
      <c r="B29" s="351" t="s">
        <v>297</v>
      </c>
      <c r="C29" s="64">
        <f>'4-13无形资产汇总'!C27</f>
        <v>0</v>
      </c>
      <c r="D29" s="64">
        <f>'4-13无形资产汇总'!E27</f>
        <v>0</v>
      </c>
      <c r="E29" s="39">
        <f t="shared" si="0"/>
        <v>0</v>
      </c>
      <c r="F29" s="341" t="str">
        <f t="shared" si="1"/>
        <v/>
      </c>
    </row>
    <row r="30" customHeight="1" spans="1:6">
      <c r="A30" s="37"/>
      <c r="B30" s="350" t="s">
        <v>1423</v>
      </c>
      <c r="C30" s="64">
        <f>'4-13无形资产汇总'!C7</f>
        <v>0</v>
      </c>
      <c r="D30" s="64">
        <f>'4-13无形资产汇总'!E7</f>
        <v>0</v>
      </c>
      <c r="E30" s="39">
        <f t="shared" si="0"/>
        <v>0</v>
      </c>
      <c r="F30" s="341" t="str">
        <f t="shared" si="1"/>
        <v/>
      </c>
    </row>
    <row r="31" customHeight="1" spans="1:6">
      <c r="A31" s="37" t="s">
        <v>1424</v>
      </c>
      <c r="B31" s="351" t="s">
        <v>302</v>
      </c>
      <c r="C31" s="64">
        <f>'4-14开发支出'!I27</f>
        <v>0</v>
      </c>
      <c r="D31" s="64">
        <f>'4-14开发支出'!J27</f>
        <v>0</v>
      </c>
      <c r="E31" s="39">
        <f t="shared" si="0"/>
        <v>0</v>
      </c>
      <c r="F31" s="341" t="str">
        <f t="shared" si="1"/>
        <v/>
      </c>
    </row>
    <row r="32" customHeight="1" spans="1:6">
      <c r="A32" s="37" t="s">
        <v>1425</v>
      </c>
      <c r="B32" s="351" t="s">
        <v>303</v>
      </c>
      <c r="C32" s="64">
        <f>'4-15商誉'!D27</f>
        <v>0</v>
      </c>
      <c r="D32" s="64">
        <f>'4-15商誉'!E27</f>
        <v>0</v>
      </c>
      <c r="E32" s="39">
        <f t="shared" si="0"/>
        <v>0</v>
      </c>
      <c r="F32" s="341" t="str">
        <f t="shared" si="1"/>
        <v/>
      </c>
    </row>
    <row r="33" customHeight="1" spans="1:6">
      <c r="A33" s="37" t="s">
        <v>1426</v>
      </c>
      <c r="B33" s="351" t="s">
        <v>304</v>
      </c>
      <c r="C33" s="64">
        <f>'4-16长期待摊费用'!G27</f>
        <v>0</v>
      </c>
      <c r="D33" s="64">
        <f>'4-16长期待摊费用'!H27</f>
        <v>0</v>
      </c>
      <c r="E33" s="39">
        <f t="shared" si="0"/>
        <v>0</v>
      </c>
      <c r="F33" s="341" t="str">
        <f t="shared" si="1"/>
        <v/>
      </c>
    </row>
    <row r="34" customHeight="1" spans="1:6">
      <c r="A34" s="37" t="s">
        <v>1427</v>
      </c>
      <c r="B34" s="351" t="s">
        <v>305</v>
      </c>
      <c r="C34" s="64">
        <f>'4-17递延所得税资产'!D27</f>
        <v>0</v>
      </c>
      <c r="D34" s="64">
        <f>'4-17递延所得税资产'!E27</f>
        <v>0</v>
      </c>
      <c r="E34" s="39">
        <f t="shared" si="0"/>
        <v>0</v>
      </c>
      <c r="F34" s="341" t="str">
        <f t="shared" si="1"/>
        <v/>
      </c>
    </row>
    <row r="35" customHeight="1" spans="1:6">
      <c r="A35" s="37" t="s">
        <v>1428</v>
      </c>
      <c r="B35" s="351" t="s">
        <v>306</v>
      </c>
      <c r="C35" s="64">
        <f>'4-18其他非流动资产'!D27</f>
        <v>0</v>
      </c>
      <c r="D35" s="64">
        <f>'4-18其他非流动资产'!E27</f>
        <v>0</v>
      </c>
      <c r="E35" s="39">
        <f t="shared" si="0"/>
        <v>0</v>
      </c>
      <c r="F35" s="341" t="str">
        <f t="shared" si="1"/>
        <v/>
      </c>
    </row>
    <row r="36" customHeight="1" spans="1:6">
      <c r="A36" s="37"/>
      <c r="B36" s="63"/>
      <c r="C36" s="64"/>
      <c r="D36" s="39"/>
      <c r="E36" s="39"/>
      <c r="F36" s="342"/>
    </row>
    <row r="37" customHeight="1" spans="1:6">
      <c r="A37" s="37"/>
      <c r="B37" s="221"/>
      <c r="C37" s="64"/>
      <c r="D37" s="39"/>
      <c r="E37" s="39"/>
      <c r="F37" s="342"/>
    </row>
    <row r="38" customHeight="1" spans="1:6">
      <c r="A38" s="37"/>
      <c r="B38" s="221"/>
      <c r="C38" s="64"/>
      <c r="D38" s="39"/>
      <c r="E38" s="39"/>
      <c r="F38" s="342"/>
    </row>
    <row r="39" customHeight="1" spans="1:6">
      <c r="A39" s="37" t="s">
        <v>1311</v>
      </c>
      <c r="B39" s="42"/>
      <c r="C39" s="64" t="e">
        <f>SUM(C7:C13,C24:C38)-C30</f>
        <v>#REF!</v>
      </c>
      <c r="D39" s="64" t="e">
        <f>SUM(D7:D13,D24:D38)-D30</f>
        <v>#REF!</v>
      </c>
      <c r="E39" s="39" t="e">
        <f>D39-C39</f>
        <v>#REF!</v>
      </c>
      <c r="F39" s="342" t="e">
        <f>IF(C39=0,"",E39/C39*100)</f>
        <v>#REF!</v>
      </c>
    </row>
    <row r="40" customHeight="1" spans="5:7">
      <c r="E40" s="32" t="e">
        <f>"评估人员："&amp;#REF!</f>
        <v>#REF!</v>
      </c>
      <c r="G40" s="355" t="s">
        <v>159</v>
      </c>
    </row>
    <row r="41" customHeight="1" spans="7:7">
      <c r="G41" s="40" t="s">
        <v>599</v>
      </c>
    </row>
  </sheetData>
  <mergeCells count="3">
    <mergeCell ref="A2:F2"/>
    <mergeCell ref="A3:F3"/>
    <mergeCell ref="A39:B3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6">
    <pageSetUpPr fitToPage="1"/>
  </sheetPr>
  <dimension ref="A1:K29"/>
  <sheetViews>
    <sheetView showGridLines="0" zoomScale="96" zoomScaleNormal="96" workbookViewId="0">
      <selection activeCell="J8" sqref="J8"/>
    </sheetView>
  </sheetViews>
  <sheetFormatPr defaultColWidth="9" defaultRowHeight="15.75" customHeight="1"/>
  <cols>
    <col min="1" max="1" width="4.20833333333333" style="3" customWidth="1"/>
    <col min="2" max="2" width="17.2083333333333" style="3" customWidth="1"/>
    <col min="3" max="3" width="8.20833333333333" style="3" customWidth="1"/>
    <col min="4" max="4" width="9.20833333333333" style="3" customWidth="1"/>
    <col min="5" max="5" width="11.2083333333333" style="3" customWidth="1"/>
    <col min="6" max="6" width="11.5" style="3" customWidth="1"/>
    <col min="7" max="7" width="15" style="3" customWidth="1"/>
    <col min="8" max="8" width="11.2083333333333" style="3" customWidth="1"/>
    <col min="9" max="9" width="7.70833333333333" style="3" customWidth="1"/>
    <col min="10" max="10" width="9.70833333333333" style="3" customWidth="1"/>
    <col min="11" max="11" width="9" style="2" customWidth="1"/>
    <col min="12" max="13" width="9" style="3" customWidth="1"/>
    <col min="14" max="16384" width="9" style="3"/>
  </cols>
  <sheetData>
    <row r="1" customHeight="1" spans="1:1">
      <c r="A1" s="4" t="s">
        <v>0</v>
      </c>
    </row>
    <row r="2" s="1" customFormat="1" ht="30" customHeight="1" spans="1:11">
      <c r="A2" s="5" t="s">
        <v>1429</v>
      </c>
      <c r="K2" s="6"/>
    </row>
    <row r="3" customHeight="1" spans="1:1">
      <c r="A3" s="2" t="e">
        <f>"评估基准日："&amp;TEXT(#REF!,"yyyy年mm月dd日")</f>
        <v>#REF!</v>
      </c>
    </row>
    <row r="4" ht="14.25" customHeight="1" spans="1:10">
      <c r="A4" s="2"/>
      <c r="B4" s="2"/>
      <c r="C4" s="2"/>
      <c r="D4" s="2"/>
      <c r="E4" s="2"/>
      <c r="F4" s="2"/>
      <c r="G4" s="2"/>
      <c r="H4" s="2"/>
      <c r="I4" s="2"/>
      <c r="J4" s="7" t="s">
        <v>1430</v>
      </c>
    </row>
    <row r="5" customHeight="1" spans="1:10">
      <c r="A5" s="3" t="e">
        <f>#REF!&amp;"："&amp;#REF!</f>
        <v>#REF!</v>
      </c>
      <c r="J5" s="7" t="s">
        <v>1231</v>
      </c>
    </row>
    <row r="6" s="2" customFormat="1" customHeight="1" spans="1:10">
      <c r="A6" s="11" t="s">
        <v>4</v>
      </c>
      <c r="B6" s="11" t="s">
        <v>1431</v>
      </c>
      <c r="C6" s="11" t="s">
        <v>1432</v>
      </c>
      <c r="D6" s="11" t="s">
        <v>1433</v>
      </c>
      <c r="E6" s="11" t="s">
        <v>1434</v>
      </c>
      <c r="F6" s="67" t="s">
        <v>6</v>
      </c>
      <c r="G6" s="67" t="s">
        <v>979</v>
      </c>
      <c r="H6" s="11" t="s">
        <v>7</v>
      </c>
      <c r="I6" s="11" t="s">
        <v>576</v>
      </c>
      <c r="J6" s="11" t="s">
        <v>176</v>
      </c>
    </row>
    <row r="7" ht="12.75" customHeight="1" spans="1:11">
      <c r="A7" s="84"/>
      <c r="B7" s="84"/>
      <c r="C7" s="84"/>
      <c r="D7" s="84"/>
      <c r="E7" s="84"/>
      <c r="F7" s="84"/>
      <c r="G7" s="84"/>
      <c r="H7" s="84"/>
      <c r="I7" s="84"/>
      <c r="J7" s="84"/>
      <c r="K7" s="2" t="s">
        <v>1248</v>
      </c>
    </row>
    <row r="8" ht="12.75" customHeight="1" spans="1:11">
      <c r="A8" s="13" t="str">
        <f t="shared" ref="A8" si="0">IF(B8="","",ROW()-7)</f>
        <v/>
      </c>
      <c r="B8" s="14"/>
      <c r="C8" s="15"/>
      <c r="D8" s="343"/>
      <c r="E8" s="16"/>
      <c r="F8" s="16"/>
      <c r="G8" s="16"/>
      <c r="H8" s="16"/>
      <c r="I8" s="16" t="str">
        <f t="shared" ref="I8" si="1">IF(F8-G8=0,"",(H8-F8+G8)/(F8-G8)*100)</f>
        <v/>
      </c>
      <c r="J8" s="14"/>
      <c r="K8" s="2" t="s">
        <v>1435</v>
      </c>
    </row>
    <row r="9" ht="12.75" customHeight="1" spans="1:11">
      <c r="A9" s="13" t="str">
        <f t="shared" ref="A9:A24" si="2">IF(B9="","",ROW()-7)</f>
        <v/>
      </c>
      <c r="B9" s="14"/>
      <c r="C9" s="15"/>
      <c r="D9" s="343"/>
      <c r="E9" s="16"/>
      <c r="F9" s="16"/>
      <c r="G9" s="16"/>
      <c r="H9" s="16"/>
      <c r="I9" s="16" t="str">
        <f t="shared" ref="I9:I27" si="3">IF(F9-G9=0,"",(H9-F9+G9)/(F9-G9)*100)</f>
        <v/>
      </c>
      <c r="J9" s="14"/>
      <c r="K9" s="2" t="s">
        <v>1436</v>
      </c>
    </row>
    <row r="10" ht="12.75" customHeight="1" spans="1:11">
      <c r="A10" s="13" t="str">
        <f t="shared" si="2"/>
        <v/>
      </c>
      <c r="B10" s="14"/>
      <c r="C10" s="15"/>
      <c r="D10" s="343"/>
      <c r="E10" s="16"/>
      <c r="F10" s="16"/>
      <c r="G10" s="16"/>
      <c r="H10" s="16"/>
      <c r="I10" s="16" t="str">
        <f t="shared" si="3"/>
        <v/>
      </c>
      <c r="J10" s="14"/>
      <c r="K10" s="2" t="s">
        <v>1437</v>
      </c>
    </row>
    <row r="11" ht="12.75" customHeight="1" spans="1:11">
      <c r="A11" s="13" t="str">
        <f t="shared" si="2"/>
        <v/>
      </c>
      <c r="B11" s="14"/>
      <c r="C11" s="15"/>
      <c r="D11" s="343"/>
      <c r="E11" s="16"/>
      <c r="F11" s="16"/>
      <c r="G11" s="16"/>
      <c r="H11" s="16"/>
      <c r="I11" s="16" t="str">
        <f t="shared" si="3"/>
        <v/>
      </c>
      <c r="J11" s="14"/>
      <c r="K11" s="2" t="s">
        <v>1438</v>
      </c>
    </row>
    <row r="12" ht="12.75" customHeight="1" spans="1:11">
      <c r="A12" s="13" t="str">
        <f t="shared" si="2"/>
        <v/>
      </c>
      <c r="B12" s="14"/>
      <c r="C12" s="15"/>
      <c r="D12" s="343"/>
      <c r="E12" s="16"/>
      <c r="F12" s="16"/>
      <c r="G12" s="16"/>
      <c r="H12" s="16"/>
      <c r="I12" s="16" t="str">
        <f t="shared" si="3"/>
        <v/>
      </c>
      <c r="J12" s="14"/>
      <c r="K12" s="2" t="s">
        <v>1439</v>
      </c>
    </row>
    <row r="13" ht="12.75" customHeight="1" spans="1:11">
      <c r="A13" s="13" t="str">
        <f t="shared" si="2"/>
        <v/>
      </c>
      <c r="B13" s="14"/>
      <c r="C13" s="15"/>
      <c r="D13" s="343"/>
      <c r="E13" s="16"/>
      <c r="F13" s="16"/>
      <c r="G13" s="16"/>
      <c r="H13" s="16"/>
      <c r="I13" s="16" t="str">
        <f t="shared" si="3"/>
        <v/>
      </c>
      <c r="J13" s="14"/>
      <c r="K13" s="2" t="s">
        <v>1440</v>
      </c>
    </row>
    <row r="14" ht="12.75" customHeight="1" spans="1:11">
      <c r="A14" s="13" t="str">
        <f t="shared" si="2"/>
        <v/>
      </c>
      <c r="B14" s="14"/>
      <c r="C14" s="15"/>
      <c r="D14" s="343"/>
      <c r="E14" s="16"/>
      <c r="F14" s="16"/>
      <c r="G14" s="16"/>
      <c r="H14" s="16"/>
      <c r="I14" s="16" t="str">
        <f t="shared" si="3"/>
        <v/>
      </c>
      <c r="J14" s="14"/>
      <c r="K14" s="2" t="s">
        <v>1441</v>
      </c>
    </row>
    <row r="15" ht="12.75" customHeight="1" spans="1:11">
      <c r="A15" s="13" t="str">
        <f t="shared" si="2"/>
        <v/>
      </c>
      <c r="B15" s="14"/>
      <c r="C15" s="15"/>
      <c r="D15" s="343"/>
      <c r="E15" s="16"/>
      <c r="F15" s="16"/>
      <c r="G15" s="16"/>
      <c r="H15" s="16"/>
      <c r="I15" s="16" t="str">
        <f t="shared" si="3"/>
        <v/>
      </c>
      <c r="J15" s="14"/>
      <c r="K15" s="2" t="s">
        <v>1442</v>
      </c>
    </row>
    <row r="16" ht="12.75" customHeight="1" spans="1:11">
      <c r="A16" s="13" t="str">
        <f t="shared" si="2"/>
        <v/>
      </c>
      <c r="B16" s="14"/>
      <c r="C16" s="15"/>
      <c r="D16" s="343"/>
      <c r="E16" s="16"/>
      <c r="F16" s="16"/>
      <c r="G16" s="16"/>
      <c r="H16" s="16"/>
      <c r="I16" s="16" t="str">
        <f t="shared" si="3"/>
        <v/>
      </c>
      <c r="J16" s="14"/>
      <c r="K16" s="2" t="s">
        <v>1443</v>
      </c>
    </row>
    <row r="17" ht="12.75" customHeight="1" spans="1:11">
      <c r="A17" s="13" t="str">
        <f t="shared" si="2"/>
        <v/>
      </c>
      <c r="B17" s="14"/>
      <c r="C17" s="15"/>
      <c r="D17" s="343"/>
      <c r="E17" s="16"/>
      <c r="F17" s="16"/>
      <c r="G17" s="16"/>
      <c r="H17" s="16"/>
      <c r="I17" s="16" t="str">
        <f t="shared" si="3"/>
        <v/>
      </c>
      <c r="J17" s="14"/>
      <c r="K17" s="2" t="s">
        <v>1444</v>
      </c>
    </row>
    <row r="18" ht="12.75" customHeight="1" spans="1:11">
      <c r="A18" s="13" t="str">
        <f t="shared" si="2"/>
        <v/>
      </c>
      <c r="B18" s="14"/>
      <c r="C18" s="15"/>
      <c r="D18" s="343"/>
      <c r="E18" s="16"/>
      <c r="F18" s="16"/>
      <c r="G18" s="16"/>
      <c r="H18" s="16"/>
      <c r="I18" s="16" t="str">
        <f t="shared" si="3"/>
        <v/>
      </c>
      <c r="J18" s="14"/>
      <c r="K18" s="2" t="s">
        <v>1445</v>
      </c>
    </row>
    <row r="19" ht="12.75" customHeight="1" spans="1:11">
      <c r="A19" s="13" t="str">
        <f t="shared" si="2"/>
        <v/>
      </c>
      <c r="B19" s="14"/>
      <c r="C19" s="15"/>
      <c r="D19" s="343"/>
      <c r="E19" s="16"/>
      <c r="F19" s="16"/>
      <c r="G19" s="16"/>
      <c r="H19" s="16"/>
      <c r="I19" s="16" t="str">
        <f t="shared" si="3"/>
        <v/>
      </c>
      <c r="J19" s="14"/>
      <c r="K19" s="2" t="s">
        <v>1446</v>
      </c>
    </row>
    <row r="20" ht="12.75" customHeight="1" spans="1:11">
      <c r="A20" s="13" t="str">
        <f t="shared" si="2"/>
        <v/>
      </c>
      <c r="B20" s="14"/>
      <c r="C20" s="15"/>
      <c r="D20" s="343"/>
      <c r="E20" s="16"/>
      <c r="F20" s="16"/>
      <c r="G20" s="16"/>
      <c r="H20" s="16"/>
      <c r="I20" s="16" t="str">
        <f t="shared" si="3"/>
        <v/>
      </c>
      <c r="J20" s="14"/>
      <c r="K20" s="2" t="s">
        <v>1447</v>
      </c>
    </row>
    <row r="21" ht="12.75" customHeight="1" spans="1:11">
      <c r="A21" s="13" t="str">
        <f t="shared" si="2"/>
        <v/>
      </c>
      <c r="B21" s="14"/>
      <c r="C21" s="15"/>
      <c r="D21" s="343"/>
      <c r="E21" s="16"/>
      <c r="F21" s="16"/>
      <c r="G21" s="16"/>
      <c r="H21" s="16"/>
      <c r="I21" s="16" t="str">
        <f t="shared" si="3"/>
        <v/>
      </c>
      <c r="J21" s="14"/>
      <c r="K21" s="2" t="s">
        <v>1448</v>
      </c>
    </row>
    <row r="22" ht="12.75" customHeight="1" spans="1:11">
      <c r="A22" s="13" t="str">
        <f t="shared" si="2"/>
        <v/>
      </c>
      <c r="B22" s="14"/>
      <c r="C22" s="15"/>
      <c r="D22" s="343"/>
      <c r="E22" s="16"/>
      <c r="F22" s="16"/>
      <c r="G22" s="16"/>
      <c r="H22" s="16"/>
      <c r="I22" s="16" t="str">
        <f t="shared" si="3"/>
        <v/>
      </c>
      <c r="J22" s="14"/>
      <c r="K22" s="2" t="s">
        <v>1449</v>
      </c>
    </row>
    <row r="23" ht="12.75" customHeight="1" spans="1:11">
      <c r="A23" s="13" t="str">
        <f t="shared" si="2"/>
        <v/>
      </c>
      <c r="B23" s="14"/>
      <c r="C23" s="15"/>
      <c r="D23" s="343"/>
      <c r="E23" s="16"/>
      <c r="F23" s="16"/>
      <c r="G23" s="16"/>
      <c r="H23" s="16"/>
      <c r="I23" s="16" t="str">
        <f t="shared" si="3"/>
        <v/>
      </c>
      <c r="J23" s="14"/>
      <c r="K23" s="2" t="s">
        <v>1450</v>
      </c>
    </row>
    <row r="24" ht="12.75" customHeight="1" spans="1:11">
      <c r="A24" s="13" t="str">
        <f t="shared" si="2"/>
        <v/>
      </c>
      <c r="B24" s="14"/>
      <c r="C24" s="15"/>
      <c r="D24" s="343"/>
      <c r="E24" s="16"/>
      <c r="F24" s="16"/>
      <c r="G24" s="16"/>
      <c r="H24" s="16"/>
      <c r="I24" s="16" t="str">
        <f t="shared" si="3"/>
        <v/>
      </c>
      <c r="J24" s="14"/>
      <c r="K24" s="2" t="s">
        <v>1451</v>
      </c>
    </row>
    <row r="25" ht="12.75" customHeight="1" spans="1:10">
      <c r="A25" s="13" t="s">
        <v>1452</v>
      </c>
      <c r="B25" s="69"/>
      <c r="C25" s="15"/>
      <c r="D25" s="46"/>
      <c r="E25" s="16"/>
      <c r="F25" s="16">
        <f>SUM(F8:F24)</f>
        <v>0</v>
      </c>
      <c r="G25" s="16">
        <f>SUM(G8:G24)</f>
        <v>0</v>
      </c>
      <c r="H25" s="16">
        <f>SUM(H8:H24)</f>
        <v>0</v>
      </c>
      <c r="I25" s="16" t="str">
        <f t="shared" si="3"/>
        <v/>
      </c>
      <c r="J25" s="14"/>
    </row>
    <row r="26" ht="12.75" customHeight="1" spans="1:10">
      <c r="A26" s="13" t="s">
        <v>1453</v>
      </c>
      <c r="B26" s="69"/>
      <c r="C26" s="15"/>
      <c r="D26" s="46"/>
      <c r="E26" s="16"/>
      <c r="F26" s="16">
        <f>G25</f>
        <v>0</v>
      </c>
      <c r="G26" s="16"/>
      <c r="H26" s="16"/>
      <c r="I26" s="16"/>
      <c r="J26" s="14"/>
    </row>
    <row r="27" customHeight="1" spans="1:10">
      <c r="A27" s="17" t="s">
        <v>1454</v>
      </c>
      <c r="B27" s="18"/>
      <c r="C27" s="23"/>
      <c r="D27" s="23"/>
      <c r="E27" s="20"/>
      <c r="F27" s="19">
        <f>F25-F26</f>
        <v>0</v>
      </c>
      <c r="G27" s="19"/>
      <c r="H27" s="23">
        <f>H25</f>
        <v>0</v>
      </c>
      <c r="I27" s="16" t="str">
        <f t="shared" si="3"/>
        <v/>
      </c>
      <c r="J27" s="20"/>
    </row>
    <row r="28" customHeight="1" spans="1:11">
      <c r="A28" s="3" t="e">
        <f>#REF!&amp;"填表人："&amp;#REF!</f>
        <v>#REF!</v>
      </c>
      <c r="H28" s="3" t="e">
        <f>"评估人员："&amp;#REF!</f>
        <v>#REF!</v>
      </c>
      <c r="K28" s="2" t="s">
        <v>1270</v>
      </c>
    </row>
    <row r="29" customHeight="1" spans="1:1">
      <c r="A29" s="3" t="e">
        <f>"填表日期："&amp;YEAR(#REF!)&amp;"年"&amp;MONTH(#REF!)&amp;"月"&amp;DAY(#REF!)&amp;"日"</f>
        <v>#REF!</v>
      </c>
    </row>
  </sheetData>
  <mergeCells count="15">
    <mergeCell ref="A2:J2"/>
    <mergeCell ref="A3:J3"/>
    <mergeCell ref="A25:B25"/>
    <mergeCell ref="A26:B26"/>
    <mergeCell ref="A27:B27"/>
    <mergeCell ref="A6:A7"/>
    <mergeCell ref="B6:B7"/>
    <mergeCell ref="C6:C7"/>
    <mergeCell ref="D6:D7"/>
    <mergeCell ref="E6:E7"/>
    <mergeCell ref="F6:F7"/>
    <mergeCell ref="G6:G7"/>
    <mergeCell ref="H6:H7"/>
    <mergeCell ref="I6:I7"/>
    <mergeCell ref="J6:J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J31"/>
  <sheetViews>
    <sheetView workbookViewId="0">
      <selection activeCell="J8" sqref="J8"/>
    </sheetView>
  </sheetViews>
  <sheetFormatPr defaultColWidth="8.70833333333333" defaultRowHeight="15.75"/>
  <cols>
    <col min="1" max="1" width="8.70833333333333" style="347"/>
    <col min="2" max="2" width="18.5" style="347" customWidth="1"/>
    <col min="3" max="3" width="14.7083333333333" style="347" customWidth="1"/>
    <col min="4" max="4" width="10.7083333333333" style="347" customWidth="1"/>
    <col min="5" max="5" width="8.70833333333333" style="347"/>
    <col min="6" max="6" width="11.425" style="347" customWidth="1"/>
    <col min="7" max="7" width="13.7083333333333" style="347" customWidth="1"/>
    <col min="8" max="8" width="7.56666666666667" style="347" customWidth="1"/>
    <col min="9" max="16384" width="8.70833333333333" style="347"/>
  </cols>
  <sheetData>
    <row r="1" spans="1:10">
      <c r="A1" s="4" t="s">
        <v>0</v>
      </c>
      <c r="B1" s="3"/>
      <c r="C1" s="3"/>
      <c r="D1" s="3"/>
      <c r="E1" s="3"/>
      <c r="F1" s="3"/>
      <c r="G1" s="3"/>
      <c r="H1" s="3"/>
      <c r="I1" s="3"/>
      <c r="J1" s="2"/>
    </row>
    <row r="2" ht="22.5" spans="1:10">
      <c r="A2" s="5" t="s">
        <v>1455</v>
      </c>
      <c r="B2" s="1"/>
      <c r="C2" s="1"/>
      <c r="D2" s="1"/>
      <c r="E2" s="1"/>
      <c r="F2" s="1"/>
      <c r="G2" s="1"/>
      <c r="H2" s="1"/>
      <c r="I2" s="1"/>
      <c r="J2" s="6"/>
    </row>
    <row r="3" s="346" customFormat="1" spans="1:10">
      <c r="A3" s="2" t="e">
        <f>"评估基准日："&amp;TEXT(#REF!,"yyyy年mm月dd日")</f>
        <v>#REF!</v>
      </c>
      <c r="B3" s="3"/>
      <c r="C3" s="3"/>
      <c r="D3" s="3"/>
      <c r="E3" s="3"/>
      <c r="F3" s="3"/>
      <c r="G3" s="3"/>
      <c r="H3" s="3"/>
      <c r="I3" s="3"/>
      <c r="J3" s="2"/>
    </row>
    <row r="4" s="346" customFormat="1" spans="1:10">
      <c r="A4" s="2"/>
      <c r="B4" s="2"/>
      <c r="C4" s="2"/>
      <c r="D4" s="2"/>
      <c r="E4" s="2"/>
      <c r="F4" s="2"/>
      <c r="G4" s="2"/>
      <c r="H4" s="7" t="s">
        <v>1456</v>
      </c>
      <c r="I4" s="3"/>
      <c r="J4" s="2"/>
    </row>
    <row r="5" s="346" customFormat="1" spans="1:10">
      <c r="A5" s="3" t="e">
        <f>#REF!&amp;"："&amp;#REF!</f>
        <v>#REF!</v>
      </c>
      <c r="B5" s="3"/>
      <c r="C5" s="3"/>
      <c r="D5" s="3"/>
      <c r="E5" s="3"/>
      <c r="F5" s="3"/>
      <c r="G5" s="3"/>
      <c r="H5" s="78" t="s">
        <v>627</v>
      </c>
      <c r="I5" s="9"/>
      <c r="J5" s="2"/>
    </row>
    <row r="6" s="346" customFormat="1" ht="12.75" customHeight="1" spans="1:10">
      <c r="A6" s="11" t="s">
        <v>4</v>
      </c>
      <c r="B6" s="11" t="s">
        <v>1457</v>
      </c>
      <c r="C6" s="11" t="s">
        <v>1458</v>
      </c>
      <c r="D6" s="11" t="s">
        <v>1459</v>
      </c>
      <c r="E6" s="348" t="s">
        <v>1460</v>
      </c>
      <c r="F6" s="11" t="s">
        <v>6</v>
      </c>
      <c r="G6" s="11" t="s">
        <v>7</v>
      </c>
      <c r="H6" s="11" t="s">
        <v>576</v>
      </c>
      <c r="I6" s="11" t="s">
        <v>176</v>
      </c>
      <c r="J6" s="2" t="s">
        <v>1248</v>
      </c>
    </row>
    <row r="7" s="346" customFormat="1" ht="12.75" customHeight="1" spans="1:10">
      <c r="A7" s="11" t="str">
        <f t="shared" ref="A7" si="0">IF(C7="","",ROW()-6)</f>
        <v/>
      </c>
      <c r="B7" s="11"/>
      <c r="C7" s="11"/>
      <c r="D7" s="349"/>
      <c r="E7" s="11"/>
      <c r="F7" s="11"/>
      <c r="G7" s="16"/>
      <c r="H7" s="11" t="str">
        <f t="shared" ref="H7" si="1">IF(F7=0,"",(G7-F7)/F7*100)</f>
        <v/>
      </c>
      <c r="I7" s="11"/>
      <c r="J7" s="2" t="s">
        <v>1461</v>
      </c>
    </row>
    <row r="8" s="346" customFormat="1" ht="12.75" customHeight="1" spans="1:10">
      <c r="A8" s="11" t="str">
        <f t="shared" ref="A8:A26" si="2">IF(C8="","",ROW()-6)</f>
        <v/>
      </c>
      <c r="B8" s="11"/>
      <c r="C8" s="11"/>
      <c r="D8" s="349"/>
      <c r="E8" s="11"/>
      <c r="F8" s="11"/>
      <c r="G8" s="16"/>
      <c r="H8" s="11" t="str">
        <f t="shared" ref="H8:H27" si="3">IF(F8=0,"",(G8-F8)/F8*100)</f>
        <v/>
      </c>
      <c r="I8" s="11"/>
      <c r="J8" s="2" t="s">
        <v>1462</v>
      </c>
    </row>
    <row r="9" s="346" customFormat="1" ht="12.75" customHeight="1" spans="1:10">
      <c r="A9" s="11" t="str">
        <f t="shared" si="2"/>
        <v/>
      </c>
      <c r="B9" s="11"/>
      <c r="C9" s="11"/>
      <c r="D9" s="349"/>
      <c r="E9" s="11"/>
      <c r="F9" s="11"/>
      <c r="G9" s="16"/>
      <c r="H9" s="11" t="str">
        <f t="shared" si="3"/>
        <v/>
      </c>
      <c r="I9" s="11"/>
      <c r="J9" s="2" t="s">
        <v>1463</v>
      </c>
    </row>
    <row r="10" s="346" customFormat="1" ht="12.75" customHeight="1" spans="1:10">
      <c r="A10" s="11" t="str">
        <f t="shared" si="2"/>
        <v/>
      </c>
      <c r="B10" s="11"/>
      <c r="C10" s="11"/>
      <c r="D10" s="349"/>
      <c r="E10" s="11"/>
      <c r="F10" s="11"/>
      <c r="G10" s="16"/>
      <c r="H10" s="11" t="str">
        <f t="shared" si="3"/>
        <v/>
      </c>
      <c r="I10" s="11"/>
      <c r="J10" s="2" t="s">
        <v>1464</v>
      </c>
    </row>
    <row r="11" s="346" customFormat="1" ht="12.75" customHeight="1" spans="1:10">
      <c r="A11" s="11" t="str">
        <f t="shared" si="2"/>
        <v/>
      </c>
      <c r="B11" s="11"/>
      <c r="C11" s="11"/>
      <c r="D11" s="349"/>
      <c r="E11" s="11"/>
      <c r="F11" s="11"/>
      <c r="G11" s="16"/>
      <c r="H11" s="11" t="str">
        <f t="shared" si="3"/>
        <v/>
      </c>
      <c r="I11" s="11"/>
      <c r="J11" s="2" t="s">
        <v>1465</v>
      </c>
    </row>
    <row r="12" s="346" customFormat="1" ht="12.75" customHeight="1" spans="1:10">
      <c r="A12" s="11" t="str">
        <f t="shared" si="2"/>
        <v/>
      </c>
      <c r="B12" s="11"/>
      <c r="C12" s="11"/>
      <c r="D12" s="349"/>
      <c r="E12" s="11"/>
      <c r="F12" s="11"/>
      <c r="G12" s="16"/>
      <c r="H12" s="11" t="str">
        <f t="shared" si="3"/>
        <v/>
      </c>
      <c r="I12" s="11"/>
      <c r="J12" s="2" t="s">
        <v>1466</v>
      </c>
    </row>
    <row r="13" s="346" customFormat="1" ht="12.75" customHeight="1" spans="1:10">
      <c r="A13" s="11" t="str">
        <f t="shared" si="2"/>
        <v/>
      </c>
      <c r="B13" s="11"/>
      <c r="C13" s="11"/>
      <c r="D13" s="349"/>
      <c r="E13" s="11"/>
      <c r="F13" s="11"/>
      <c r="G13" s="16"/>
      <c r="H13" s="11" t="str">
        <f t="shared" si="3"/>
        <v/>
      </c>
      <c r="I13" s="11"/>
      <c r="J13" s="2" t="s">
        <v>1467</v>
      </c>
    </row>
    <row r="14" s="346" customFormat="1" ht="12.75" customHeight="1" spans="1:10">
      <c r="A14" s="11" t="str">
        <f t="shared" si="2"/>
        <v/>
      </c>
      <c r="B14" s="11"/>
      <c r="C14" s="11"/>
      <c r="D14" s="349"/>
      <c r="E14" s="11"/>
      <c r="F14" s="11"/>
      <c r="G14" s="16"/>
      <c r="H14" s="11" t="str">
        <f t="shared" si="3"/>
        <v/>
      </c>
      <c r="I14" s="11"/>
      <c r="J14" s="2" t="s">
        <v>1468</v>
      </c>
    </row>
    <row r="15" s="346" customFormat="1" ht="12.75" customHeight="1" spans="1:10">
      <c r="A15" s="11" t="str">
        <f t="shared" si="2"/>
        <v/>
      </c>
      <c r="B15" s="11"/>
      <c r="C15" s="11"/>
      <c r="D15" s="349"/>
      <c r="E15" s="11"/>
      <c r="F15" s="11"/>
      <c r="G15" s="16"/>
      <c r="H15" s="11" t="str">
        <f t="shared" si="3"/>
        <v/>
      </c>
      <c r="I15" s="11"/>
      <c r="J15" s="2" t="s">
        <v>1469</v>
      </c>
    </row>
    <row r="16" s="346" customFormat="1" ht="12.75" customHeight="1" spans="1:10">
      <c r="A16" s="11" t="str">
        <f t="shared" si="2"/>
        <v/>
      </c>
      <c r="B16" s="11"/>
      <c r="C16" s="11"/>
      <c r="D16" s="349"/>
      <c r="E16" s="11"/>
      <c r="F16" s="11"/>
      <c r="G16" s="16"/>
      <c r="H16" s="11" t="str">
        <f t="shared" si="3"/>
        <v/>
      </c>
      <c r="I16" s="11"/>
      <c r="J16" s="2" t="s">
        <v>1470</v>
      </c>
    </row>
    <row r="17" s="346" customFormat="1" ht="12.75" customHeight="1" spans="1:10">
      <c r="A17" s="11" t="str">
        <f t="shared" si="2"/>
        <v/>
      </c>
      <c r="B17" s="11"/>
      <c r="C17" s="11"/>
      <c r="D17" s="349"/>
      <c r="E17" s="11"/>
      <c r="F17" s="11"/>
      <c r="G17" s="16"/>
      <c r="H17" s="11" t="str">
        <f t="shared" si="3"/>
        <v/>
      </c>
      <c r="I17" s="11"/>
      <c r="J17" s="2" t="s">
        <v>1471</v>
      </c>
    </row>
    <row r="18" s="346" customFormat="1" ht="12.75" customHeight="1" spans="1:10">
      <c r="A18" s="11" t="str">
        <f t="shared" si="2"/>
        <v/>
      </c>
      <c r="B18" s="11"/>
      <c r="C18" s="11"/>
      <c r="D18" s="349"/>
      <c r="E18" s="11"/>
      <c r="F18" s="11"/>
      <c r="G18" s="16"/>
      <c r="H18" s="11" t="str">
        <f t="shared" si="3"/>
        <v/>
      </c>
      <c r="I18" s="11"/>
      <c r="J18" s="2" t="s">
        <v>1472</v>
      </c>
    </row>
    <row r="19" s="346" customFormat="1" ht="12.75" customHeight="1" spans="1:10">
      <c r="A19" s="11" t="str">
        <f t="shared" si="2"/>
        <v/>
      </c>
      <c r="B19" s="11"/>
      <c r="C19" s="11"/>
      <c r="D19" s="349"/>
      <c r="E19" s="11"/>
      <c r="F19" s="11"/>
      <c r="G19" s="16"/>
      <c r="H19" s="11" t="str">
        <f t="shared" si="3"/>
        <v/>
      </c>
      <c r="I19" s="11"/>
      <c r="J19" s="2" t="s">
        <v>1473</v>
      </c>
    </row>
    <row r="20" s="346" customFormat="1" ht="12.75" customHeight="1" spans="1:10">
      <c r="A20" s="11" t="str">
        <f t="shared" si="2"/>
        <v/>
      </c>
      <c r="B20" s="11"/>
      <c r="C20" s="11"/>
      <c r="D20" s="349"/>
      <c r="E20" s="11"/>
      <c r="F20" s="11"/>
      <c r="G20" s="16"/>
      <c r="H20" s="11" t="str">
        <f t="shared" si="3"/>
        <v/>
      </c>
      <c r="I20" s="11"/>
      <c r="J20" s="2" t="s">
        <v>1474</v>
      </c>
    </row>
    <row r="21" s="346" customFormat="1" ht="12.75" customHeight="1" spans="1:10">
      <c r="A21" s="11" t="str">
        <f t="shared" si="2"/>
        <v/>
      </c>
      <c r="B21" s="11"/>
      <c r="C21" s="11"/>
      <c r="D21" s="349"/>
      <c r="E21" s="11"/>
      <c r="F21" s="11"/>
      <c r="G21" s="16"/>
      <c r="H21" s="11" t="str">
        <f t="shared" si="3"/>
        <v/>
      </c>
      <c r="I21" s="11"/>
      <c r="J21" s="2" t="s">
        <v>1475</v>
      </c>
    </row>
    <row r="22" s="346" customFormat="1" ht="12.75" customHeight="1" spans="1:10">
      <c r="A22" s="11" t="str">
        <f t="shared" si="2"/>
        <v/>
      </c>
      <c r="B22" s="11"/>
      <c r="C22" s="11"/>
      <c r="D22" s="349"/>
      <c r="E22" s="11"/>
      <c r="F22" s="11"/>
      <c r="G22" s="16"/>
      <c r="H22" s="11" t="str">
        <f t="shared" si="3"/>
        <v/>
      </c>
      <c r="I22" s="11"/>
      <c r="J22" s="2" t="s">
        <v>1476</v>
      </c>
    </row>
    <row r="23" s="346" customFormat="1" ht="12.75" customHeight="1" spans="1:10">
      <c r="A23" s="11" t="str">
        <f t="shared" si="2"/>
        <v/>
      </c>
      <c r="B23" s="11"/>
      <c r="C23" s="11"/>
      <c r="D23" s="349"/>
      <c r="E23" s="11"/>
      <c r="F23" s="11"/>
      <c r="G23" s="16"/>
      <c r="H23" s="11" t="str">
        <f t="shared" si="3"/>
        <v/>
      </c>
      <c r="I23" s="11"/>
      <c r="J23" s="2" t="s">
        <v>1477</v>
      </c>
    </row>
    <row r="24" s="346" customFormat="1" ht="12.75" customHeight="1" spans="1:10">
      <c r="A24" s="11" t="str">
        <f t="shared" si="2"/>
        <v/>
      </c>
      <c r="B24" s="11"/>
      <c r="C24" s="11"/>
      <c r="D24" s="349"/>
      <c r="E24" s="11"/>
      <c r="F24" s="11"/>
      <c r="G24" s="16"/>
      <c r="H24" s="11" t="str">
        <f t="shared" si="3"/>
        <v/>
      </c>
      <c r="I24" s="11"/>
      <c r="J24" s="2" t="s">
        <v>1478</v>
      </c>
    </row>
    <row r="25" s="346" customFormat="1" ht="12.75" customHeight="1" spans="1:10">
      <c r="A25" s="11" t="str">
        <f t="shared" si="2"/>
        <v/>
      </c>
      <c r="B25" s="11"/>
      <c r="C25" s="11"/>
      <c r="D25" s="349"/>
      <c r="E25" s="11"/>
      <c r="F25" s="11"/>
      <c r="G25" s="16"/>
      <c r="H25" s="11" t="str">
        <f t="shared" si="3"/>
        <v/>
      </c>
      <c r="I25" s="11"/>
      <c r="J25" s="2" t="s">
        <v>1479</v>
      </c>
    </row>
    <row r="26" s="346" customFormat="1" ht="12.75" customHeight="1" spans="1:10">
      <c r="A26" s="11" t="str">
        <f t="shared" si="2"/>
        <v/>
      </c>
      <c r="B26" s="11"/>
      <c r="C26" s="11"/>
      <c r="D26" s="349"/>
      <c r="E26" s="11"/>
      <c r="F26" s="11"/>
      <c r="G26" s="16"/>
      <c r="H26" s="11" t="str">
        <f t="shared" si="3"/>
        <v/>
      </c>
      <c r="I26" s="11"/>
      <c r="J26" s="2" t="s">
        <v>1480</v>
      </c>
    </row>
    <row r="27" s="346" customFormat="1" ht="12.75" customHeight="1" spans="1:10">
      <c r="A27" s="25" t="s">
        <v>738</v>
      </c>
      <c r="B27" s="69"/>
      <c r="C27" s="14"/>
      <c r="D27" s="343"/>
      <c r="E27" s="16"/>
      <c r="F27" s="16">
        <f>SUM(F7:F26)</f>
        <v>0</v>
      </c>
      <c r="G27" s="16">
        <f>SUM(G7:G26)</f>
        <v>0</v>
      </c>
      <c r="H27" s="25" t="str">
        <f t="shared" si="3"/>
        <v/>
      </c>
      <c r="I27" s="14"/>
      <c r="J27" s="2"/>
    </row>
    <row r="28" s="346" customFormat="1" spans="1:10">
      <c r="A28" s="3" t="e">
        <f>#REF!&amp;"填表人："&amp;#REF!</f>
        <v>#REF!</v>
      </c>
      <c r="B28" s="3"/>
      <c r="C28" s="3"/>
      <c r="E28" s="3"/>
      <c r="F28" s="3"/>
      <c r="G28" s="3" t="e">
        <f>"评估人员："&amp;#REF!</f>
        <v>#REF!</v>
      </c>
      <c r="H28" s="3"/>
      <c r="J28" s="2" t="s">
        <v>1270</v>
      </c>
    </row>
    <row r="29" s="346" customFormat="1" spans="1:8">
      <c r="A29" s="3" t="e">
        <f>"填表日期："&amp;YEAR(#REF!)&amp;"年"&amp;MONTH(#REF!)&amp;"月"&amp;DAY(#REF!)&amp;"日"</f>
        <v>#REF!</v>
      </c>
      <c r="B29" s="3"/>
      <c r="C29" s="3"/>
      <c r="D29" s="3"/>
      <c r="E29" s="3"/>
      <c r="F29" s="3"/>
      <c r="G29" s="2"/>
      <c r="H29" s="3"/>
    </row>
    <row r="30" spans="1:8">
      <c r="A30" s="3"/>
      <c r="B30" s="3"/>
      <c r="C30" s="3"/>
      <c r="D30" s="3"/>
      <c r="E30" s="3"/>
      <c r="F30" s="3"/>
      <c r="G30" s="2"/>
      <c r="H30" s="3"/>
    </row>
    <row r="31" spans="1:8">
      <c r="A31" s="3"/>
      <c r="B31" s="3"/>
      <c r="C31" s="3"/>
      <c r="D31" s="3"/>
      <c r="E31" s="3"/>
      <c r="F31" s="3"/>
      <c r="G31" s="2"/>
      <c r="H31" s="3"/>
    </row>
  </sheetData>
  <mergeCells count="5">
    <mergeCell ref="A2:H2"/>
    <mergeCell ref="A3:H3"/>
    <mergeCell ref="H4:I4"/>
    <mergeCell ref="H5:I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9">
    <pageSetUpPr fitToPage="1"/>
  </sheetPr>
  <dimension ref="A1:L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23.2083333333333" style="3" customWidth="1"/>
    <col min="3" max="4" width="8" style="3" customWidth="1"/>
    <col min="5" max="5" width="11.2083333333333" style="3" customWidth="1"/>
    <col min="6" max="6" width="15" style="3" customWidth="1"/>
    <col min="7" max="7" width="9.70833333333333" style="3" customWidth="1"/>
    <col min="8" max="8" width="7.70833333333333" style="3" customWidth="1"/>
    <col min="9" max="9" width="11.7083333333333" style="3" customWidth="1"/>
    <col min="10" max="10" width="9" style="2" customWidth="1"/>
    <col min="11" max="12" width="9" style="3" customWidth="1"/>
    <col min="13" max="16384" width="9" style="3"/>
  </cols>
  <sheetData>
    <row r="1" customHeight="1" spans="1:1">
      <c r="A1" s="4" t="s">
        <v>0</v>
      </c>
    </row>
    <row r="2" s="1" customFormat="1" ht="30" customHeight="1" spans="1:12">
      <c r="A2" s="5" t="s">
        <v>66</v>
      </c>
      <c r="J2" s="199"/>
      <c r="K2" s="3"/>
      <c r="L2" s="3"/>
    </row>
    <row r="3" customHeight="1" spans="1:1">
      <c r="A3" s="2" t="e">
        <f>"评估基准日："&amp;TEXT(#REF!,"yyyy年mm月dd日")</f>
        <v>#REF!</v>
      </c>
    </row>
    <row r="4" ht="13.5" customHeight="1" spans="1:8">
      <c r="A4" s="2"/>
      <c r="B4" s="2"/>
      <c r="C4" s="2"/>
      <c r="D4" s="2"/>
      <c r="E4" s="2"/>
      <c r="F4" s="2"/>
      <c r="G4" s="2"/>
      <c r="H4" s="7" t="s">
        <v>1481</v>
      </c>
    </row>
    <row r="5" customHeight="1" spans="1:9">
      <c r="A5" s="3" t="e">
        <f>#REF!&amp;"："&amp;#REF!</f>
        <v>#REF!</v>
      </c>
      <c r="E5" s="68"/>
      <c r="F5" s="68"/>
      <c r="H5" s="78" t="s">
        <v>627</v>
      </c>
      <c r="I5" s="9"/>
    </row>
    <row r="6" s="2" customFormat="1" ht="12.75" customHeight="1" spans="1:12">
      <c r="A6" s="11" t="s">
        <v>4</v>
      </c>
      <c r="B6" s="11" t="s">
        <v>875</v>
      </c>
      <c r="C6" s="11" t="s">
        <v>876</v>
      </c>
      <c r="D6" s="11" t="s">
        <v>933</v>
      </c>
      <c r="E6" s="67" t="s">
        <v>6</v>
      </c>
      <c r="F6" s="67" t="s">
        <v>979</v>
      </c>
      <c r="G6" s="11" t="s">
        <v>7</v>
      </c>
      <c r="H6" s="11" t="s">
        <v>576</v>
      </c>
      <c r="I6" s="11" t="s">
        <v>176</v>
      </c>
      <c r="K6" s="3"/>
      <c r="L6" s="3"/>
    </row>
    <row r="7" ht="12.75" customHeight="1" spans="1:10">
      <c r="A7" s="84"/>
      <c r="B7" s="84"/>
      <c r="C7" s="84"/>
      <c r="D7" s="84"/>
      <c r="E7" s="84"/>
      <c r="F7" s="84"/>
      <c r="G7" s="84"/>
      <c r="H7" s="84"/>
      <c r="I7" s="84"/>
      <c r="J7" s="2" t="s">
        <v>1248</v>
      </c>
    </row>
    <row r="8" ht="12.75" customHeight="1" spans="1:10">
      <c r="A8" s="13" t="str">
        <f t="shared" ref="A8" si="0">IF(B8="","",ROW()-7)</f>
        <v/>
      </c>
      <c r="B8" s="14"/>
      <c r="C8" s="14"/>
      <c r="D8" s="15"/>
      <c r="E8" s="16"/>
      <c r="F8" s="16"/>
      <c r="G8" s="16"/>
      <c r="H8" s="16" t="str">
        <f t="shared" ref="H8" si="1">IF(E8-F8=0,"",(G8-E8+F8)/(E8-F8)*100)</f>
        <v/>
      </c>
      <c r="I8" s="14"/>
      <c r="J8" s="2" t="s">
        <v>1482</v>
      </c>
    </row>
    <row r="9" ht="12.75" customHeight="1" spans="1:10">
      <c r="A9" s="13" t="str">
        <f t="shared" ref="A9:A24" si="2">IF(B9="","",ROW()-7)</f>
        <v/>
      </c>
      <c r="B9" s="14"/>
      <c r="C9" s="14"/>
      <c r="D9" s="15"/>
      <c r="E9" s="16"/>
      <c r="F9" s="16"/>
      <c r="G9" s="16"/>
      <c r="H9" s="16" t="str">
        <f t="shared" ref="H9:H27" si="3">IF(E9-F9=0,"",(G9-E9+F9)/(E9-F9)*100)</f>
        <v/>
      </c>
      <c r="I9" s="14"/>
      <c r="J9" s="2" t="s">
        <v>1483</v>
      </c>
    </row>
    <row r="10" ht="12.75" customHeight="1" spans="1:10">
      <c r="A10" s="13" t="str">
        <f t="shared" si="2"/>
        <v/>
      </c>
      <c r="B10" s="14"/>
      <c r="C10" s="14"/>
      <c r="D10" s="15"/>
      <c r="E10" s="16"/>
      <c r="F10" s="16"/>
      <c r="G10" s="16"/>
      <c r="H10" s="16" t="str">
        <f t="shared" si="3"/>
        <v/>
      </c>
      <c r="I10" s="14"/>
      <c r="J10" s="2" t="s">
        <v>1484</v>
      </c>
    </row>
    <row r="11" ht="12.75" customHeight="1" spans="1:10">
      <c r="A11" s="13" t="str">
        <f t="shared" si="2"/>
        <v/>
      </c>
      <c r="B11" s="14"/>
      <c r="C11" s="14"/>
      <c r="D11" s="15"/>
      <c r="E11" s="16"/>
      <c r="F11" s="16"/>
      <c r="G11" s="16"/>
      <c r="H11" s="16" t="str">
        <f t="shared" si="3"/>
        <v/>
      </c>
      <c r="I11" s="14"/>
      <c r="J11" s="2" t="s">
        <v>1485</v>
      </c>
    </row>
    <row r="12" ht="12.75" customHeight="1" spans="1:10">
      <c r="A12" s="13" t="str">
        <f t="shared" si="2"/>
        <v/>
      </c>
      <c r="B12" s="14"/>
      <c r="C12" s="14"/>
      <c r="D12" s="15"/>
      <c r="E12" s="16"/>
      <c r="F12" s="16"/>
      <c r="G12" s="16"/>
      <c r="H12" s="16" t="str">
        <f t="shared" si="3"/>
        <v/>
      </c>
      <c r="I12" s="14"/>
      <c r="J12" s="2" t="s">
        <v>1486</v>
      </c>
    </row>
    <row r="13" ht="12.75" customHeight="1" spans="1:10">
      <c r="A13" s="13" t="str">
        <f t="shared" si="2"/>
        <v/>
      </c>
      <c r="B13" s="14"/>
      <c r="C13" s="14"/>
      <c r="D13" s="15"/>
      <c r="E13" s="16"/>
      <c r="F13" s="16"/>
      <c r="G13" s="16"/>
      <c r="H13" s="16" t="str">
        <f t="shared" si="3"/>
        <v/>
      </c>
      <c r="I13" s="14"/>
      <c r="J13" s="2" t="s">
        <v>1487</v>
      </c>
    </row>
    <row r="14" ht="12.75" customHeight="1" spans="1:10">
      <c r="A14" s="13" t="str">
        <f t="shared" si="2"/>
        <v/>
      </c>
      <c r="B14" s="14"/>
      <c r="C14" s="14"/>
      <c r="D14" s="15"/>
      <c r="E14" s="16"/>
      <c r="F14" s="16"/>
      <c r="G14" s="16"/>
      <c r="H14" s="16" t="str">
        <f t="shared" si="3"/>
        <v/>
      </c>
      <c r="I14" s="14"/>
      <c r="J14" s="2" t="s">
        <v>1488</v>
      </c>
    </row>
    <row r="15" ht="12.75" customHeight="1" spans="1:10">
      <c r="A15" s="13" t="str">
        <f t="shared" si="2"/>
        <v/>
      </c>
      <c r="B15" s="14"/>
      <c r="C15" s="14"/>
      <c r="D15" s="15"/>
      <c r="E15" s="16"/>
      <c r="F15" s="16"/>
      <c r="G15" s="16"/>
      <c r="H15" s="16" t="str">
        <f t="shared" si="3"/>
        <v/>
      </c>
      <c r="I15" s="14"/>
      <c r="J15" s="2" t="s">
        <v>1489</v>
      </c>
    </row>
    <row r="16" ht="12.75" customHeight="1" spans="1:10">
      <c r="A16" s="13" t="str">
        <f t="shared" si="2"/>
        <v/>
      </c>
      <c r="B16" s="14"/>
      <c r="C16" s="14"/>
      <c r="D16" s="15"/>
      <c r="E16" s="16"/>
      <c r="F16" s="16"/>
      <c r="G16" s="16"/>
      <c r="H16" s="16" t="str">
        <f t="shared" si="3"/>
        <v/>
      </c>
      <c r="I16" s="14"/>
      <c r="J16" s="2" t="s">
        <v>1490</v>
      </c>
    </row>
    <row r="17" ht="12.75" customHeight="1" spans="1:10">
      <c r="A17" s="13" t="str">
        <f t="shared" si="2"/>
        <v/>
      </c>
      <c r="B17" s="14"/>
      <c r="C17" s="14"/>
      <c r="D17" s="15"/>
      <c r="E17" s="16"/>
      <c r="F17" s="16"/>
      <c r="G17" s="16"/>
      <c r="H17" s="16" t="str">
        <f t="shared" si="3"/>
        <v/>
      </c>
      <c r="I17" s="14"/>
      <c r="J17" s="2" t="s">
        <v>1491</v>
      </c>
    </row>
    <row r="18" ht="12.75" customHeight="1" spans="1:10">
      <c r="A18" s="13" t="str">
        <f t="shared" si="2"/>
        <v/>
      </c>
      <c r="B18" s="14"/>
      <c r="C18" s="14"/>
      <c r="D18" s="15"/>
      <c r="E18" s="16"/>
      <c r="F18" s="16"/>
      <c r="G18" s="16"/>
      <c r="H18" s="16" t="str">
        <f t="shared" si="3"/>
        <v/>
      </c>
      <c r="I18" s="14"/>
      <c r="J18" s="2" t="s">
        <v>1492</v>
      </c>
    </row>
    <row r="19" ht="12.75" customHeight="1" spans="1:10">
      <c r="A19" s="13" t="str">
        <f t="shared" si="2"/>
        <v/>
      </c>
      <c r="B19" s="14"/>
      <c r="C19" s="14"/>
      <c r="D19" s="15"/>
      <c r="E19" s="16"/>
      <c r="F19" s="16"/>
      <c r="G19" s="16"/>
      <c r="H19" s="16" t="str">
        <f t="shared" si="3"/>
        <v/>
      </c>
      <c r="I19" s="14"/>
      <c r="J19" s="2" t="s">
        <v>1493</v>
      </c>
    </row>
    <row r="20" ht="12.75" customHeight="1" spans="1:10">
      <c r="A20" s="13" t="str">
        <f t="shared" si="2"/>
        <v/>
      </c>
      <c r="B20" s="14"/>
      <c r="C20" s="14"/>
      <c r="D20" s="15"/>
      <c r="E20" s="16"/>
      <c r="F20" s="16"/>
      <c r="G20" s="16"/>
      <c r="H20" s="16" t="str">
        <f t="shared" si="3"/>
        <v/>
      </c>
      <c r="I20" s="14"/>
      <c r="J20" s="2" t="s">
        <v>1494</v>
      </c>
    </row>
    <row r="21" ht="12.75" customHeight="1" spans="1:10">
      <c r="A21" s="13" t="str">
        <f t="shared" si="2"/>
        <v/>
      </c>
      <c r="B21" s="14"/>
      <c r="C21" s="14"/>
      <c r="D21" s="15"/>
      <c r="E21" s="16"/>
      <c r="F21" s="16"/>
      <c r="G21" s="16"/>
      <c r="H21" s="16" t="str">
        <f t="shared" si="3"/>
        <v/>
      </c>
      <c r="I21" s="14"/>
      <c r="J21" s="2" t="s">
        <v>1495</v>
      </c>
    </row>
    <row r="22" ht="12.75" customHeight="1" spans="1:10">
      <c r="A22" s="13" t="str">
        <f t="shared" si="2"/>
        <v/>
      </c>
      <c r="B22" s="14"/>
      <c r="C22" s="14"/>
      <c r="D22" s="15"/>
      <c r="E22" s="16"/>
      <c r="F22" s="16"/>
      <c r="G22" s="16"/>
      <c r="H22" s="16" t="str">
        <f t="shared" si="3"/>
        <v/>
      </c>
      <c r="I22" s="14"/>
      <c r="J22" s="2" t="s">
        <v>1496</v>
      </c>
    </row>
    <row r="23" ht="12.75" customHeight="1" spans="1:10">
      <c r="A23" s="13" t="str">
        <f t="shared" si="2"/>
        <v/>
      </c>
      <c r="B23" s="14"/>
      <c r="C23" s="14"/>
      <c r="D23" s="15"/>
      <c r="E23" s="16"/>
      <c r="F23" s="16"/>
      <c r="G23" s="16"/>
      <c r="H23" s="16" t="str">
        <f t="shared" si="3"/>
        <v/>
      </c>
      <c r="I23" s="14"/>
      <c r="J23" s="2" t="s">
        <v>1497</v>
      </c>
    </row>
    <row r="24" ht="12.75" customHeight="1" spans="1:10">
      <c r="A24" s="13" t="str">
        <f t="shared" si="2"/>
        <v/>
      </c>
      <c r="B24" s="14"/>
      <c r="C24" s="14"/>
      <c r="D24" s="15"/>
      <c r="E24" s="16"/>
      <c r="F24" s="16"/>
      <c r="G24" s="16"/>
      <c r="H24" s="16" t="str">
        <f t="shared" si="3"/>
        <v/>
      </c>
      <c r="I24" s="14"/>
      <c r="J24" s="2" t="s">
        <v>1498</v>
      </c>
    </row>
    <row r="25" ht="12.75" customHeight="1" spans="1:9">
      <c r="A25" s="13" t="s">
        <v>1499</v>
      </c>
      <c r="B25" s="69"/>
      <c r="C25" s="14"/>
      <c r="D25" s="15"/>
      <c r="E25" s="16">
        <f>SUM(E8:E24)</f>
        <v>0</v>
      </c>
      <c r="F25" s="16">
        <f>SUM(F8:F24)</f>
        <v>0</v>
      </c>
      <c r="G25" s="16">
        <f>SUM(G8:G24)</f>
        <v>0</v>
      </c>
      <c r="H25" s="16" t="str">
        <f t="shared" si="3"/>
        <v/>
      </c>
      <c r="I25" s="14"/>
    </row>
    <row r="26" ht="12.75" customHeight="1" spans="1:9">
      <c r="A26" s="13" t="s">
        <v>1500</v>
      </c>
      <c r="B26" s="69"/>
      <c r="C26" s="14"/>
      <c r="D26" s="15"/>
      <c r="E26" s="16">
        <f>F25</f>
        <v>0</v>
      </c>
      <c r="F26" s="16"/>
      <c r="G26" s="16"/>
      <c r="H26" s="16"/>
      <c r="I26" s="14"/>
    </row>
    <row r="27" customHeight="1" spans="1:9">
      <c r="A27" s="17" t="s">
        <v>1501</v>
      </c>
      <c r="B27" s="18"/>
      <c r="C27" s="20"/>
      <c r="D27" s="17"/>
      <c r="E27" s="19">
        <f>E25-E26</f>
        <v>0</v>
      </c>
      <c r="F27" s="19"/>
      <c r="G27" s="23">
        <f>G25</f>
        <v>0</v>
      </c>
      <c r="H27" s="16" t="str">
        <f t="shared" si="3"/>
        <v/>
      </c>
      <c r="I27" s="20"/>
    </row>
    <row r="28" customHeight="1" spans="1:10">
      <c r="A28" s="3" t="e">
        <f>#REF!&amp;"填表人："&amp;#REF!</f>
        <v>#REF!</v>
      </c>
      <c r="G28" s="3" t="e">
        <f>"评估人员："&amp;#REF!</f>
        <v>#REF!</v>
      </c>
      <c r="J28" s="2" t="s">
        <v>1270</v>
      </c>
    </row>
    <row r="29" customHeight="1" spans="1:1">
      <c r="A29" s="3" t="e">
        <f>"填表日期："&amp;YEAR(#REF!)&amp;"年"&amp;MONTH(#REF!)&amp;"月"&amp;DAY(#REF!)&amp;"日"</f>
        <v>#REF!</v>
      </c>
    </row>
  </sheetData>
  <mergeCells count="16">
    <mergeCell ref="A2:I2"/>
    <mergeCell ref="A3:I3"/>
    <mergeCell ref="H4:I4"/>
    <mergeCell ref="H5:I5"/>
    <mergeCell ref="A25:B25"/>
    <mergeCell ref="A26:B26"/>
    <mergeCell ref="A27:B27"/>
    <mergeCell ref="A6:A7"/>
    <mergeCell ref="B6:B7"/>
    <mergeCell ref="C6:C7"/>
    <mergeCell ref="D6:D7"/>
    <mergeCell ref="E6:E7"/>
    <mergeCell ref="F6:F7"/>
    <mergeCell ref="G6:G7"/>
    <mergeCell ref="H6:H7"/>
    <mergeCell ref="I6:I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0">
    <pageSetUpPr fitToPage="1"/>
  </sheetPr>
  <dimension ref="A1:R30"/>
  <sheetViews>
    <sheetView showGridLines="0" zoomScale="96" zoomScaleNormal="96" workbookViewId="0">
      <selection activeCell="J8" sqref="J8"/>
    </sheetView>
  </sheetViews>
  <sheetFormatPr defaultColWidth="9" defaultRowHeight="15.75" customHeight="1"/>
  <cols>
    <col min="1" max="1" width="4.70833333333333" style="3" customWidth="1"/>
    <col min="2" max="2" width="18.7083333333333" style="3" customWidth="1"/>
    <col min="3" max="3" width="8.20833333333333" style="3" customWidth="1"/>
    <col min="4" max="4" width="11.2083333333333" style="3" customWidth="1"/>
    <col min="5" max="5" width="12.7083333333333" style="3" customWidth="1"/>
    <col min="6" max="8" width="8" style="3" customWidth="1"/>
    <col min="9" max="9" width="10.2083333333333" style="3" customWidth="1"/>
    <col min="10" max="10" width="15" style="3" customWidth="1"/>
    <col min="11" max="11" width="9.70833333333333" style="3" customWidth="1"/>
    <col min="12" max="12" width="7.70833333333333" style="3" customWidth="1"/>
    <col min="13" max="13" width="10.2083333333333" style="3" customWidth="1"/>
    <col min="14" max="14" width="24.2083333333333" style="3" customWidth="1"/>
    <col min="15" max="16" width="9" style="2" customWidth="1"/>
    <col min="17" max="18" width="9" style="3" customWidth="1"/>
    <col min="19" max="16384" width="9" style="3"/>
  </cols>
  <sheetData>
    <row r="1" customHeight="1" spans="1:1">
      <c r="A1" s="4" t="s">
        <v>0</v>
      </c>
    </row>
    <row r="2" s="1" customFormat="1" ht="30" customHeight="1" spans="1:16">
      <c r="A2" s="5" t="s">
        <v>70</v>
      </c>
      <c r="O2" s="6"/>
      <c r="P2" s="6"/>
    </row>
    <row r="3" customHeight="1" spans="1:1">
      <c r="A3" s="2" t="e">
        <f>"评估基准日："&amp;TEXT(#REF!,"yyyy年mm月dd日")</f>
        <v>#REF!</v>
      </c>
    </row>
    <row r="4" ht="14.25" customHeight="1" spans="1:12">
      <c r="A4" s="2"/>
      <c r="B4" s="2"/>
      <c r="C4" s="2"/>
      <c r="D4" s="2"/>
      <c r="E4" s="2"/>
      <c r="F4" s="2"/>
      <c r="G4" s="2"/>
      <c r="H4" s="2"/>
      <c r="I4" s="2"/>
      <c r="J4" s="2"/>
      <c r="K4" s="2"/>
      <c r="L4" s="7" t="s">
        <v>1502</v>
      </c>
    </row>
    <row r="5" customHeight="1" spans="1:13">
      <c r="A5" s="3" t="e">
        <f>#REF!&amp;"："&amp;#REF!</f>
        <v>#REF!</v>
      </c>
      <c r="L5" s="78" t="s">
        <v>627</v>
      </c>
      <c r="M5" s="9"/>
    </row>
    <row r="6" s="2" customFormat="1" customHeight="1" spans="1:17">
      <c r="A6" s="25" t="s">
        <v>4</v>
      </c>
      <c r="B6" s="25" t="s">
        <v>711</v>
      </c>
      <c r="C6" s="25" t="s">
        <v>714</v>
      </c>
      <c r="D6" s="25" t="s">
        <v>1503</v>
      </c>
      <c r="E6" s="25" t="s">
        <v>1504</v>
      </c>
      <c r="F6" s="25" t="s">
        <v>1505</v>
      </c>
      <c r="G6" s="25" t="s">
        <v>1506</v>
      </c>
      <c r="H6" s="25" t="s">
        <v>1507</v>
      </c>
      <c r="I6" s="88" t="s">
        <v>6</v>
      </c>
      <c r="J6" s="88" t="s">
        <v>979</v>
      </c>
      <c r="K6" s="25" t="s">
        <v>7</v>
      </c>
      <c r="L6" s="25" t="s">
        <v>576</v>
      </c>
      <c r="M6" s="25" t="s">
        <v>176</v>
      </c>
      <c r="N6" s="25" t="s">
        <v>1508</v>
      </c>
      <c r="O6" s="25" t="s">
        <v>1248</v>
      </c>
      <c r="P6" s="88" t="s">
        <v>1509</v>
      </c>
      <c r="Q6" s="88" t="s">
        <v>1510</v>
      </c>
    </row>
    <row r="7" ht="12.75" customHeight="1" spans="1:17">
      <c r="A7" s="89"/>
      <c r="B7" s="89"/>
      <c r="C7" s="89"/>
      <c r="D7" s="89"/>
      <c r="E7" s="89"/>
      <c r="F7" s="89"/>
      <c r="G7" s="89"/>
      <c r="H7" s="89"/>
      <c r="I7" s="89"/>
      <c r="J7" s="89"/>
      <c r="K7" s="89"/>
      <c r="L7" s="89"/>
      <c r="M7" s="89"/>
      <c r="N7" s="89"/>
      <c r="O7" s="89"/>
      <c r="P7" s="89"/>
      <c r="Q7" s="89"/>
    </row>
    <row r="8" ht="12.75" customHeight="1" spans="1:17">
      <c r="A8" s="345" t="str">
        <f t="shared" ref="A8" si="0">IF(B8="","",ROW()-7)</f>
        <v/>
      </c>
      <c r="B8" s="14"/>
      <c r="C8" s="15"/>
      <c r="D8" s="13"/>
      <c r="E8" s="27"/>
      <c r="F8" s="14"/>
      <c r="G8" s="14"/>
      <c r="H8" s="16"/>
      <c r="I8" s="16"/>
      <c r="J8" s="16"/>
      <c r="K8" s="16"/>
      <c r="L8" s="16" t="str">
        <f t="shared" ref="L8" si="1">IF(I8-J8=0,"",(K8-I8+J8)/(I8-J8)*100)</f>
        <v/>
      </c>
      <c r="M8" s="14"/>
      <c r="N8" s="96"/>
      <c r="O8" s="25" t="s">
        <v>1461</v>
      </c>
      <c r="P8" s="25"/>
      <c r="Q8" s="56"/>
    </row>
    <row r="9" ht="12.75" customHeight="1" spans="1:17">
      <c r="A9" s="345" t="str">
        <f t="shared" ref="A9:A24" si="2">IF(B9="","",ROW()-7)</f>
        <v/>
      </c>
      <c r="B9" s="14"/>
      <c r="C9" s="15"/>
      <c r="D9" s="13"/>
      <c r="E9" s="27"/>
      <c r="F9" s="14"/>
      <c r="G9" s="14"/>
      <c r="H9" s="16"/>
      <c r="I9" s="16"/>
      <c r="J9" s="16"/>
      <c r="K9" s="16"/>
      <c r="L9" s="16" t="str">
        <f t="shared" ref="L9:L27" si="3">IF(I9-J9=0,"",(K9-I9+J9)/(I9-J9)*100)</f>
        <v/>
      </c>
      <c r="M9" s="14"/>
      <c r="N9" s="96"/>
      <c r="O9" s="25" t="s">
        <v>1462</v>
      </c>
      <c r="P9" s="25"/>
      <c r="Q9" s="56"/>
    </row>
    <row r="10" ht="12.75" customHeight="1" spans="1:17">
      <c r="A10" s="345" t="str">
        <f t="shared" si="2"/>
        <v/>
      </c>
      <c r="B10" s="14"/>
      <c r="C10" s="15"/>
      <c r="D10" s="13"/>
      <c r="E10" s="27"/>
      <c r="F10" s="14"/>
      <c r="G10" s="14"/>
      <c r="H10" s="16"/>
      <c r="I10" s="16"/>
      <c r="J10" s="16"/>
      <c r="K10" s="16"/>
      <c r="L10" s="16" t="str">
        <f t="shared" si="3"/>
        <v/>
      </c>
      <c r="M10" s="14"/>
      <c r="N10" s="96"/>
      <c r="O10" s="25" t="s">
        <v>1463</v>
      </c>
      <c r="P10" s="25"/>
      <c r="Q10" s="56"/>
    </row>
    <row r="11" ht="12.75" customHeight="1" spans="1:17">
      <c r="A11" s="345" t="str">
        <f t="shared" si="2"/>
        <v/>
      </c>
      <c r="B11" s="14"/>
      <c r="C11" s="15"/>
      <c r="D11" s="13"/>
      <c r="E11" s="27"/>
      <c r="F11" s="14"/>
      <c r="G11" s="14"/>
      <c r="H11" s="16"/>
      <c r="I11" s="16"/>
      <c r="J11" s="16"/>
      <c r="K11" s="16"/>
      <c r="L11" s="16" t="str">
        <f t="shared" si="3"/>
        <v/>
      </c>
      <c r="M11" s="14"/>
      <c r="N11" s="96"/>
      <c r="O11" s="25" t="s">
        <v>1464</v>
      </c>
      <c r="P11" s="25"/>
      <c r="Q11" s="56"/>
    </row>
    <row r="12" ht="12.75" customHeight="1" spans="1:17">
      <c r="A12" s="345" t="str">
        <f t="shared" si="2"/>
        <v/>
      </c>
      <c r="B12" s="14"/>
      <c r="C12" s="15"/>
      <c r="D12" s="13"/>
      <c r="E12" s="27"/>
      <c r="F12" s="14"/>
      <c r="G12" s="14"/>
      <c r="H12" s="16"/>
      <c r="I12" s="16"/>
      <c r="J12" s="16"/>
      <c r="K12" s="16"/>
      <c r="L12" s="16" t="str">
        <f t="shared" si="3"/>
        <v/>
      </c>
      <c r="M12" s="14"/>
      <c r="N12" s="96"/>
      <c r="O12" s="25" t="s">
        <v>1465</v>
      </c>
      <c r="P12" s="25"/>
      <c r="Q12" s="56"/>
    </row>
    <row r="13" ht="12.75" customHeight="1" spans="1:17">
      <c r="A13" s="345" t="str">
        <f t="shared" si="2"/>
        <v/>
      </c>
      <c r="B13" s="14"/>
      <c r="C13" s="15"/>
      <c r="D13" s="13"/>
      <c r="E13" s="27"/>
      <c r="F13" s="14"/>
      <c r="G13" s="14"/>
      <c r="H13" s="16"/>
      <c r="I13" s="16"/>
      <c r="J13" s="16"/>
      <c r="K13" s="16"/>
      <c r="L13" s="16" t="str">
        <f t="shared" si="3"/>
        <v/>
      </c>
      <c r="M13" s="14"/>
      <c r="N13" s="96"/>
      <c r="O13" s="25" t="s">
        <v>1466</v>
      </c>
      <c r="P13" s="25"/>
      <c r="Q13" s="56"/>
    </row>
    <row r="14" ht="12.75" customHeight="1" spans="1:17">
      <c r="A14" s="345" t="str">
        <f t="shared" si="2"/>
        <v/>
      </c>
      <c r="B14" s="14"/>
      <c r="C14" s="15"/>
      <c r="D14" s="13"/>
      <c r="E14" s="27"/>
      <c r="F14" s="14"/>
      <c r="G14" s="14"/>
      <c r="H14" s="16"/>
      <c r="I14" s="16"/>
      <c r="J14" s="16"/>
      <c r="K14" s="16"/>
      <c r="L14" s="16" t="str">
        <f t="shared" si="3"/>
        <v/>
      </c>
      <c r="M14" s="14"/>
      <c r="N14" s="96"/>
      <c r="O14" s="25" t="s">
        <v>1467</v>
      </c>
      <c r="P14" s="25"/>
      <c r="Q14" s="56"/>
    </row>
    <row r="15" ht="12.75" customHeight="1" spans="1:17">
      <c r="A15" s="345" t="str">
        <f t="shared" si="2"/>
        <v/>
      </c>
      <c r="B15" s="14"/>
      <c r="C15" s="15"/>
      <c r="D15" s="13"/>
      <c r="E15" s="27"/>
      <c r="F15" s="14"/>
      <c r="G15" s="14"/>
      <c r="H15" s="16"/>
      <c r="I15" s="16"/>
      <c r="J15" s="16"/>
      <c r="K15" s="16"/>
      <c r="L15" s="16" t="str">
        <f t="shared" si="3"/>
        <v/>
      </c>
      <c r="M15" s="14"/>
      <c r="N15" s="96"/>
      <c r="O15" s="25" t="s">
        <v>1468</v>
      </c>
      <c r="P15" s="25"/>
      <c r="Q15" s="56"/>
    </row>
    <row r="16" ht="12.75" customHeight="1" spans="1:17">
      <c r="A16" s="345" t="str">
        <f t="shared" si="2"/>
        <v/>
      </c>
      <c r="B16" s="14"/>
      <c r="C16" s="15"/>
      <c r="D16" s="13"/>
      <c r="E16" s="27"/>
      <c r="F16" s="14"/>
      <c r="G16" s="14"/>
      <c r="H16" s="16"/>
      <c r="I16" s="16"/>
      <c r="J16" s="16"/>
      <c r="K16" s="16"/>
      <c r="L16" s="16" t="str">
        <f t="shared" si="3"/>
        <v/>
      </c>
      <c r="M16" s="14"/>
      <c r="N16" s="96"/>
      <c r="O16" s="25" t="s">
        <v>1469</v>
      </c>
      <c r="P16" s="25"/>
      <c r="Q16" s="56"/>
    </row>
    <row r="17" ht="12.75" customHeight="1" spans="1:17">
      <c r="A17" s="345" t="str">
        <f t="shared" si="2"/>
        <v/>
      </c>
      <c r="B17" s="14"/>
      <c r="C17" s="15"/>
      <c r="D17" s="13"/>
      <c r="E17" s="27"/>
      <c r="F17" s="14"/>
      <c r="G17" s="14"/>
      <c r="H17" s="16"/>
      <c r="I17" s="16"/>
      <c r="J17" s="16"/>
      <c r="K17" s="16"/>
      <c r="L17" s="16" t="str">
        <f t="shared" si="3"/>
        <v/>
      </c>
      <c r="M17" s="14"/>
      <c r="N17" s="96"/>
      <c r="O17" s="25" t="s">
        <v>1470</v>
      </c>
      <c r="P17" s="25"/>
      <c r="Q17" s="56"/>
    </row>
    <row r="18" ht="12.75" customHeight="1" spans="1:17">
      <c r="A18" s="345" t="str">
        <f t="shared" si="2"/>
        <v/>
      </c>
      <c r="B18" s="14"/>
      <c r="C18" s="15"/>
      <c r="D18" s="13"/>
      <c r="E18" s="27"/>
      <c r="F18" s="14"/>
      <c r="G18" s="14"/>
      <c r="H18" s="16"/>
      <c r="I18" s="16"/>
      <c r="J18" s="16"/>
      <c r="K18" s="16"/>
      <c r="L18" s="16" t="str">
        <f t="shared" si="3"/>
        <v/>
      </c>
      <c r="M18" s="14"/>
      <c r="N18" s="96"/>
      <c r="O18" s="25" t="s">
        <v>1471</v>
      </c>
      <c r="P18" s="25"/>
      <c r="Q18" s="56"/>
    </row>
    <row r="19" ht="12.75" customHeight="1" spans="1:17">
      <c r="A19" s="345" t="str">
        <f t="shared" si="2"/>
        <v/>
      </c>
      <c r="B19" s="14"/>
      <c r="C19" s="15"/>
      <c r="D19" s="13"/>
      <c r="E19" s="27"/>
      <c r="F19" s="14"/>
      <c r="G19" s="14"/>
      <c r="H19" s="16"/>
      <c r="I19" s="16"/>
      <c r="J19" s="16"/>
      <c r="K19" s="16"/>
      <c r="L19" s="16" t="str">
        <f t="shared" si="3"/>
        <v/>
      </c>
      <c r="M19" s="14"/>
      <c r="N19" s="96"/>
      <c r="O19" s="25" t="s">
        <v>1472</v>
      </c>
      <c r="P19" s="25"/>
      <c r="Q19" s="56"/>
    </row>
    <row r="20" ht="12.75" customHeight="1" spans="1:17">
      <c r="A20" s="345" t="str">
        <f t="shared" si="2"/>
        <v/>
      </c>
      <c r="B20" s="14"/>
      <c r="C20" s="15"/>
      <c r="D20" s="13"/>
      <c r="E20" s="27"/>
      <c r="F20" s="14"/>
      <c r="G20" s="14"/>
      <c r="H20" s="16"/>
      <c r="I20" s="16"/>
      <c r="J20" s="16"/>
      <c r="K20" s="16"/>
      <c r="L20" s="16" t="str">
        <f t="shared" si="3"/>
        <v/>
      </c>
      <c r="M20" s="14"/>
      <c r="N20" s="96"/>
      <c r="O20" s="25" t="s">
        <v>1473</v>
      </c>
      <c r="P20" s="25"/>
      <c r="Q20" s="56"/>
    </row>
    <row r="21" ht="12.75" customHeight="1" spans="1:17">
      <c r="A21" s="345" t="str">
        <f t="shared" si="2"/>
        <v/>
      </c>
      <c r="B21" s="14"/>
      <c r="C21" s="15"/>
      <c r="D21" s="13"/>
      <c r="E21" s="27"/>
      <c r="F21" s="14"/>
      <c r="G21" s="14"/>
      <c r="H21" s="16"/>
      <c r="I21" s="16"/>
      <c r="J21" s="16"/>
      <c r="K21" s="16"/>
      <c r="L21" s="16" t="str">
        <f t="shared" si="3"/>
        <v/>
      </c>
      <c r="M21" s="14"/>
      <c r="N21" s="96"/>
      <c r="O21" s="25" t="s">
        <v>1474</v>
      </c>
      <c r="P21" s="25"/>
      <c r="Q21" s="56"/>
    </row>
    <row r="22" ht="12.75" customHeight="1" spans="1:17">
      <c r="A22" s="345" t="str">
        <f t="shared" si="2"/>
        <v/>
      </c>
      <c r="B22" s="14"/>
      <c r="C22" s="15"/>
      <c r="D22" s="13"/>
      <c r="E22" s="27"/>
      <c r="F22" s="14"/>
      <c r="G22" s="14"/>
      <c r="H22" s="16"/>
      <c r="I22" s="16"/>
      <c r="J22" s="16"/>
      <c r="K22" s="16"/>
      <c r="L22" s="16" t="str">
        <f t="shared" si="3"/>
        <v/>
      </c>
      <c r="M22" s="14"/>
      <c r="N22" s="96"/>
      <c r="O22" s="25" t="s">
        <v>1475</v>
      </c>
      <c r="P22" s="25"/>
      <c r="Q22" s="56"/>
    </row>
    <row r="23" ht="12.75" customHeight="1" spans="1:17">
      <c r="A23" s="345" t="str">
        <f t="shared" si="2"/>
        <v/>
      </c>
      <c r="B23" s="14"/>
      <c r="C23" s="15"/>
      <c r="D23" s="13"/>
      <c r="E23" s="27"/>
      <c r="F23" s="14"/>
      <c r="G23" s="14"/>
      <c r="H23" s="16"/>
      <c r="I23" s="16"/>
      <c r="J23" s="16"/>
      <c r="K23" s="16"/>
      <c r="L23" s="16" t="str">
        <f t="shared" si="3"/>
        <v/>
      </c>
      <c r="M23" s="14"/>
      <c r="N23" s="96"/>
      <c r="O23" s="25" t="s">
        <v>1476</v>
      </c>
      <c r="P23" s="25"/>
      <c r="Q23" s="56"/>
    </row>
    <row r="24" ht="12.75" customHeight="1" spans="1:17">
      <c r="A24" s="345" t="str">
        <f t="shared" si="2"/>
        <v/>
      </c>
      <c r="B24" s="14"/>
      <c r="C24" s="15"/>
      <c r="D24" s="13"/>
      <c r="E24" s="27"/>
      <c r="F24" s="14"/>
      <c r="G24" s="14"/>
      <c r="H24" s="16"/>
      <c r="I24" s="16"/>
      <c r="J24" s="16"/>
      <c r="K24" s="16"/>
      <c r="L24" s="16" t="str">
        <f t="shared" si="3"/>
        <v/>
      </c>
      <c r="M24" s="14"/>
      <c r="N24" s="96"/>
      <c r="O24" s="25" t="s">
        <v>1477</v>
      </c>
      <c r="P24" s="25"/>
      <c r="Q24" s="56"/>
    </row>
    <row r="25" ht="12.75" customHeight="1" spans="1:17">
      <c r="A25" s="46" t="s">
        <v>1511</v>
      </c>
      <c r="B25" s="69"/>
      <c r="C25" s="15"/>
      <c r="D25" s="13"/>
      <c r="E25" s="27"/>
      <c r="F25" s="14"/>
      <c r="G25" s="14"/>
      <c r="H25" s="16"/>
      <c r="I25" s="16">
        <f>SUM(I7:I24)</f>
        <v>0</v>
      </c>
      <c r="J25" s="16">
        <f>SUM(J8:J24)</f>
        <v>0</v>
      </c>
      <c r="K25" s="16">
        <f>SUM(K7:K24)</f>
        <v>0</v>
      </c>
      <c r="L25" s="16" t="str">
        <f t="shared" si="3"/>
        <v/>
      </c>
      <c r="M25" s="14"/>
      <c r="N25" s="16"/>
      <c r="O25" s="25"/>
      <c r="P25" s="25"/>
      <c r="Q25" s="56"/>
    </row>
    <row r="26" ht="12.75" customHeight="1" spans="1:17">
      <c r="A26" s="46" t="s">
        <v>72</v>
      </c>
      <c r="B26" s="69"/>
      <c r="C26" s="15"/>
      <c r="D26" s="13"/>
      <c r="E26" s="27"/>
      <c r="F26" s="14"/>
      <c r="G26" s="14"/>
      <c r="H26" s="16"/>
      <c r="I26" s="16">
        <f>J25</f>
        <v>0</v>
      </c>
      <c r="J26" s="16"/>
      <c r="K26" s="16"/>
      <c r="L26" s="16"/>
      <c r="M26" s="14"/>
      <c r="N26" s="16"/>
      <c r="O26" s="25"/>
      <c r="P26" s="25"/>
      <c r="Q26" s="56"/>
    </row>
    <row r="27" customHeight="1" spans="1:17">
      <c r="A27" s="17" t="s">
        <v>1512</v>
      </c>
      <c r="B27" s="18"/>
      <c r="C27" s="17"/>
      <c r="D27" s="17"/>
      <c r="E27" s="17"/>
      <c r="F27" s="17"/>
      <c r="G27" s="17"/>
      <c r="H27" s="17"/>
      <c r="I27" s="23">
        <f>I25-I26</f>
        <v>0</v>
      </c>
      <c r="J27" s="23"/>
      <c r="K27" s="23">
        <f>K25</f>
        <v>0</v>
      </c>
      <c r="L27" s="16" t="str">
        <f t="shared" si="3"/>
        <v/>
      </c>
      <c r="M27" s="20"/>
      <c r="N27" s="56"/>
      <c r="O27" s="25"/>
      <c r="P27" s="25"/>
      <c r="Q27" s="56"/>
    </row>
    <row r="28" customHeight="1" spans="1:18">
      <c r="A28" s="3" t="e">
        <f>#REF!&amp;"填表人："&amp;#REF!</f>
        <v>#REF!</v>
      </c>
      <c r="K28" s="3" t="e">
        <f>"评估人员："&amp;#REF!</f>
        <v>#REF!</v>
      </c>
      <c r="R28" s="3" t="s">
        <v>159</v>
      </c>
    </row>
    <row r="29" customHeight="1" spans="1:18">
      <c r="A29" s="3" t="e">
        <f>"填表日期："&amp;YEAR(#REF!)&amp;"年"&amp;MONTH(#REF!)&amp;"月"&amp;DAY(#REF!)&amp;"日"</f>
        <v>#REF!</v>
      </c>
      <c r="R29" s="3" t="s">
        <v>1270</v>
      </c>
    </row>
    <row r="30" customHeight="1" spans="14:14">
      <c r="N30" s="45"/>
    </row>
  </sheetData>
  <mergeCells count="24">
    <mergeCell ref="A2:M2"/>
    <mergeCell ref="A3:M3"/>
    <mergeCell ref="L4:M4"/>
    <mergeCell ref="L5:M5"/>
    <mergeCell ref="A25:B25"/>
    <mergeCell ref="A26:B26"/>
    <mergeCell ref="A27:B27"/>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7">
    <pageSetUpPr fitToPage="1"/>
  </sheetPr>
  <dimension ref="A1:O29"/>
  <sheetViews>
    <sheetView showGridLines="0" zoomScale="96" zoomScaleNormal="96" zoomScalePageLayoutView="110" workbookViewId="0">
      <selection activeCell="J8" sqref="J8"/>
    </sheetView>
  </sheetViews>
  <sheetFormatPr defaultColWidth="9" defaultRowHeight="15.75" customHeight="1"/>
  <cols>
    <col min="1" max="1" width="5.70833333333333" style="3" customWidth="1"/>
    <col min="2" max="2" width="15.2083333333333" style="3" customWidth="1"/>
    <col min="3" max="4" width="11.2083333333333" style="3" customWidth="1"/>
    <col min="5" max="7" width="8" style="3" customWidth="1"/>
    <col min="8" max="8" width="9.70833333333333" style="3" customWidth="1"/>
    <col min="9" max="9" width="6.70833333333333" style="3" customWidth="1"/>
    <col min="10" max="10" width="10.5" style="3" customWidth="1"/>
    <col min="11" max="11" width="15" style="3" customWidth="1"/>
    <col min="12" max="12" width="9.70833333333333" style="3" customWidth="1"/>
    <col min="13" max="13" width="7.70833333333333" style="3" customWidth="1"/>
    <col min="14" max="14" width="9" style="3" customWidth="1"/>
    <col min="15" max="15" width="9" style="2" customWidth="1"/>
    <col min="16" max="17" width="9" style="3" customWidth="1"/>
    <col min="18" max="16384" width="9" style="3"/>
  </cols>
  <sheetData>
    <row r="1" customHeight="1" spans="1:1">
      <c r="A1" s="4" t="s">
        <v>0</v>
      </c>
    </row>
    <row r="2" s="1" customFormat="1" ht="30" customHeight="1" spans="1:15">
      <c r="A2" s="5" t="s">
        <v>74</v>
      </c>
      <c r="O2" s="6"/>
    </row>
    <row r="3" customHeight="1" spans="1:1">
      <c r="A3" s="2" t="e">
        <f>"评估基准日："&amp;TEXT(#REF!,"yyyy年mm月dd日")</f>
        <v>#REF!</v>
      </c>
    </row>
    <row r="4" ht="14.25" customHeight="1" spans="1:14">
      <c r="A4" s="2"/>
      <c r="B4" s="2"/>
      <c r="C4" s="2"/>
      <c r="D4" s="2"/>
      <c r="E4" s="2"/>
      <c r="F4" s="2"/>
      <c r="G4" s="2"/>
      <c r="H4" s="2"/>
      <c r="I4" s="2"/>
      <c r="J4" s="2"/>
      <c r="K4" s="2"/>
      <c r="L4" s="2"/>
      <c r="M4" s="2"/>
      <c r="N4" s="7" t="s">
        <v>1513</v>
      </c>
    </row>
    <row r="5" customHeight="1" spans="1:14">
      <c r="A5" s="3" t="e">
        <f>#REF!&amp;"："&amp;#REF!</f>
        <v>#REF!</v>
      </c>
      <c r="N5" s="7" t="s">
        <v>1231</v>
      </c>
    </row>
    <row r="6" s="2" customFormat="1" customHeight="1" spans="1:14">
      <c r="A6" s="67" t="s">
        <v>4</v>
      </c>
      <c r="B6" s="67" t="s">
        <v>711</v>
      </c>
      <c r="C6" s="67" t="s">
        <v>1514</v>
      </c>
      <c r="D6" s="67" t="s">
        <v>1515</v>
      </c>
      <c r="E6" s="67" t="s">
        <v>714</v>
      </c>
      <c r="F6" s="67" t="s">
        <v>1516</v>
      </c>
      <c r="G6" s="67" t="s">
        <v>824</v>
      </c>
      <c r="H6" s="67" t="s">
        <v>1517</v>
      </c>
      <c r="I6" s="67" t="s">
        <v>1518</v>
      </c>
      <c r="J6" s="67" t="s">
        <v>6</v>
      </c>
      <c r="K6" s="67" t="s">
        <v>979</v>
      </c>
      <c r="L6" s="11" t="s">
        <v>7</v>
      </c>
      <c r="M6" s="11" t="s">
        <v>576</v>
      </c>
      <c r="N6" s="11" t="s">
        <v>176</v>
      </c>
    </row>
    <row r="7" ht="12.75" customHeight="1" spans="1:15">
      <c r="A7" s="84"/>
      <c r="B7" s="84"/>
      <c r="C7" s="84"/>
      <c r="D7" s="84"/>
      <c r="E7" s="84"/>
      <c r="F7" s="85"/>
      <c r="G7" s="84"/>
      <c r="H7" s="84"/>
      <c r="I7" s="84"/>
      <c r="J7" s="84"/>
      <c r="K7" s="85"/>
      <c r="L7" s="84"/>
      <c r="M7" s="84"/>
      <c r="N7" s="84"/>
      <c r="O7" s="2" t="s">
        <v>1248</v>
      </c>
    </row>
    <row r="8" ht="12.75" customHeight="1" spans="1:15">
      <c r="A8" s="13" t="str">
        <f t="shared" ref="A8" si="0">IF(B8="","",ROW()-7)</f>
        <v/>
      </c>
      <c r="B8" s="14"/>
      <c r="C8" s="14"/>
      <c r="D8" s="13"/>
      <c r="E8" s="15"/>
      <c r="F8" s="343"/>
      <c r="G8" s="46"/>
      <c r="H8" s="16"/>
      <c r="I8" s="16"/>
      <c r="J8" s="16"/>
      <c r="K8" s="16"/>
      <c r="L8" s="16"/>
      <c r="M8" s="16" t="str">
        <f t="shared" ref="M8" si="1">IF(J8-K8=0,"",(L8-J8+K8)/(J8-K8)*100)</f>
        <v/>
      </c>
      <c r="N8" s="14"/>
      <c r="O8" s="2" t="s">
        <v>1519</v>
      </c>
    </row>
    <row r="9" ht="12.75" customHeight="1" spans="1:15">
      <c r="A9" s="13" t="str">
        <f t="shared" ref="A9:A24" si="2">IF(B9="","",ROW()-7)</f>
        <v/>
      </c>
      <c r="B9" s="14"/>
      <c r="C9" s="14"/>
      <c r="D9" s="13"/>
      <c r="E9" s="15"/>
      <c r="F9" s="343"/>
      <c r="G9" s="46"/>
      <c r="H9" s="16"/>
      <c r="I9" s="16"/>
      <c r="J9" s="16"/>
      <c r="K9" s="16"/>
      <c r="L9" s="16"/>
      <c r="M9" s="16" t="str">
        <f t="shared" ref="M9:M27" si="3">IF(J9-K9=0,"",(L9-J9+K9)/(J9-K9)*100)</f>
        <v/>
      </c>
      <c r="N9" s="14"/>
      <c r="O9" s="2" t="s">
        <v>1520</v>
      </c>
    </row>
    <row r="10" ht="12.75" customHeight="1" spans="1:15">
      <c r="A10" s="13" t="str">
        <f t="shared" si="2"/>
        <v/>
      </c>
      <c r="B10" s="14"/>
      <c r="C10" s="14"/>
      <c r="D10" s="13"/>
      <c r="E10" s="15"/>
      <c r="F10" s="343"/>
      <c r="G10" s="46"/>
      <c r="H10" s="16"/>
      <c r="I10" s="16"/>
      <c r="J10" s="16"/>
      <c r="K10" s="16"/>
      <c r="L10" s="16"/>
      <c r="M10" s="16" t="str">
        <f t="shared" si="3"/>
        <v/>
      </c>
      <c r="N10" s="14"/>
      <c r="O10" s="2" t="s">
        <v>1521</v>
      </c>
    </row>
    <row r="11" ht="12.75" customHeight="1" spans="1:15">
      <c r="A11" s="13" t="str">
        <f t="shared" si="2"/>
        <v/>
      </c>
      <c r="B11" s="14"/>
      <c r="C11" s="14"/>
      <c r="D11" s="13"/>
      <c r="E11" s="15"/>
      <c r="F11" s="343"/>
      <c r="G11" s="46"/>
      <c r="H11" s="16"/>
      <c r="I11" s="16"/>
      <c r="J11" s="16"/>
      <c r="K11" s="16"/>
      <c r="L11" s="16"/>
      <c r="M11" s="16" t="str">
        <f t="shared" si="3"/>
        <v/>
      </c>
      <c r="N11" s="14"/>
      <c r="O11" s="2" t="s">
        <v>1522</v>
      </c>
    </row>
    <row r="12" ht="12.75" customHeight="1" spans="1:15">
      <c r="A12" s="13" t="str">
        <f t="shared" si="2"/>
        <v/>
      </c>
      <c r="B12" s="14"/>
      <c r="C12" s="14"/>
      <c r="D12" s="13"/>
      <c r="E12" s="15"/>
      <c r="F12" s="343"/>
      <c r="G12" s="46"/>
      <c r="H12" s="16"/>
      <c r="I12" s="16"/>
      <c r="J12" s="16"/>
      <c r="K12" s="16"/>
      <c r="L12" s="16"/>
      <c r="M12" s="16" t="str">
        <f t="shared" si="3"/>
        <v/>
      </c>
      <c r="N12" s="14"/>
      <c r="O12" s="2" t="s">
        <v>1523</v>
      </c>
    </row>
    <row r="13" ht="12.75" customHeight="1" spans="1:15">
      <c r="A13" s="13" t="str">
        <f t="shared" si="2"/>
        <v/>
      </c>
      <c r="B13" s="14"/>
      <c r="C13" s="14"/>
      <c r="D13" s="13"/>
      <c r="E13" s="15"/>
      <c r="F13" s="343"/>
      <c r="G13" s="46"/>
      <c r="H13" s="16"/>
      <c r="I13" s="16"/>
      <c r="J13" s="16"/>
      <c r="K13" s="16"/>
      <c r="L13" s="16"/>
      <c r="M13" s="16" t="str">
        <f t="shared" si="3"/>
        <v/>
      </c>
      <c r="N13" s="14"/>
      <c r="O13" s="2" t="s">
        <v>1524</v>
      </c>
    </row>
    <row r="14" ht="12.75" customHeight="1" spans="1:15">
      <c r="A14" s="13" t="str">
        <f t="shared" si="2"/>
        <v/>
      </c>
      <c r="B14" s="14"/>
      <c r="C14" s="14"/>
      <c r="D14" s="13"/>
      <c r="E14" s="15"/>
      <c r="F14" s="343"/>
      <c r="G14" s="46"/>
      <c r="H14" s="16"/>
      <c r="I14" s="16"/>
      <c r="J14" s="16"/>
      <c r="K14" s="16"/>
      <c r="L14" s="16"/>
      <c r="M14" s="16" t="str">
        <f t="shared" si="3"/>
        <v/>
      </c>
      <c r="N14" s="14"/>
      <c r="O14" s="2" t="s">
        <v>1525</v>
      </c>
    </row>
    <row r="15" ht="12.75" customHeight="1" spans="1:15">
      <c r="A15" s="13" t="str">
        <f t="shared" si="2"/>
        <v/>
      </c>
      <c r="B15" s="14"/>
      <c r="C15" s="14"/>
      <c r="D15" s="13"/>
      <c r="E15" s="15"/>
      <c r="F15" s="343"/>
      <c r="G15" s="46"/>
      <c r="H15" s="16"/>
      <c r="I15" s="16"/>
      <c r="J15" s="16"/>
      <c r="K15" s="16"/>
      <c r="L15" s="16"/>
      <c r="M15" s="16" t="str">
        <f t="shared" si="3"/>
        <v/>
      </c>
      <c r="N15" s="14"/>
      <c r="O15" s="2" t="s">
        <v>1526</v>
      </c>
    </row>
    <row r="16" ht="12.75" customHeight="1" spans="1:15">
      <c r="A16" s="13" t="str">
        <f t="shared" si="2"/>
        <v/>
      </c>
      <c r="B16" s="14"/>
      <c r="C16" s="14"/>
      <c r="D16" s="13"/>
      <c r="E16" s="15"/>
      <c r="F16" s="343"/>
      <c r="G16" s="46"/>
      <c r="H16" s="16"/>
      <c r="I16" s="16"/>
      <c r="J16" s="16"/>
      <c r="K16" s="16"/>
      <c r="L16" s="16"/>
      <c r="M16" s="16" t="str">
        <f t="shared" si="3"/>
        <v/>
      </c>
      <c r="N16" s="14"/>
      <c r="O16" s="2" t="s">
        <v>1527</v>
      </c>
    </row>
    <row r="17" ht="12.75" customHeight="1" spans="1:15">
      <c r="A17" s="13" t="str">
        <f t="shared" si="2"/>
        <v/>
      </c>
      <c r="B17" s="14"/>
      <c r="C17" s="14"/>
      <c r="D17" s="13"/>
      <c r="E17" s="15"/>
      <c r="F17" s="343"/>
      <c r="G17" s="46"/>
      <c r="H17" s="16"/>
      <c r="I17" s="16"/>
      <c r="J17" s="16"/>
      <c r="K17" s="16"/>
      <c r="L17" s="16"/>
      <c r="M17" s="16" t="str">
        <f t="shared" si="3"/>
        <v/>
      </c>
      <c r="N17" s="14"/>
      <c r="O17" s="2" t="s">
        <v>1528</v>
      </c>
    </row>
    <row r="18" ht="12.75" customHeight="1" spans="1:15">
      <c r="A18" s="13" t="str">
        <f t="shared" si="2"/>
        <v/>
      </c>
      <c r="B18" s="14"/>
      <c r="C18" s="14"/>
      <c r="D18" s="13"/>
      <c r="E18" s="15"/>
      <c r="F18" s="343"/>
      <c r="G18" s="46"/>
      <c r="H18" s="16"/>
      <c r="I18" s="16"/>
      <c r="J18" s="16"/>
      <c r="K18" s="16"/>
      <c r="L18" s="16"/>
      <c r="M18" s="16" t="str">
        <f t="shared" si="3"/>
        <v/>
      </c>
      <c r="N18" s="14"/>
      <c r="O18" s="2" t="s">
        <v>1529</v>
      </c>
    </row>
    <row r="19" ht="12.75" customHeight="1" spans="1:15">
      <c r="A19" s="13" t="str">
        <f t="shared" si="2"/>
        <v/>
      </c>
      <c r="B19" s="14"/>
      <c r="C19" s="14"/>
      <c r="D19" s="13"/>
      <c r="E19" s="15"/>
      <c r="F19" s="343"/>
      <c r="G19" s="46"/>
      <c r="H19" s="16"/>
      <c r="I19" s="16"/>
      <c r="J19" s="16"/>
      <c r="K19" s="16"/>
      <c r="L19" s="16"/>
      <c r="M19" s="16" t="str">
        <f t="shared" si="3"/>
        <v/>
      </c>
      <c r="N19" s="14"/>
      <c r="O19" s="2" t="s">
        <v>1530</v>
      </c>
    </row>
    <row r="20" ht="12.75" customHeight="1" spans="1:15">
      <c r="A20" s="13" t="str">
        <f t="shared" si="2"/>
        <v/>
      </c>
      <c r="B20" s="14"/>
      <c r="C20" s="14"/>
      <c r="D20" s="13"/>
      <c r="E20" s="15"/>
      <c r="F20" s="343"/>
      <c r="G20" s="46"/>
      <c r="H20" s="16"/>
      <c r="I20" s="16"/>
      <c r="J20" s="16"/>
      <c r="K20" s="16"/>
      <c r="L20" s="16"/>
      <c r="M20" s="16" t="str">
        <f t="shared" si="3"/>
        <v/>
      </c>
      <c r="N20" s="14"/>
      <c r="O20" s="2" t="s">
        <v>1531</v>
      </c>
    </row>
    <row r="21" ht="12.75" customHeight="1" spans="1:15">
      <c r="A21" s="13" t="str">
        <f t="shared" si="2"/>
        <v/>
      </c>
      <c r="B21" s="14"/>
      <c r="C21" s="14"/>
      <c r="D21" s="13"/>
      <c r="E21" s="15"/>
      <c r="F21" s="343"/>
      <c r="G21" s="46"/>
      <c r="H21" s="16"/>
      <c r="I21" s="16"/>
      <c r="J21" s="16"/>
      <c r="K21" s="16"/>
      <c r="L21" s="16"/>
      <c r="M21" s="16" t="str">
        <f t="shared" si="3"/>
        <v/>
      </c>
      <c r="N21" s="14"/>
      <c r="O21" s="2" t="s">
        <v>1532</v>
      </c>
    </row>
    <row r="22" ht="12.75" customHeight="1" spans="1:15">
      <c r="A22" s="13" t="str">
        <f t="shared" si="2"/>
        <v/>
      </c>
      <c r="B22" s="14"/>
      <c r="C22" s="14"/>
      <c r="D22" s="13"/>
      <c r="E22" s="15"/>
      <c r="F22" s="343"/>
      <c r="G22" s="46"/>
      <c r="H22" s="16"/>
      <c r="I22" s="16"/>
      <c r="J22" s="16"/>
      <c r="K22" s="16"/>
      <c r="L22" s="16"/>
      <c r="M22" s="16" t="str">
        <f t="shared" si="3"/>
        <v/>
      </c>
      <c r="N22" s="14"/>
      <c r="O22" s="2" t="s">
        <v>1533</v>
      </c>
    </row>
    <row r="23" ht="12.75" customHeight="1" spans="1:15">
      <c r="A23" s="13" t="str">
        <f t="shared" si="2"/>
        <v/>
      </c>
      <c r="B23" s="14"/>
      <c r="C23" s="14"/>
      <c r="D23" s="13"/>
      <c r="E23" s="15"/>
      <c r="F23" s="343"/>
      <c r="G23" s="46"/>
      <c r="H23" s="16"/>
      <c r="I23" s="16"/>
      <c r="J23" s="16"/>
      <c r="K23" s="16"/>
      <c r="L23" s="16"/>
      <c r="M23" s="16" t="str">
        <f t="shared" si="3"/>
        <v/>
      </c>
      <c r="N23" s="14"/>
      <c r="O23" s="2" t="s">
        <v>1534</v>
      </c>
    </row>
    <row r="24" ht="12.75" customHeight="1" spans="1:15">
      <c r="A24" s="13" t="str">
        <f t="shared" si="2"/>
        <v/>
      </c>
      <c r="B24" s="14"/>
      <c r="C24" s="14"/>
      <c r="D24" s="13"/>
      <c r="E24" s="15"/>
      <c r="F24" s="343"/>
      <c r="G24" s="46"/>
      <c r="H24" s="16"/>
      <c r="I24" s="16"/>
      <c r="J24" s="16"/>
      <c r="K24" s="16"/>
      <c r="L24" s="16"/>
      <c r="M24" s="16" t="str">
        <f t="shared" si="3"/>
        <v/>
      </c>
      <c r="N24" s="14"/>
      <c r="O24" s="2" t="s">
        <v>1535</v>
      </c>
    </row>
    <row r="25" ht="12.75" customHeight="1" spans="1:14">
      <c r="A25" s="102" t="s">
        <v>1536</v>
      </c>
      <c r="B25" s="104"/>
      <c r="C25" s="14"/>
      <c r="D25" s="13"/>
      <c r="E25" s="15"/>
      <c r="F25" s="343"/>
      <c r="G25" s="46"/>
      <c r="H25" s="16"/>
      <c r="I25" s="16"/>
      <c r="J25" s="16">
        <f>SUM(J8:J24)</f>
        <v>0</v>
      </c>
      <c r="K25" s="16">
        <f>SUM(K8:K24)</f>
        <v>0</v>
      </c>
      <c r="L25" s="16">
        <f>SUM(L8:L24)</f>
        <v>0</v>
      </c>
      <c r="M25" s="16" t="str">
        <f t="shared" si="3"/>
        <v/>
      </c>
      <c r="N25" s="14"/>
    </row>
    <row r="26" ht="12.75" customHeight="1" spans="1:14">
      <c r="A26" s="102" t="s">
        <v>76</v>
      </c>
      <c r="B26" s="104"/>
      <c r="C26" s="14"/>
      <c r="D26" s="13"/>
      <c r="E26" s="15"/>
      <c r="F26" s="343"/>
      <c r="G26" s="46"/>
      <c r="H26" s="16"/>
      <c r="I26" s="16"/>
      <c r="J26" s="16">
        <f>K25</f>
        <v>0</v>
      </c>
      <c r="K26" s="16"/>
      <c r="L26" s="16"/>
      <c r="M26" s="16"/>
      <c r="N26" s="14"/>
    </row>
    <row r="27" customHeight="1" spans="1:14">
      <c r="A27" s="17" t="s">
        <v>77</v>
      </c>
      <c r="B27" s="18"/>
      <c r="C27" s="19"/>
      <c r="D27" s="19"/>
      <c r="E27" s="23"/>
      <c r="F27" s="344"/>
      <c r="G27" s="23"/>
      <c r="H27" s="23"/>
      <c r="I27" s="20"/>
      <c r="J27" s="19">
        <f>J25-J26</f>
        <v>0</v>
      </c>
      <c r="K27" s="19"/>
      <c r="L27" s="23">
        <f>L25</f>
        <v>0</v>
      </c>
      <c r="M27" s="16" t="str">
        <f t="shared" si="3"/>
        <v/>
      </c>
      <c r="N27" s="20"/>
    </row>
    <row r="28" customHeight="1" spans="1:15">
      <c r="A28" s="3" t="e">
        <f>#REF!&amp;"填表人："&amp;#REF!</f>
        <v>#REF!</v>
      </c>
      <c r="L28" s="3" t="e">
        <f>"评估人员："&amp;#REF!</f>
        <v>#REF!</v>
      </c>
      <c r="O28" s="2" t="s">
        <v>1270</v>
      </c>
    </row>
    <row r="29" customHeight="1" spans="1:1">
      <c r="A29" s="3" t="e">
        <f>"填表日期："&amp;YEAR(#REF!)&amp;"年"&amp;MONTH(#REF!)&amp;"月"&amp;DAY(#REF!)&amp;"日"</f>
        <v>#REF!</v>
      </c>
    </row>
  </sheetData>
  <mergeCells count="19">
    <mergeCell ref="A2:N2"/>
    <mergeCell ref="A3:N3"/>
    <mergeCell ref="A25:B25"/>
    <mergeCell ref="A26:B26"/>
    <mergeCell ref="A27:B27"/>
    <mergeCell ref="A6:A7"/>
    <mergeCell ref="B6:B7"/>
    <mergeCell ref="C6:C7"/>
    <mergeCell ref="D6:D7"/>
    <mergeCell ref="E6:E7"/>
    <mergeCell ref="F6:F7"/>
    <mergeCell ref="G6:G7"/>
    <mergeCell ref="H6:H7"/>
    <mergeCell ref="I6:I7"/>
    <mergeCell ref="J6:J7"/>
    <mergeCell ref="K6:K7"/>
    <mergeCell ref="L6:L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45">
    <pageSetUpPr fitToPage="1"/>
  </sheetPr>
  <dimension ref="A1:O29"/>
  <sheetViews>
    <sheetView showGridLines="0" zoomScale="96" zoomScaleNormal="96" workbookViewId="0">
      <selection activeCell="J8" sqref="J8"/>
    </sheetView>
  </sheetViews>
  <sheetFormatPr defaultColWidth="9" defaultRowHeight="15.75" customHeight="1"/>
  <cols>
    <col min="1" max="1" width="9.70833333333333" style="3" customWidth="1"/>
    <col min="2" max="2" width="18" style="3" customWidth="1"/>
    <col min="3" max="7" width="8" style="3" customWidth="1"/>
    <col min="8" max="8" width="6.20833333333333" style="3" customWidth="1"/>
    <col min="9" max="9" width="8" style="3" customWidth="1"/>
    <col min="10" max="10" width="11.2083333333333" style="3" customWidth="1"/>
    <col min="11" max="11" width="8.20833333333333" style="3" customWidth="1"/>
    <col min="12" max="12" width="9.70833333333333" style="3" customWidth="1"/>
    <col min="13" max="13" width="7.70833333333333" style="3" customWidth="1"/>
    <col min="14" max="14" width="17" style="3" customWidth="1"/>
    <col min="15" max="15" width="9" style="2" customWidth="1"/>
    <col min="16" max="17" width="9" style="3" customWidth="1"/>
    <col min="18" max="16384" width="9" style="3"/>
  </cols>
  <sheetData>
    <row r="1" customHeight="1" spans="1:1">
      <c r="A1" s="4" t="s">
        <v>0</v>
      </c>
    </row>
    <row r="2" s="1" customFormat="1" ht="30" customHeight="1" spans="1:15">
      <c r="A2" s="5" t="s">
        <v>78</v>
      </c>
      <c r="O2" s="6"/>
    </row>
    <row r="3" customHeight="1" spans="1:1">
      <c r="A3" s="2" t="e">
        <f>"评估基准日："&amp;TEXT(#REF!,"yyyy年mm月dd日")</f>
        <v>#REF!</v>
      </c>
    </row>
    <row r="4" ht="14.25" customHeight="1" spans="1:14">
      <c r="A4" s="2"/>
      <c r="B4" s="2"/>
      <c r="C4" s="2"/>
      <c r="D4" s="2"/>
      <c r="E4" s="2"/>
      <c r="F4" s="2"/>
      <c r="G4" s="2"/>
      <c r="H4" s="2"/>
      <c r="I4" s="2"/>
      <c r="J4" s="2"/>
      <c r="K4" s="2"/>
      <c r="L4" s="2"/>
      <c r="M4" s="2"/>
      <c r="N4" s="7" t="s">
        <v>1537</v>
      </c>
    </row>
    <row r="5" customHeight="1" spans="1:14">
      <c r="A5" s="3" t="e">
        <f>#REF!&amp;"："&amp;#REF!</f>
        <v>#REF!</v>
      </c>
      <c r="N5" s="7" t="s">
        <v>1231</v>
      </c>
    </row>
    <row r="6" s="2" customFormat="1" ht="12.75" customHeight="1" spans="1:14">
      <c r="A6" s="67" t="s">
        <v>4</v>
      </c>
      <c r="B6" s="67" t="s">
        <v>711</v>
      </c>
      <c r="C6" s="67" t="s">
        <v>1538</v>
      </c>
      <c r="D6" s="67" t="s">
        <v>1539</v>
      </c>
      <c r="E6" s="67" t="s">
        <v>714</v>
      </c>
      <c r="F6" s="67" t="s">
        <v>1516</v>
      </c>
      <c r="G6" s="67" t="s">
        <v>1243</v>
      </c>
      <c r="H6" s="67" t="s">
        <v>1517</v>
      </c>
      <c r="I6" s="67" t="s">
        <v>1540</v>
      </c>
      <c r="J6" s="67" t="s">
        <v>6</v>
      </c>
      <c r="K6" s="67" t="s">
        <v>979</v>
      </c>
      <c r="L6" s="67" t="s">
        <v>7</v>
      </c>
      <c r="M6" s="67" t="s">
        <v>576</v>
      </c>
      <c r="N6" s="67" t="s">
        <v>176</v>
      </c>
    </row>
    <row r="7" ht="12.75" customHeight="1" spans="1:15">
      <c r="A7" s="84"/>
      <c r="B7" s="84"/>
      <c r="C7" s="84"/>
      <c r="D7" s="84"/>
      <c r="E7" s="84"/>
      <c r="F7" s="85"/>
      <c r="G7" s="84"/>
      <c r="H7" s="84"/>
      <c r="I7" s="84"/>
      <c r="J7" s="84"/>
      <c r="K7" s="84"/>
      <c r="L7" s="84"/>
      <c r="M7" s="84"/>
      <c r="N7" s="84"/>
      <c r="O7" s="2" t="s">
        <v>1248</v>
      </c>
    </row>
    <row r="8" ht="12.75" customHeight="1" spans="1:15">
      <c r="A8" s="13" t="str">
        <f t="shared" ref="A8" si="0">IF(B8="","",ROW()-7)</f>
        <v/>
      </c>
      <c r="B8" s="14"/>
      <c r="C8" s="14"/>
      <c r="D8" s="13"/>
      <c r="E8" s="15"/>
      <c r="F8" s="343"/>
      <c r="G8" s="46"/>
      <c r="H8" s="16"/>
      <c r="I8" s="16"/>
      <c r="J8" s="16"/>
      <c r="K8" s="16"/>
      <c r="L8" s="16"/>
      <c r="M8" s="16" t="str">
        <f t="shared" ref="M8" si="1">IF(J8-K8=0,"",(L8-J8+K8)/(J8-K8)*100)</f>
        <v/>
      </c>
      <c r="N8" s="14"/>
      <c r="O8" s="2" t="s">
        <v>1541</v>
      </c>
    </row>
    <row r="9" ht="12.75" customHeight="1" spans="1:15">
      <c r="A9" s="13" t="str">
        <f t="shared" ref="A9:A24" si="2">IF(B9="","",ROW()-7)</f>
        <v/>
      </c>
      <c r="B9" s="14"/>
      <c r="C9" s="14"/>
      <c r="D9" s="13"/>
      <c r="E9" s="15"/>
      <c r="F9" s="343"/>
      <c r="G9" s="46"/>
      <c r="H9" s="16"/>
      <c r="I9" s="16"/>
      <c r="J9" s="16"/>
      <c r="K9" s="16"/>
      <c r="L9" s="16"/>
      <c r="M9" s="16" t="str">
        <f t="shared" ref="M9:M27" si="3">IF(J9-K9=0,"",(L9-J9+K9)/(J9-K9)*100)</f>
        <v/>
      </c>
      <c r="N9" s="14"/>
      <c r="O9" s="2" t="s">
        <v>1542</v>
      </c>
    </row>
    <row r="10" ht="12.75" customHeight="1" spans="1:15">
      <c r="A10" s="13" t="str">
        <f t="shared" si="2"/>
        <v/>
      </c>
      <c r="B10" s="14"/>
      <c r="C10" s="14"/>
      <c r="D10" s="13"/>
      <c r="E10" s="15"/>
      <c r="F10" s="343"/>
      <c r="G10" s="46"/>
      <c r="H10" s="16"/>
      <c r="I10" s="16"/>
      <c r="J10" s="16"/>
      <c r="K10" s="16"/>
      <c r="L10" s="16"/>
      <c r="M10" s="16" t="str">
        <f t="shared" si="3"/>
        <v/>
      </c>
      <c r="N10" s="14"/>
      <c r="O10" s="2" t="s">
        <v>1543</v>
      </c>
    </row>
    <row r="11" ht="12.75" customHeight="1" spans="1:15">
      <c r="A11" s="13" t="str">
        <f t="shared" si="2"/>
        <v/>
      </c>
      <c r="B11" s="14"/>
      <c r="C11" s="14"/>
      <c r="D11" s="13"/>
      <c r="E11" s="15"/>
      <c r="F11" s="343"/>
      <c r="G11" s="46"/>
      <c r="H11" s="16"/>
      <c r="I11" s="16"/>
      <c r="J11" s="16"/>
      <c r="K11" s="16"/>
      <c r="L11" s="16"/>
      <c r="M11" s="16" t="str">
        <f t="shared" si="3"/>
        <v/>
      </c>
      <c r="N11" s="14"/>
      <c r="O11" s="2" t="s">
        <v>1544</v>
      </c>
    </row>
    <row r="12" ht="12.75" customHeight="1" spans="1:15">
      <c r="A12" s="13" t="str">
        <f t="shared" si="2"/>
        <v/>
      </c>
      <c r="B12" s="14"/>
      <c r="C12" s="14"/>
      <c r="D12" s="13"/>
      <c r="E12" s="15"/>
      <c r="F12" s="343"/>
      <c r="G12" s="46"/>
      <c r="H12" s="16"/>
      <c r="I12" s="16"/>
      <c r="J12" s="16"/>
      <c r="K12" s="16"/>
      <c r="L12" s="16"/>
      <c r="M12" s="16" t="str">
        <f t="shared" si="3"/>
        <v/>
      </c>
      <c r="N12" s="14"/>
      <c r="O12" s="2" t="s">
        <v>1545</v>
      </c>
    </row>
    <row r="13" ht="12.75" customHeight="1" spans="1:15">
      <c r="A13" s="13" t="str">
        <f t="shared" si="2"/>
        <v/>
      </c>
      <c r="B13" s="14"/>
      <c r="C13" s="14"/>
      <c r="D13" s="13"/>
      <c r="E13" s="15"/>
      <c r="F13" s="343"/>
      <c r="G13" s="46"/>
      <c r="H13" s="16"/>
      <c r="I13" s="16"/>
      <c r="J13" s="16"/>
      <c r="K13" s="16"/>
      <c r="L13" s="16"/>
      <c r="M13" s="16" t="str">
        <f t="shared" si="3"/>
        <v/>
      </c>
      <c r="N13" s="14"/>
      <c r="O13" s="2" t="s">
        <v>1546</v>
      </c>
    </row>
    <row r="14" ht="12.75" customHeight="1" spans="1:15">
      <c r="A14" s="13" t="str">
        <f t="shared" si="2"/>
        <v/>
      </c>
      <c r="B14" s="14"/>
      <c r="C14" s="14"/>
      <c r="D14" s="13"/>
      <c r="E14" s="15"/>
      <c r="F14" s="343"/>
      <c r="G14" s="46"/>
      <c r="H14" s="16"/>
      <c r="I14" s="16"/>
      <c r="J14" s="16"/>
      <c r="K14" s="16"/>
      <c r="L14" s="16"/>
      <c r="M14" s="16" t="str">
        <f t="shared" si="3"/>
        <v/>
      </c>
      <c r="N14" s="14"/>
      <c r="O14" s="2" t="s">
        <v>1547</v>
      </c>
    </row>
    <row r="15" ht="12.75" customHeight="1" spans="1:15">
      <c r="A15" s="13" t="str">
        <f t="shared" si="2"/>
        <v/>
      </c>
      <c r="B15" s="14"/>
      <c r="C15" s="14"/>
      <c r="D15" s="13"/>
      <c r="E15" s="15"/>
      <c r="F15" s="343"/>
      <c r="G15" s="46"/>
      <c r="H15" s="16"/>
      <c r="I15" s="16"/>
      <c r="J15" s="16"/>
      <c r="K15" s="16"/>
      <c r="L15" s="16"/>
      <c r="M15" s="16" t="str">
        <f t="shared" si="3"/>
        <v/>
      </c>
      <c r="N15" s="14"/>
      <c r="O15" s="2" t="s">
        <v>1548</v>
      </c>
    </row>
    <row r="16" ht="12.75" customHeight="1" spans="1:15">
      <c r="A16" s="13" t="str">
        <f t="shared" si="2"/>
        <v/>
      </c>
      <c r="B16" s="14"/>
      <c r="C16" s="14"/>
      <c r="D16" s="13"/>
      <c r="E16" s="15"/>
      <c r="F16" s="343"/>
      <c r="G16" s="46"/>
      <c r="H16" s="16"/>
      <c r="I16" s="16"/>
      <c r="J16" s="16"/>
      <c r="K16" s="16"/>
      <c r="L16" s="16"/>
      <c r="M16" s="16" t="str">
        <f t="shared" si="3"/>
        <v/>
      </c>
      <c r="N16" s="14"/>
      <c r="O16" s="2" t="s">
        <v>1549</v>
      </c>
    </row>
    <row r="17" ht="12.75" customHeight="1" spans="1:15">
      <c r="A17" s="13" t="str">
        <f t="shared" si="2"/>
        <v/>
      </c>
      <c r="B17" s="14"/>
      <c r="C17" s="14"/>
      <c r="D17" s="13"/>
      <c r="E17" s="15"/>
      <c r="F17" s="343"/>
      <c r="G17" s="46"/>
      <c r="H17" s="16"/>
      <c r="I17" s="16"/>
      <c r="J17" s="16"/>
      <c r="K17" s="16"/>
      <c r="L17" s="16"/>
      <c r="M17" s="16" t="str">
        <f t="shared" si="3"/>
        <v/>
      </c>
      <c r="N17" s="14"/>
      <c r="O17" s="2" t="s">
        <v>1550</v>
      </c>
    </row>
    <row r="18" ht="12.75" customHeight="1" spans="1:15">
      <c r="A18" s="13" t="str">
        <f t="shared" si="2"/>
        <v/>
      </c>
      <c r="B18" s="14"/>
      <c r="C18" s="14"/>
      <c r="D18" s="13"/>
      <c r="E18" s="15"/>
      <c r="F18" s="343"/>
      <c r="G18" s="46"/>
      <c r="H18" s="16"/>
      <c r="I18" s="16"/>
      <c r="J18" s="16"/>
      <c r="K18" s="16"/>
      <c r="L18" s="16"/>
      <c r="M18" s="16" t="str">
        <f t="shared" si="3"/>
        <v/>
      </c>
      <c r="N18" s="14"/>
      <c r="O18" s="2" t="s">
        <v>1551</v>
      </c>
    </row>
    <row r="19" ht="12.75" customHeight="1" spans="1:15">
      <c r="A19" s="13" t="str">
        <f t="shared" si="2"/>
        <v/>
      </c>
      <c r="B19" s="14"/>
      <c r="C19" s="14"/>
      <c r="D19" s="13"/>
      <c r="E19" s="15"/>
      <c r="F19" s="343"/>
      <c r="G19" s="46"/>
      <c r="H19" s="16"/>
      <c r="I19" s="16"/>
      <c r="J19" s="16"/>
      <c r="K19" s="16"/>
      <c r="L19" s="16"/>
      <c r="M19" s="16" t="str">
        <f t="shared" si="3"/>
        <v/>
      </c>
      <c r="N19" s="14"/>
      <c r="O19" s="2" t="s">
        <v>1552</v>
      </c>
    </row>
    <row r="20" ht="12.75" customHeight="1" spans="1:15">
      <c r="A20" s="13" t="str">
        <f t="shared" si="2"/>
        <v/>
      </c>
      <c r="B20" s="14"/>
      <c r="C20" s="14"/>
      <c r="D20" s="13"/>
      <c r="E20" s="15"/>
      <c r="F20" s="343"/>
      <c r="G20" s="46"/>
      <c r="H20" s="16"/>
      <c r="I20" s="16"/>
      <c r="J20" s="16"/>
      <c r="K20" s="16"/>
      <c r="L20" s="16"/>
      <c r="M20" s="16" t="str">
        <f t="shared" si="3"/>
        <v/>
      </c>
      <c r="N20" s="14"/>
      <c r="O20" s="2" t="s">
        <v>1553</v>
      </c>
    </row>
    <row r="21" ht="12.75" customHeight="1" spans="1:15">
      <c r="A21" s="13" t="str">
        <f t="shared" si="2"/>
        <v/>
      </c>
      <c r="B21" s="14"/>
      <c r="C21" s="14"/>
      <c r="D21" s="13"/>
      <c r="E21" s="15"/>
      <c r="F21" s="343"/>
      <c r="G21" s="46"/>
      <c r="H21" s="16"/>
      <c r="I21" s="16"/>
      <c r="J21" s="16"/>
      <c r="K21" s="16"/>
      <c r="L21" s="16"/>
      <c r="M21" s="16" t="str">
        <f t="shared" si="3"/>
        <v/>
      </c>
      <c r="N21" s="14"/>
      <c r="O21" s="2" t="s">
        <v>1554</v>
      </c>
    </row>
    <row r="22" ht="12.75" customHeight="1" spans="1:15">
      <c r="A22" s="13" t="str">
        <f t="shared" si="2"/>
        <v/>
      </c>
      <c r="B22" s="14"/>
      <c r="C22" s="14"/>
      <c r="D22" s="13"/>
      <c r="E22" s="15"/>
      <c r="F22" s="343"/>
      <c r="G22" s="46"/>
      <c r="H22" s="16"/>
      <c r="I22" s="16"/>
      <c r="J22" s="16"/>
      <c r="K22" s="16"/>
      <c r="L22" s="16"/>
      <c r="M22" s="16" t="str">
        <f t="shared" si="3"/>
        <v/>
      </c>
      <c r="N22" s="14"/>
      <c r="O22" s="2" t="s">
        <v>1555</v>
      </c>
    </row>
    <row r="23" ht="12.75" customHeight="1" spans="1:15">
      <c r="A23" s="13" t="str">
        <f t="shared" si="2"/>
        <v/>
      </c>
      <c r="B23" s="14"/>
      <c r="C23" s="14"/>
      <c r="D23" s="13"/>
      <c r="E23" s="15"/>
      <c r="F23" s="343"/>
      <c r="G23" s="46"/>
      <c r="H23" s="16"/>
      <c r="I23" s="16"/>
      <c r="J23" s="16"/>
      <c r="K23" s="16"/>
      <c r="L23" s="16"/>
      <c r="M23" s="16" t="str">
        <f t="shared" si="3"/>
        <v/>
      </c>
      <c r="N23" s="14"/>
      <c r="O23" s="2" t="s">
        <v>1556</v>
      </c>
    </row>
    <row r="24" ht="12.75" customHeight="1" spans="1:15">
      <c r="A24" s="13" t="str">
        <f t="shared" si="2"/>
        <v/>
      </c>
      <c r="B24" s="14"/>
      <c r="C24" s="14"/>
      <c r="D24" s="13"/>
      <c r="E24" s="15"/>
      <c r="F24" s="343"/>
      <c r="G24" s="46"/>
      <c r="H24" s="16"/>
      <c r="I24" s="16"/>
      <c r="J24" s="16"/>
      <c r="K24" s="16"/>
      <c r="L24" s="16"/>
      <c r="M24" s="16" t="str">
        <f t="shared" si="3"/>
        <v/>
      </c>
      <c r="N24" s="14"/>
      <c r="O24" s="2" t="s">
        <v>1557</v>
      </c>
    </row>
    <row r="25" ht="12.75" customHeight="1" spans="1:14">
      <c r="A25" s="13" t="s">
        <v>1558</v>
      </c>
      <c r="B25" s="69"/>
      <c r="C25" s="14"/>
      <c r="D25" s="13"/>
      <c r="E25" s="15"/>
      <c r="F25" s="343"/>
      <c r="G25" s="46"/>
      <c r="H25" s="16"/>
      <c r="I25" s="16"/>
      <c r="J25" s="16">
        <f>SUM(J8:J24)</f>
        <v>0</v>
      </c>
      <c r="K25" s="16">
        <f>SUM(K8:K24)</f>
        <v>0</v>
      </c>
      <c r="L25" s="16">
        <f>SUM(L8:L24)</f>
        <v>0</v>
      </c>
      <c r="M25" s="16" t="str">
        <f t="shared" si="3"/>
        <v/>
      </c>
      <c r="N25" s="14"/>
    </row>
    <row r="26" ht="12.75" customHeight="1" spans="1:14">
      <c r="A26" s="13" t="s">
        <v>80</v>
      </c>
      <c r="B26" s="69"/>
      <c r="C26" s="14"/>
      <c r="D26" s="13"/>
      <c r="E26" s="15"/>
      <c r="F26" s="343"/>
      <c r="G26" s="46"/>
      <c r="H26" s="16"/>
      <c r="I26" s="16"/>
      <c r="J26" s="16">
        <f>K25</f>
        <v>0</v>
      </c>
      <c r="K26" s="16"/>
      <c r="L26" s="16"/>
      <c r="M26" s="16"/>
      <c r="N26" s="14"/>
    </row>
    <row r="27" customHeight="1" spans="1:14">
      <c r="A27" s="17" t="s">
        <v>81</v>
      </c>
      <c r="B27" s="18"/>
      <c r="C27" s="20"/>
      <c r="D27" s="20"/>
      <c r="E27" s="20"/>
      <c r="F27" s="343"/>
      <c r="G27" s="23"/>
      <c r="H27" s="23"/>
      <c r="I27" s="20"/>
      <c r="J27" s="19">
        <f>J25-J26</f>
        <v>0</v>
      </c>
      <c r="K27" s="19"/>
      <c r="L27" s="23">
        <f>L25</f>
        <v>0</v>
      </c>
      <c r="M27" s="16" t="str">
        <f t="shared" si="3"/>
        <v/>
      </c>
      <c r="N27" s="20"/>
    </row>
    <row r="28" customHeight="1" spans="1:15">
      <c r="A28" s="3" t="e">
        <f>#REF!&amp;"填表人："&amp;#REF!</f>
        <v>#REF!</v>
      </c>
      <c r="L28" s="3" t="e">
        <f>"评估人员："&amp;#REF!</f>
        <v>#REF!</v>
      </c>
      <c r="O28" s="2" t="s">
        <v>1270</v>
      </c>
    </row>
    <row r="29" customHeight="1" spans="1:1">
      <c r="A29" s="3" t="e">
        <f>"填表日期："&amp;YEAR(#REF!)&amp;"年"&amp;MONTH(#REF!)&amp;"月"&amp;DAY(#REF!)&amp;"日"</f>
        <v>#REF!</v>
      </c>
    </row>
  </sheetData>
  <mergeCells count="19">
    <mergeCell ref="A2:N2"/>
    <mergeCell ref="A3:N3"/>
    <mergeCell ref="A25:B25"/>
    <mergeCell ref="A26:B26"/>
    <mergeCell ref="A27:B27"/>
    <mergeCell ref="A6:A7"/>
    <mergeCell ref="B6:B7"/>
    <mergeCell ref="C6:C7"/>
    <mergeCell ref="D6:D7"/>
    <mergeCell ref="E6:E7"/>
    <mergeCell ref="F6:F7"/>
    <mergeCell ref="G6:G7"/>
    <mergeCell ref="H6:H7"/>
    <mergeCell ref="I6:I7"/>
    <mergeCell ref="J6:J7"/>
    <mergeCell ref="K6:K7"/>
    <mergeCell ref="L6:L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1">
    <tabColor rgb="FFFF0000"/>
    <pageSetUpPr fitToPage="1"/>
  </sheetPr>
  <dimension ref="A1:H29"/>
  <sheetViews>
    <sheetView zoomScale="96" zoomScaleNormal="96" workbookViewId="0">
      <selection activeCell="J8" sqref="J8"/>
    </sheetView>
  </sheetViews>
  <sheetFormatPr defaultColWidth="9" defaultRowHeight="12.75" outlineLevelCol="7"/>
  <cols>
    <col min="1" max="1" width="8.70833333333333" style="32" customWidth="1"/>
    <col min="2" max="2" width="30.7083333333333" style="32" customWidth="1"/>
    <col min="3" max="6" width="18.7083333333333" style="32" customWidth="1"/>
    <col min="7" max="7" width="13" style="32" customWidth="1"/>
    <col min="8" max="9" width="9" style="32" customWidth="1"/>
    <col min="10" max="16384" width="9" style="32"/>
  </cols>
  <sheetData>
    <row r="1" ht="15.75" customHeight="1" spans="1:1">
      <c r="A1" s="33" t="s">
        <v>0</v>
      </c>
    </row>
    <row r="2" s="30" customFormat="1" ht="30" customHeight="1" spans="1:1">
      <c r="A2" s="34" t="s">
        <v>1559</v>
      </c>
    </row>
    <row r="3" ht="15.75" customHeight="1" spans="1:1">
      <c r="A3" s="31" t="e">
        <f>"评估基准日："&amp;TEXT(#REF!,"yyyy年mm月dd日")</f>
        <v>#REF!</v>
      </c>
    </row>
    <row r="4" ht="14.25" customHeight="1" spans="1:7">
      <c r="A4" s="31"/>
      <c r="B4" s="31"/>
      <c r="C4" s="31"/>
      <c r="D4" s="31"/>
      <c r="E4" s="31"/>
      <c r="F4" s="31"/>
      <c r="G4" s="35" t="s">
        <v>1560</v>
      </c>
    </row>
    <row r="5" ht="15.75" customHeight="1" spans="1:7">
      <c r="A5" s="32" t="e">
        <f>#REF!&amp;"："&amp;#REF!</f>
        <v>#REF!</v>
      </c>
      <c r="G5" s="79" t="s">
        <v>574</v>
      </c>
    </row>
    <row r="6" s="31" customFormat="1" ht="15.75" customHeight="1" spans="1:7">
      <c r="A6" s="37" t="s">
        <v>605</v>
      </c>
      <c r="B6" s="37" t="s">
        <v>5</v>
      </c>
      <c r="C6" s="37" t="s">
        <v>6</v>
      </c>
      <c r="D6" s="338" t="s">
        <v>979</v>
      </c>
      <c r="E6" s="37" t="s">
        <v>7</v>
      </c>
      <c r="F6" s="62" t="s">
        <v>575</v>
      </c>
      <c r="G6" s="37" t="s">
        <v>576</v>
      </c>
    </row>
    <row r="7" ht="15.75" customHeight="1" spans="1:7">
      <c r="A7" s="339" t="s">
        <v>1561</v>
      </c>
      <c r="B7" s="340" t="s">
        <v>275</v>
      </c>
      <c r="C7" s="64">
        <f>'4-7-1投资性房地产（成本计量）'!S25</f>
        <v>0</v>
      </c>
      <c r="D7" s="64">
        <f>'4-7-1投资性房地产（成本计量）'!T25</f>
        <v>0</v>
      </c>
      <c r="E7" s="64">
        <f>'4-7-1投资性房地产（成本计量）'!W25</f>
        <v>0</v>
      </c>
      <c r="F7" s="39">
        <f>E7-C7</f>
        <v>0</v>
      </c>
      <c r="G7" s="341" t="str">
        <f>IF(C7=0,"",F7/C7*100)</f>
        <v/>
      </c>
    </row>
    <row r="8" ht="15.75" customHeight="1" spans="1:7">
      <c r="A8" s="339" t="s">
        <v>1562</v>
      </c>
      <c r="B8" s="340" t="s">
        <v>276</v>
      </c>
      <c r="C8" s="64">
        <f>'4-7-2投资性房地产（公允计量）'!S27</f>
        <v>0</v>
      </c>
      <c r="D8" s="64"/>
      <c r="E8" s="64">
        <f>'4-7-2投资性房地产（公允计量）'!T27</f>
        <v>0</v>
      </c>
      <c r="F8" s="39">
        <f>E8-C8</f>
        <v>0</v>
      </c>
      <c r="G8" s="341" t="str">
        <f>IF(C8=0,"",F8/C8*100)</f>
        <v/>
      </c>
    </row>
    <row r="9" ht="15.75" customHeight="1" spans="1:7">
      <c r="A9" s="339" t="s">
        <v>1563</v>
      </c>
      <c r="B9" s="340" t="s">
        <v>277</v>
      </c>
      <c r="C9" s="64">
        <f>'4-7-3投资性地产（成本计量）'!N31</f>
        <v>0</v>
      </c>
      <c r="D9" s="64">
        <f>'4-7-3投资性地产（成本计量）'!O31</f>
        <v>0</v>
      </c>
      <c r="E9" s="64">
        <f>'4-7-3投资性地产（成本计量）'!P31</f>
        <v>0</v>
      </c>
      <c r="F9" s="39">
        <f>E9-C9</f>
        <v>0</v>
      </c>
      <c r="G9" s="341" t="str">
        <f>IF(C9=0,"",F9/C9*100)</f>
        <v/>
      </c>
    </row>
    <row r="10" ht="15.75" customHeight="1" spans="1:7">
      <c r="A10" s="339" t="s">
        <v>1564</v>
      </c>
      <c r="B10" s="340" t="s">
        <v>1565</v>
      </c>
      <c r="C10" s="64">
        <f>'4-7-4投资性地产（公允计量）'!N27</f>
        <v>0</v>
      </c>
      <c r="D10" s="64"/>
      <c r="E10" s="39">
        <f>'4-7-4投资性地产（公允计量）'!O27</f>
        <v>0</v>
      </c>
      <c r="F10" s="39">
        <f>E10-C10</f>
        <v>0</v>
      </c>
      <c r="G10" s="341" t="str">
        <f>IF(C10=0,"",F10/C10*100)</f>
        <v/>
      </c>
    </row>
    <row r="11" ht="15.75" customHeight="1" spans="1:7">
      <c r="A11" s="339"/>
      <c r="B11" s="81"/>
      <c r="C11" s="64"/>
      <c r="D11" s="64"/>
      <c r="E11" s="39"/>
      <c r="F11" s="39"/>
      <c r="G11" s="342"/>
    </row>
    <row r="12" ht="15.75" customHeight="1" spans="1:7">
      <c r="A12" s="339"/>
      <c r="B12" s="81"/>
      <c r="C12" s="64"/>
      <c r="D12" s="64"/>
      <c r="E12" s="39"/>
      <c r="F12" s="39"/>
      <c r="G12" s="342"/>
    </row>
    <row r="13" ht="15.75" customHeight="1" spans="1:7">
      <c r="A13" s="37"/>
      <c r="B13" s="81"/>
      <c r="C13" s="64"/>
      <c r="D13" s="64"/>
      <c r="E13" s="39"/>
      <c r="F13" s="39"/>
      <c r="G13" s="342"/>
    </row>
    <row r="14" ht="15.75" customHeight="1" spans="1:7">
      <c r="A14" s="37"/>
      <c r="B14" s="81"/>
      <c r="C14" s="64"/>
      <c r="D14" s="64"/>
      <c r="E14" s="39"/>
      <c r="F14" s="39"/>
      <c r="G14" s="342"/>
    </row>
    <row r="15" ht="15.75" customHeight="1" spans="1:7">
      <c r="A15" s="37"/>
      <c r="B15" s="81"/>
      <c r="C15" s="64"/>
      <c r="D15" s="64"/>
      <c r="E15" s="39"/>
      <c r="F15" s="39"/>
      <c r="G15" s="342"/>
    </row>
    <row r="16" ht="15.75" customHeight="1" spans="1:7">
      <c r="A16" s="37"/>
      <c r="B16" s="81"/>
      <c r="C16" s="64"/>
      <c r="D16" s="64"/>
      <c r="E16" s="39"/>
      <c r="F16" s="39"/>
      <c r="G16" s="342"/>
    </row>
    <row r="17" ht="15.75" customHeight="1" spans="1:7">
      <c r="A17" s="37"/>
      <c r="B17" s="81"/>
      <c r="C17" s="64"/>
      <c r="D17" s="64"/>
      <c r="E17" s="39"/>
      <c r="F17" s="39"/>
      <c r="G17" s="342"/>
    </row>
    <row r="18" ht="15.75" customHeight="1" spans="1:7">
      <c r="A18" s="37"/>
      <c r="B18" s="81"/>
      <c r="C18" s="64"/>
      <c r="D18" s="64"/>
      <c r="E18" s="39"/>
      <c r="F18" s="39"/>
      <c r="G18" s="342"/>
    </row>
    <row r="19" ht="15.75" customHeight="1" spans="1:7">
      <c r="A19" s="37"/>
      <c r="B19" s="81"/>
      <c r="C19" s="64"/>
      <c r="D19" s="64"/>
      <c r="E19" s="39"/>
      <c r="F19" s="39"/>
      <c r="G19" s="342"/>
    </row>
    <row r="20" ht="15.75" customHeight="1" spans="1:7">
      <c r="A20" s="37"/>
      <c r="B20" s="81"/>
      <c r="C20" s="64"/>
      <c r="D20" s="64"/>
      <c r="E20" s="39"/>
      <c r="F20" s="39"/>
      <c r="G20" s="342"/>
    </row>
    <row r="21" ht="15.75" customHeight="1" spans="1:7">
      <c r="A21" s="37"/>
      <c r="B21" s="81"/>
      <c r="C21" s="64"/>
      <c r="D21" s="64"/>
      <c r="E21" s="39"/>
      <c r="F21" s="39"/>
      <c r="G21" s="342"/>
    </row>
    <row r="22" ht="15.75" customHeight="1" spans="1:7">
      <c r="A22" s="37"/>
      <c r="B22" s="81"/>
      <c r="C22" s="64"/>
      <c r="D22" s="64"/>
      <c r="E22" s="39"/>
      <c r="F22" s="39"/>
      <c r="G22" s="342"/>
    </row>
    <row r="23" ht="15.75" customHeight="1" spans="1:7">
      <c r="A23" s="37"/>
      <c r="B23" s="81"/>
      <c r="C23" s="64"/>
      <c r="D23" s="64"/>
      <c r="E23" s="39"/>
      <c r="F23" s="39"/>
      <c r="G23" s="342"/>
    </row>
    <row r="24" ht="15.75" customHeight="1" spans="1:7">
      <c r="A24" s="37"/>
      <c r="B24" s="81"/>
      <c r="C24" s="64"/>
      <c r="D24" s="64"/>
      <c r="E24" s="39"/>
      <c r="F24" s="39"/>
      <c r="G24" s="342"/>
    </row>
    <row r="25" ht="15.75" customHeight="1" spans="1:7">
      <c r="A25" s="80" t="s">
        <v>1566</v>
      </c>
      <c r="B25" s="42"/>
      <c r="C25" s="64">
        <f>SUM(C7:C24)</f>
        <v>0</v>
      </c>
      <c r="D25" s="64">
        <f>SUM(D7:D24)</f>
        <v>0</v>
      </c>
      <c r="E25" s="64">
        <f>SUM(E7:E24)</f>
        <v>0</v>
      </c>
      <c r="F25" s="39">
        <f>E25-C25</f>
        <v>0</v>
      </c>
      <c r="G25" s="342" t="str">
        <f>IF(C25=0,"",F25/C25*100)</f>
        <v/>
      </c>
    </row>
    <row r="26" ht="15.75" customHeight="1" spans="1:7">
      <c r="A26" s="80" t="s">
        <v>1567</v>
      </c>
      <c r="B26" s="42"/>
      <c r="C26" s="83">
        <f>D25</f>
        <v>0</v>
      </c>
      <c r="D26" s="83"/>
      <c r="E26" s="39"/>
      <c r="F26" s="39"/>
      <c r="G26" s="342"/>
    </row>
    <row r="27" ht="15.75" customHeight="1" spans="1:7">
      <c r="A27" s="80" t="s">
        <v>1568</v>
      </c>
      <c r="B27" s="42"/>
      <c r="C27" s="64">
        <f>C25-C26</f>
        <v>0</v>
      </c>
      <c r="D27" s="64"/>
      <c r="E27" s="64">
        <f>E25-E26</f>
        <v>0</v>
      </c>
      <c r="F27" s="39">
        <f>E27-C27</f>
        <v>0</v>
      </c>
      <c r="G27" s="342" t="str">
        <f>IF(C27=0,"",F27/C27*100)</f>
        <v/>
      </c>
    </row>
    <row r="28" ht="15.75" customHeight="1" spans="5:8">
      <c r="E28" s="32" t="e">
        <f>"评估人员："&amp;#REF!</f>
        <v>#REF!</v>
      </c>
      <c r="H28" s="40" t="s">
        <v>599</v>
      </c>
    </row>
    <row r="29" ht="15.75" customHeight="1"/>
  </sheetData>
  <mergeCells count="5">
    <mergeCell ref="A2:G2"/>
    <mergeCell ref="A3:G3"/>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
  <dimension ref="A1:L29"/>
  <sheetViews>
    <sheetView showGridLines="0" zoomScale="96" zoomScaleNormal="96" topLeftCell="A7" workbookViewId="0">
      <selection activeCell="B15" sqref="B15:G15"/>
    </sheetView>
  </sheetViews>
  <sheetFormatPr defaultColWidth="9" defaultRowHeight="18" customHeight="1"/>
  <cols>
    <col min="1" max="1" width="17.7083333333333" style="585" customWidth="1"/>
    <col min="2" max="2" width="10.5" style="588" customWidth="1"/>
    <col min="3" max="3" width="8" style="588" customWidth="1"/>
    <col min="4" max="4" width="13" style="588" customWidth="1"/>
    <col min="5" max="5" width="12" style="588" customWidth="1"/>
    <col min="6" max="6" width="11.7083333333333" style="588" customWidth="1"/>
    <col min="7" max="7" width="11.2083333333333" style="588" customWidth="1"/>
    <col min="8" max="8" width="16.7083333333333" style="588" customWidth="1"/>
    <col min="9" max="9" width="18.2083333333333" style="588" customWidth="1"/>
    <col min="10" max="10" width="13.7083333333333" style="588" customWidth="1"/>
    <col min="11" max="11" width="29.5" style="588" customWidth="1"/>
    <col min="12" max="13" width="9" style="588" customWidth="1"/>
    <col min="14" max="16384" width="9" style="588"/>
  </cols>
  <sheetData>
    <row r="1" s="584" customFormat="1" ht="30.75" customHeight="1" spans="1:11">
      <c r="A1" s="589" t="s">
        <v>307</v>
      </c>
      <c r="B1" s="590"/>
      <c r="C1" s="590"/>
      <c r="D1" s="590"/>
      <c r="E1" s="590"/>
      <c r="F1" s="590"/>
      <c r="G1" s="590"/>
      <c r="H1" s="590"/>
      <c r="I1" s="590"/>
      <c r="J1" s="590"/>
      <c r="K1" s="590"/>
    </row>
    <row r="2" customHeight="1" spans="1:1">
      <c r="A2" s="591" t="e">
        <f>"评估基准日："&amp;TEXT(#REF!,"yyyy年mm月dd日")</f>
        <v>#REF!</v>
      </c>
    </row>
    <row r="3" ht="17.25" customHeight="1" spans="1:11">
      <c r="A3" s="592" t="s">
        <v>308</v>
      </c>
      <c r="B3" s="591"/>
      <c r="C3" s="591"/>
      <c r="D3" s="591"/>
      <c r="E3" s="591"/>
      <c r="F3" s="591"/>
      <c r="G3" s="591"/>
      <c r="H3" s="591"/>
      <c r="I3" s="633"/>
      <c r="J3" s="634"/>
      <c r="K3" s="635"/>
    </row>
    <row r="4" s="585" customFormat="1" customHeight="1" spans="1:12">
      <c r="A4" s="593" t="s">
        <v>309</v>
      </c>
      <c r="B4" s="594" t="s">
        <v>310</v>
      </c>
      <c r="C4" s="595"/>
      <c r="D4" s="596"/>
      <c r="E4" s="596"/>
      <c r="F4" s="596"/>
      <c r="G4" s="597"/>
      <c r="H4" s="594" t="s">
        <v>311</v>
      </c>
      <c r="I4" s="595"/>
      <c r="J4" s="636" t="s">
        <v>312</v>
      </c>
      <c r="K4" s="637"/>
      <c r="L4" s="588"/>
    </row>
    <row r="5" s="585" customFormat="1" customHeight="1" spans="1:12">
      <c r="A5" s="598"/>
      <c r="B5" s="599" t="s">
        <v>313</v>
      </c>
      <c r="C5" s="600"/>
      <c r="D5" s="601"/>
      <c r="E5" s="601"/>
      <c r="F5" s="601"/>
      <c r="G5" s="42"/>
      <c r="H5" s="602" t="s">
        <v>314</v>
      </c>
      <c r="I5" s="638"/>
      <c r="J5" s="639" t="s">
        <v>315</v>
      </c>
      <c r="K5" s="640"/>
      <c r="L5" s="588"/>
    </row>
    <row r="6" s="585" customFormat="1" customHeight="1" spans="1:11">
      <c r="A6" s="603" t="s">
        <v>316</v>
      </c>
      <c r="B6" s="604"/>
      <c r="C6" s="601"/>
      <c r="D6" s="601"/>
      <c r="E6" s="42"/>
      <c r="F6" s="602" t="s">
        <v>317</v>
      </c>
      <c r="G6" s="600"/>
      <c r="H6" s="605"/>
      <c r="I6" s="605"/>
      <c r="J6" s="639" t="s">
        <v>318</v>
      </c>
      <c r="K6" s="640"/>
    </row>
    <row r="7" s="585" customFormat="1" customHeight="1" spans="1:11">
      <c r="A7" s="606" t="s">
        <v>319</v>
      </c>
      <c r="B7" s="604"/>
      <c r="C7" s="601"/>
      <c r="D7" s="601"/>
      <c r="E7" s="42"/>
      <c r="F7" s="602" t="s">
        <v>317</v>
      </c>
      <c r="G7" s="600"/>
      <c r="H7" s="602" t="s">
        <v>320</v>
      </c>
      <c r="I7" s="604"/>
      <c r="J7" s="639" t="s">
        <v>315</v>
      </c>
      <c r="K7" s="640"/>
    </row>
    <row r="8" s="585" customFormat="1" customHeight="1" spans="1:11">
      <c r="A8" s="606" t="s">
        <v>321</v>
      </c>
      <c r="B8" s="600"/>
      <c r="C8" s="602" t="s">
        <v>322</v>
      </c>
      <c r="D8" s="600"/>
      <c r="E8" s="607" t="s">
        <v>323</v>
      </c>
      <c r="F8" s="608"/>
      <c r="G8" s="609"/>
      <c r="H8" s="605"/>
      <c r="I8" s="605"/>
      <c r="J8" s="639" t="s">
        <v>318</v>
      </c>
      <c r="K8" s="641"/>
    </row>
    <row r="9" s="585" customFormat="1" ht="27.55" customHeight="1" spans="1:11">
      <c r="A9" s="603" t="s">
        <v>324</v>
      </c>
      <c r="B9" s="610"/>
      <c r="C9" s="601"/>
      <c r="D9" s="601"/>
      <c r="E9" s="601"/>
      <c r="F9" s="601"/>
      <c r="G9" s="42"/>
      <c r="H9" s="599" t="s">
        <v>325</v>
      </c>
      <c r="I9" s="642" t="s">
        <v>326</v>
      </c>
      <c r="J9" s="599" t="s">
        <v>327</v>
      </c>
      <c r="K9" s="643" t="s">
        <v>328</v>
      </c>
    </row>
    <row r="10" s="586" customFormat="1" customHeight="1" spans="1:11">
      <c r="A10" s="611" t="s">
        <v>329</v>
      </c>
      <c r="B10" s="612"/>
      <c r="C10" s="612"/>
      <c r="D10" s="612"/>
      <c r="E10" s="612"/>
      <c r="F10" s="612"/>
      <c r="G10" s="613"/>
      <c r="H10" s="614" t="s">
        <v>330</v>
      </c>
      <c r="I10" s="625"/>
      <c r="J10" s="614" t="s">
        <v>331</v>
      </c>
      <c r="K10" s="644"/>
    </row>
    <row r="11" s="586" customFormat="1" customHeight="1" spans="1:11">
      <c r="A11" s="615"/>
      <c r="B11" s="61"/>
      <c r="C11" s="61"/>
      <c r="D11" s="61"/>
      <c r="E11" s="61"/>
      <c r="F11" s="61"/>
      <c r="G11" s="616"/>
      <c r="H11" s="602" t="s">
        <v>332</v>
      </c>
      <c r="I11" s="602" t="s">
        <v>333</v>
      </c>
      <c r="J11" s="602" t="s">
        <v>332</v>
      </c>
      <c r="K11" s="645" t="s">
        <v>333</v>
      </c>
    </row>
    <row r="12" s="587" customFormat="1" customHeight="1" spans="1:12">
      <c r="A12" s="617">
        <v>1</v>
      </c>
      <c r="B12" s="618"/>
      <c r="C12" s="601"/>
      <c r="D12" s="601"/>
      <c r="E12" s="601"/>
      <c r="F12" s="601"/>
      <c r="G12" s="42"/>
      <c r="H12" s="619"/>
      <c r="I12" s="646"/>
      <c r="J12" s="619"/>
      <c r="K12" s="647"/>
      <c r="L12" s="588"/>
    </row>
    <row r="13" customHeight="1" spans="1:11">
      <c r="A13" s="617">
        <v>2</v>
      </c>
      <c r="B13" s="618"/>
      <c r="C13" s="601"/>
      <c r="D13" s="601"/>
      <c r="E13" s="601"/>
      <c r="F13" s="601"/>
      <c r="G13" s="42"/>
      <c r="H13" s="619"/>
      <c r="I13" s="646"/>
      <c r="J13" s="619"/>
      <c r="K13" s="647"/>
    </row>
    <row r="14" customHeight="1" spans="1:11">
      <c r="A14" s="617">
        <v>3</v>
      </c>
      <c r="B14" s="618"/>
      <c r="C14" s="601"/>
      <c r="D14" s="601"/>
      <c r="E14" s="601"/>
      <c r="F14" s="601"/>
      <c r="G14" s="42"/>
      <c r="H14" s="619"/>
      <c r="I14" s="646"/>
      <c r="J14" s="619"/>
      <c r="K14" s="647"/>
    </row>
    <row r="15" customHeight="1" spans="1:11">
      <c r="A15" s="617">
        <v>4</v>
      </c>
      <c r="B15" s="618"/>
      <c r="C15" s="601"/>
      <c r="D15" s="601"/>
      <c r="E15" s="601"/>
      <c r="F15" s="601"/>
      <c r="G15" s="42"/>
      <c r="H15" s="620"/>
      <c r="I15" s="648"/>
      <c r="J15" s="648"/>
      <c r="K15" s="649"/>
    </row>
    <row r="16" customHeight="1" spans="1:11">
      <c r="A16" s="617">
        <v>5</v>
      </c>
      <c r="B16" s="618"/>
      <c r="C16" s="601"/>
      <c r="D16" s="601"/>
      <c r="E16" s="601"/>
      <c r="F16" s="601"/>
      <c r="G16" s="42"/>
      <c r="H16" s="620"/>
      <c r="I16" s="648"/>
      <c r="J16" s="648"/>
      <c r="K16" s="649"/>
    </row>
    <row r="17" customHeight="1" spans="1:11">
      <c r="A17" s="621" t="s">
        <v>334</v>
      </c>
      <c r="B17" s="618"/>
      <c r="C17" s="601"/>
      <c r="D17" s="601"/>
      <c r="E17" s="601"/>
      <c r="F17" s="601"/>
      <c r="G17" s="42"/>
      <c r="H17" s="622"/>
      <c r="I17" s="650"/>
      <c r="J17" s="650"/>
      <c r="K17" s="651"/>
    </row>
    <row r="18" s="586" customFormat="1" customHeight="1" spans="1:11">
      <c r="A18" s="623" t="s">
        <v>335</v>
      </c>
      <c r="B18" s="624"/>
      <c r="C18" s="624"/>
      <c r="D18" s="624"/>
      <c r="E18" s="625"/>
      <c r="F18" s="614" t="s">
        <v>336</v>
      </c>
      <c r="G18" s="624"/>
      <c r="H18" s="625"/>
      <c r="I18" s="636" t="s">
        <v>337</v>
      </c>
      <c r="J18" s="594" t="s">
        <v>338</v>
      </c>
      <c r="K18" s="652" t="s">
        <v>339</v>
      </c>
    </row>
    <row r="19" customHeight="1" spans="1:11">
      <c r="A19" s="617">
        <v>1</v>
      </c>
      <c r="B19" s="626"/>
      <c r="C19" s="601"/>
      <c r="D19" s="601"/>
      <c r="E19" s="42"/>
      <c r="F19" s="600"/>
      <c r="G19" s="601"/>
      <c r="H19" s="42"/>
      <c r="I19" s="648"/>
      <c r="J19" s="653"/>
      <c r="K19" s="654"/>
    </row>
    <row r="20" customHeight="1" spans="1:11">
      <c r="A20" s="617">
        <v>2</v>
      </c>
      <c r="B20" s="626"/>
      <c r="C20" s="601"/>
      <c r="D20" s="601"/>
      <c r="E20" s="42"/>
      <c r="F20" s="600"/>
      <c r="G20" s="601"/>
      <c r="H20" s="42"/>
      <c r="I20" s="648"/>
      <c r="J20" s="653"/>
      <c r="K20" s="654"/>
    </row>
    <row r="21" customHeight="1" spans="1:11">
      <c r="A21" s="617">
        <v>3</v>
      </c>
      <c r="B21" s="626"/>
      <c r="C21" s="601"/>
      <c r="D21" s="601"/>
      <c r="E21" s="42"/>
      <c r="F21" s="600"/>
      <c r="G21" s="601"/>
      <c r="H21" s="42"/>
      <c r="I21" s="648"/>
      <c r="J21" s="653"/>
      <c r="K21" s="654"/>
    </row>
    <row r="22" customHeight="1" spans="1:11">
      <c r="A22" s="617">
        <v>4</v>
      </c>
      <c r="B22" s="626"/>
      <c r="C22" s="601"/>
      <c r="D22" s="601"/>
      <c r="E22" s="42"/>
      <c r="F22" s="600"/>
      <c r="G22" s="601"/>
      <c r="H22" s="42"/>
      <c r="I22" s="648"/>
      <c r="J22" s="653"/>
      <c r="K22" s="654"/>
    </row>
    <row r="23" customHeight="1" spans="1:11">
      <c r="A23" s="617">
        <v>5</v>
      </c>
      <c r="B23" s="626"/>
      <c r="C23" s="601"/>
      <c r="D23" s="601"/>
      <c r="E23" s="42"/>
      <c r="F23" s="600"/>
      <c r="G23" s="601"/>
      <c r="H23" s="42"/>
      <c r="I23" s="648"/>
      <c r="J23" s="653"/>
      <c r="K23" s="654"/>
    </row>
    <row r="24" customHeight="1" spans="1:11">
      <c r="A24" s="627">
        <v>6</v>
      </c>
      <c r="B24" s="626"/>
      <c r="C24" s="601"/>
      <c r="D24" s="601"/>
      <c r="E24" s="42"/>
      <c r="F24" s="600"/>
      <c r="G24" s="601"/>
      <c r="H24" s="42"/>
      <c r="I24" s="648"/>
      <c r="J24" s="653"/>
      <c r="K24" s="654"/>
    </row>
    <row r="25" customHeight="1" spans="1:11">
      <c r="A25" s="627">
        <v>7</v>
      </c>
      <c r="B25" s="626"/>
      <c r="C25" s="601"/>
      <c r="D25" s="601"/>
      <c r="E25" s="42"/>
      <c r="F25" s="600"/>
      <c r="G25" s="601"/>
      <c r="H25" s="42"/>
      <c r="I25" s="655"/>
      <c r="J25" s="653"/>
      <c r="K25" s="654"/>
    </row>
    <row r="26" customHeight="1" spans="1:11">
      <c r="A26" s="617">
        <v>8</v>
      </c>
      <c r="B26" s="626"/>
      <c r="C26" s="601"/>
      <c r="D26" s="601"/>
      <c r="E26" s="42"/>
      <c r="F26" s="600"/>
      <c r="G26" s="601"/>
      <c r="H26" s="42"/>
      <c r="I26" s="656"/>
      <c r="J26" s="653"/>
      <c r="K26" s="654"/>
    </row>
    <row r="27" customHeight="1" spans="1:11">
      <c r="A27" s="627">
        <v>9</v>
      </c>
      <c r="B27" s="626"/>
      <c r="C27" s="601"/>
      <c r="D27" s="601"/>
      <c r="E27" s="42"/>
      <c r="F27" s="600"/>
      <c r="G27" s="601"/>
      <c r="H27" s="42"/>
      <c r="I27" s="655"/>
      <c r="J27" s="653"/>
      <c r="K27" s="654"/>
    </row>
    <row r="28" customHeight="1" spans="1:11">
      <c r="A28" s="628">
        <v>10</v>
      </c>
      <c r="B28" s="629"/>
      <c r="C28" s="630"/>
      <c r="D28" s="630"/>
      <c r="E28" s="631"/>
      <c r="F28" s="632"/>
      <c r="G28" s="630"/>
      <c r="H28" s="631"/>
      <c r="I28" s="657"/>
      <c r="J28" s="658"/>
      <c r="K28" s="659"/>
    </row>
    <row r="29" customHeight="1" spans="4:4">
      <c r="D29" s="585"/>
    </row>
  </sheetData>
  <mergeCells count="37">
    <mergeCell ref="A2:K2"/>
    <mergeCell ref="C4:G4"/>
    <mergeCell ref="C5:G5"/>
    <mergeCell ref="B6:E6"/>
    <mergeCell ref="B7:E7"/>
    <mergeCell ref="B9:G9"/>
    <mergeCell ref="B12:G12"/>
    <mergeCell ref="B13:G13"/>
    <mergeCell ref="B14:G14"/>
    <mergeCell ref="B15:G15"/>
    <mergeCell ref="B16:G16"/>
    <mergeCell ref="B17:G17"/>
    <mergeCell ref="B19:E19"/>
    <mergeCell ref="F19:H19"/>
    <mergeCell ref="B20:E20"/>
    <mergeCell ref="F20:H20"/>
    <mergeCell ref="B21:E21"/>
    <mergeCell ref="F21:H21"/>
    <mergeCell ref="B22:E22"/>
    <mergeCell ref="F22:H22"/>
    <mergeCell ref="B23:E23"/>
    <mergeCell ref="F23:H23"/>
    <mergeCell ref="B24:E24"/>
    <mergeCell ref="F24:H24"/>
    <mergeCell ref="B25:E25"/>
    <mergeCell ref="F25:H25"/>
    <mergeCell ref="B26:E26"/>
    <mergeCell ref="F26:H26"/>
    <mergeCell ref="B27:E27"/>
    <mergeCell ref="F27:H27"/>
    <mergeCell ref="B28:E28"/>
    <mergeCell ref="F28:H28"/>
    <mergeCell ref="H5:H6"/>
    <mergeCell ref="H7:H8"/>
    <mergeCell ref="I5:I6"/>
    <mergeCell ref="I7:I8"/>
    <mergeCell ref="A10:G11"/>
  </mergeCells>
  <pageMargins left="0.708333333333333" right="0.708333333333333" top="0.747916666666667" bottom="0.747916666666667" header="0.314583333333333" footer="0.314583333333333"/>
  <pageSetup paperSize="9" scale="75" orientation="landscape"/>
  <headerFooter>
    <oddFooter>&amp;R&amp;P/&amp;N</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2">
    <pageSetUpPr fitToPage="1"/>
  </sheetPr>
  <dimension ref="A1:AG29"/>
  <sheetViews>
    <sheetView showGridLines="0" topLeftCell="A2" workbookViewId="0">
      <selection activeCell="J8" sqref="J8"/>
    </sheetView>
  </sheetViews>
  <sheetFormatPr defaultColWidth="9" defaultRowHeight="15.75" customHeight="1"/>
  <cols>
    <col min="1" max="1" width="5.5" style="3" customWidth="1"/>
    <col min="2" max="4" width="11.2083333333333" style="3" customWidth="1" outlineLevel="1"/>
    <col min="5" max="7" width="8" style="3" customWidth="1" outlineLevel="1"/>
    <col min="8" max="8" width="7.20833333333333" style="3" customWidth="1"/>
    <col min="9" max="9" width="13" style="3" customWidth="1"/>
    <col min="10" max="10" width="9.20833333333333" style="3" customWidth="1"/>
    <col min="11" max="11" width="18.2083333333333" style="3" customWidth="1"/>
    <col min="12" max="12" width="7.70833333333333" style="3" customWidth="1"/>
    <col min="13" max="13" width="5.20833333333333" style="3" customWidth="1"/>
    <col min="14" max="14" width="4.70833333333333" style="3" customWidth="1"/>
    <col min="15" max="16" width="8" style="3" customWidth="1"/>
    <col min="17" max="17" width="7.70833333333333" style="3" customWidth="1"/>
    <col min="18" max="18" width="9.70833333333333" style="3" customWidth="1"/>
    <col min="19" max="19" width="10.2083333333333" style="3" customWidth="1"/>
    <col min="20" max="20" width="15" style="3" customWidth="1"/>
    <col min="21" max="21" width="9.70833333333333" style="3" customWidth="1"/>
    <col min="22" max="22" width="7.70833333333333" style="3" customWidth="1"/>
    <col min="23" max="23" width="10" style="3" customWidth="1"/>
    <col min="24" max="24" width="7.20833333333333" style="3" customWidth="1"/>
    <col min="25" max="25" width="7.70833333333333" style="3" customWidth="1"/>
    <col min="26" max="26" width="6" style="3" customWidth="1"/>
    <col min="27" max="27" width="9" style="2" customWidth="1"/>
    <col min="28" max="29" width="8.70833333333333" style="3" hidden="1" customWidth="1" outlineLevel="1"/>
    <col min="30" max="30" width="14.7083333333333" style="3" hidden="1" customWidth="1" outlineLevel="1"/>
    <col min="31" max="31" width="9" style="3" customWidth="1" collapsed="1"/>
    <col min="32" max="33" width="9" style="3" customWidth="1"/>
    <col min="34" max="16384" width="9" style="3"/>
  </cols>
  <sheetData>
    <row r="1" customHeight="1" spans="1:1">
      <c r="A1" s="4" t="s">
        <v>0</v>
      </c>
    </row>
    <row r="2" s="1" customFormat="1" ht="30" customHeight="1" spans="1:27">
      <c r="A2" s="5" t="s">
        <v>82</v>
      </c>
      <c r="AA2" s="6"/>
    </row>
    <row r="3" customHeight="1" spans="1:1">
      <c r="A3" s="2" t="e">
        <f>"评估基准日："&amp;TEXT(#REF!,"yyyy年mm月dd日")</f>
        <v>#REF!</v>
      </c>
    </row>
    <row r="4" ht="14.25" customHeight="1" spans="15:24">
      <c r="O4" s="2"/>
      <c r="P4" s="2"/>
      <c r="Q4" s="2"/>
      <c r="R4" s="2"/>
      <c r="S4" s="2"/>
      <c r="T4" s="2"/>
      <c r="U4" s="2"/>
      <c r="V4" s="2"/>
      <c r="W4" s="2"/>
      <c r="X4" s="7" t="s">
        <v>1569</v>
      </c>
    </row>
    <row r="5" customHeight="1" spans="1:26">
      <c r="A5" s="10" t="e">
        <f>#REF!&amp;"："&amp;#REF!</f>
        <v>#REF!</v>
      </c>
      <c r="X5" s="78" t="s">
        <v>627</v>
      </c>
      <c r="Y5" s="9"/>
      <c r="Z5" s="9"/>
    </row>
    <row r="6" s="2" customFormat="1" ht="12.75" customHeight="1" spans="1:33">
      <c r="A6" s="25" t="s">
        <v>1232</v>
      </c>
      <c r="B6" s="25" t="s">
        <v>1570</v>
      </c>
      <c r="C6" s="72"/>
      <c r="D6" s="72"/>
      <c r="E6" s="72"/>
      <c r="F6" s="72"/>
      <c r="G6" s="69"/>
      <c r="H6" s="25" t="s">
        <v>1571</v>
      </c>
      <c r="I6" s="67" t="s">
        <v>1572</v>
      </c>
      <c r="J6" s="67" t="s">
        <v>1573</v>
      </c>
      <c r="K6" s="67" t="s">
        <v>1574</v>
      </c>
      <c r="L6" s="67" t="s">
        <v>1575</v>
      </c>
      <c r="M6" s="25" t="s">
        <v>1576</v>
      </c>
      <c r="N6" s="88" t="s">
        <v>1577</v>
      </c>
      <c r="O6" s="332" t="s">
        <v>1235</v>
      </c>
      <c r="P6" s="332" t="s">
        <v>1578</v>
      </c>
      <c r="Q6" s="88" t="s">
        <v>1579</v>
      </c>
      <c r="R6" s="25" t="s">
        <v>1238</v>
      </c>
      <c r="S6" s="69"/>
      <c r="T6" s="67" t="s">
        <v>1239</v>
      </c>
      <c r="U6" s="25" t="s">
        <v>1240</v>
      </c>
      <c r="V6" s="72"/>
      <c r="W6" s="69"/>
      <c r="X6" s="88" t="s">
        <v>1241</v>
      </c>
      <c r="Y6" s="67" t="s">
        <v>1580</v>
      </c>
      <c r="Z6" s="88" t="s">
        <v>1242</v>
      </c>
      <c r="AB6" s="3"/>
      <c r="AC6" s="3"/>
      <c r="AD6" s="3"/>
      <c r="AE6" s="3"/>
      <c r="AF6" s="3"/>
      <c r="AG6" s="3"/>
    </row>
    <row r="7" s="68" customFormat="1" ht="12.75" customHeight="1" spans="1:33">
      <c r="A7" s="89"/>
      <c r="B7" s="336" t="s">
        <v>1581</v>
      </c>
      <c r="C7" s="337" t="s">
        <v>1582</v>
      </c>
      <c r="D7" s="337" t="s">
        <v>1583</v>
      </c>
      <c r="E7" s="337" t="s">
        <v>1584</v>
      </c>
      <c r="F7" s="337" t="s">
        <v>1585</v>
      </c>
      <c r="G7" s="337" t="s">
        <v>1586</v>
      </c>
      <c r="H7" s="89"/>
      <c r="I7" s="84"/>
      <c r="J7" s="84"/>
      <c r="K7" s="84"/>
      <c r="L7" s="84"/>
      <c r="M7" s="89"/>
      <c r="N7" s="89"/>
      <c r="O7" s="84"/>
      <c r="P7" s="84"/>
      <c r="Q7" s="89"/>
      <c r="R7" s="97" t="s">
        <v>1587</v>
      </c>
      <c r="S7" s="98" t="s">
        <v>1588</v>
      </c>
      <c r="T7" s="84"/>
      <c r="U7" s="98" t="s">
        <v>1587</v>
      </c>
      <c r="V7" s="100" t="s">
        <v>1589</v>
      </c>
      <c r="W7" s="98" t="s">
        <v>1588</v>
      </c>
      <c r="X7" s="89"/>
      <c r="Y7" s="84"/>
      <c r="Z7" s="89"/>
      <c r="AA7" s="2" t="s">
        <v>1248</v>
      </c>
      <c r="AB7" s="3"/>
      <c r="AC7" s="3"/>
      <c r="AD7" s="3"/>
      <c r="AE7" s="3"/>
      <c r="AF7" s="3"/>
      <c r="AG7" s="3"/>
    </row>
    <row r="8" ht="15.55" customHeight="1" spans="1:27">
      <c r="A8" s="13" t="str">
        <f t="shared" ref="A8" si="0">IF(J8="","",ROW()-7)</f>
        <v/>
      </c>
      <c r="B8" s="13"/>
      <c r="C8" s="14"/>
      <c r="D8" s="14"/>
      <c r="E8" s="14"/>
      <c r="F8" s="14"/>
      <c r="G8" s="14"/>
      <c r="H8" s="13"/>
      <c r="I8" s="14"/>
      <c r="J8" s="14"/>
      <c r="K8" s="14"/>
      <c r="L8" s="14"/>
      <c r="M8" s="14"/>
      <c r="N8" s="15"/>
      <c r="O8" s="14"/>
      <c r="P8" s="46"/>
      <c r="Q8" s="16"/>
      <c r="R8" s="16"/>
      <c r="S8" s="16"/>
      <c r="T8" s="16"/>
      <c r="U8" s="16"/>
      <c r="V8" s="46"/>
      <c r="W8" s="16"/>
      <c r="X8" s="23" t="str">
        <f t="shared" ref="X8" si="1">IF(S8-T8=0,"",(W8-S8+T8)/(S8-T8)*100)</f>
        <v/>
      </c>
      <c r="Y8" s="16" t="str">
        <f t="shared" ref="Y8" si="2">IF(P8=0,"",U8/P8)</f>
        <v/>
      </c>
      <c r="Z8" s="15"/>
      <c r="AA8" s="2" t="s">
        <v>1590</v>
      </c>
    </row>
    <row r="9" ht="15.55" customHeight="1" spans="1:27">
      <c r="A9" s="13" t="str">
        <f t="shared" ref="A9:A24" si="3">IF(J9="","",ROW()-7)</f>
        <v/>
      </c>
      <c r="B9" s="13"/>
      <c r="C9" s="14"/>
      <c r="D9" s="14"/>
      <c r="E9" s="14"/>
      <c r="F9" s="14"/>
      <c r="G9" s="14"/>
      <c r="H9" s="13"/>
      <c r="I9" s="14"/>
      <c r="J9" s="14"/>
      <c r="K9" s="14"/>
      <c r="L9" s="14"/>
      <c r="M9" s="14"/>
      <c r="N9" s="15"/>
      <c r="O9" s="14"/>
      <c r="P9" s="46"/>
      <c r="Q9" s="16"/>
      <c r="R9" s="16"/>
      <c r="S9" s="16"/>
      <c r="T9" s="16"/>
      <c r="U9" s="16"/>
      <c r="V9" s="46"/>
      <c r="W9" s="16"/>
      <c r="X9" s="23" t="str">
        <f t="shared" ref="X9:X27" si="4">IF(S9-T9=0,"",(W9-S9+T9)/(S9-T9)*100)</f>
        <v/>
      </c>
      <c r="Y9" s="16" t="str">
        <f t="shared" ref="Y9:Y24" si="5">IF(P9=0,"",U9/P9)</f>
        <v/>
      </c>
      <c r="Z9" s="15"/>
      <c r="AA9" s="2" t="s">
        <v>1591</v>
      </c>
    </row>
    <row r="10" ht="15.55" customHeight="1" spans="1:27">
      <c r="A10" s="13" t="str">
        <f t="shared" si="3"/>
        <v/>
      </c>
      <c r="B10" s="13"/>
      <c r="C10" s="14"/>
      <c r="D10" s="14"/>
      <c r="E10" s="14"/>
      <c r="F10" s="14"/>
      <c r="G10" s="14"/>
      <c r="H10" s="13"/>
      <c r="I10" s="14"/>
      <c r="J10" s="14"/>
      <c r="K10" s="14"/>
      <c r="L10" s="14"/>
      <c r="M10" s="14"/>
      <c r="N10" s="15"/>
      <c r="O10" s="14"/>
      <c r="P10" s="46"/>
      <c r="Q10" s="16"/>
      <c r="R10" s="16"/>
      <c r="S10" s="16"/>
      <c r="T10" s="16"/>
      <c r="U10" s="16"/>
      <c r="V10" s="46"/>
      <c r="W10" s="16"/>
      <c r="X10" s="23" t="str">
        <f t="shared" si="4"/>
        <v/>
      </c>
      <c r="Y10" s="16" t="str">
        <f t="shared" si="5"/>
        <v/>
      </c>
      <c r="Z10" s="15"/>
      <c r="AA10" s="2" t="s">
        <v>1592</v>
      </c>
    </row>
    <row r="11" ht="15.55" customHeight="1" spans="1:27">
      <c r="A11" s="13" t="str">
        <f t="shared" si="3"/>
        <v/>
      </c>
      <c r="B11" s="13"/>
      <c r="C11" s="14"/>
      <c r="D11" s="14"/>
      <c r="E11" s="14"/>
      <c r="F11" s="14"/>
      <c r="G11" s="14"/>
      <c r="H11" s="13"/>
      <c r="I11" s="14"/>
      <c r="J11" s="14"/>
      <c r="K11" s="14"/>
      <c r="L11" s="14"/>
      <c r="M11" s="14"/>
      <c r="N11" s="15"/>
      <c r="O11" s="14"/>
      <c r="P11" s="46"/>
      <c r="Q11" s="16"/>
      <c r="R11" s="16"/>
      <c r="S11" s="16"/>
      <c r="T11" s="16"/>
      <c r="U11" s="16"/>
      <c r="V11" s="46"/>
      <c r="W11" s="16"/>
      <c r="X11" s="23" t="str">
        <f t="shared" si="4"/>
        <v/>
      </c>
      <c r="Y11" s="16" t="str">
        <f t="shared" si="5"/>
        <v/>
      </c>
      <c r="Z11" s="15"/>
      <c r="AA11" s="2" t="s">
        <v>1593</v>
      </c>
    </row>
    <row r="12" ht="15.55" customHeight="1" spans="1:27">
      <c r="A12" s="13" t="str">
        <f t="shared" si="3"/>
        <v/>
      </c>
      <c r="B12" s="13"/>
      <c r="C12" s="14"/>
      <c r="D12" s="14"/>
      <c r="E12" s="14"/>
      <c r="F12" s="14"/>
      <c r="G12" s="14"/>
      <c r="H12" s="13"/>
      <c r="I12" s="14"/>
      <c r="J12" s="14"/>
      <c r="K12" s="14"/>
      <c r="L12" s="14"/>
      <c r="M12" s="14"/>
      <c r="N12" s="15"/>
      <c r="O12" s="14"/>
      <c r="P12" s="46"/>
      <c r="Q12" s="16"/>
      <c r="R12" s="16"/>
      <c r="S12" s="16"/>
      <c r="T12" s="16"/>
      <c r="U12" s="16"/>
      <c r="V12" s="46"/>
      <c r="W12" s="16"/>
      <c r="X12" s="23" t="str">
        <f t="shared" si="4"/>
        <v/>
      </c>
      <c r="Y12" s="16" t="str">
        <f t="shared" si="5"/>
        <v/>
      </c>
      <c r="Z12" s="15"/>
      <c r="AA12" s="2" t="s">
        <v>1594</v>
      </c>
    </row>
    <row r="13" ht="15.55" customHeight="1" spans="1:27">
      <c r="A13" s="13" t="str">
        <f t="shared" si="3"/>
        <v/>
      </c>
      <c r="B13" s="13"/>
      <c r="C13" s="14"/>
      <c r="D13" s="14"/>
      <c r="E13" s="14"/>
      <c r="F13" s="14"/>
      <c r="G13" s="14"/>
      <c r="H13" s="13"/>
      <c r="I13" s="14"/>
      <c r="J13" s="14"/>
      <c r="K13" s="14"/>
      <c r="L13" s="14"/>
      <c r="M13" s="14"/>
      <c r="N13" s="15"/>
      <c r="O13" s="14"/>
      <c r="P13" s="46"/>
      <c r="Q13" s="16"/>
      <c r="R13" s="16"/>
      <c r="S13" s="16"/>
      <c r="T13" s="16"/>
      <c r="U13" s="16"/>
      <c r="V13" s="46"/>
      <c r="W13" s="16"/>
      <c r="X13" s="23" t="str">
        <f t="shared" si="4"/>
        <v/>
      </c>
      <c r="Y13" s="16" t="str">
        <f t="shared" si="5"/>
        <v/>
      </c>
      <c r="Z13" s="15"/>
      <c r="AA13" s="2" t="s">
        <v>1595</v>
      </c>
    </row>
    <row r="14" ht="15.55" customHeight="1" spans="1:27">
      <c r="A14" s="13" t="str">
        <f t="shared" si="3"/>
        <v/>
      </c>
      <c r="B14" s="13"/>
      <c r="C14" s="14"/>
      <c r="D14" s="14"/>
      <c r="E14" s="14"/>
      <c r="F14" s="14"/>
      <c r="G14" s="14"/>
      <c r="H14" s="13"/>
      <c r="I14" s="14"/>
      <c r="J14" s="14"/>
      <c r="K14" s="14"/>
      <c r="L14" s="14"/>
      <c r="M14" s="14"/>
      <c r="N14" s="15"/>
      <c r="O14" s="14"/>
      <c r="P14" s="46"/>
      <c r="Q14" s="16"/>
      <c r="R14" s="16"/>
      <c r="S14" s="16"/>
      <c r="T14" s="16"/>
      <c r="U14" s="16"/>
      <c r="V14" s="46"/>
      <c r="W14" s="16"/>
      <c r="X14" s="23" t="str">
        <f t="shared" si="4"/>
        <v/>
      </c>
      <c r="Y14" s="16" t="str">
        <f t="shared" si="5"/>
        <v/>
      </c>
      <c r="Z14" s="15"/>
      <c r="AA14" s="2" t="s">
        <v>1596</v>
      </c>
    </row>
    <row r="15" ht="15.55" customHeight="1" spans="1:27">
      <c r="A15" s="13" t="str">
        <f t="shared" si="3"/>
        <v/>
      </c>
      <c r="B15" s="13"/>
      <c r="C15" s="14"/>
      <c r="D15" s="14"/>
      <c r="E15" s="14"/>
      <c r="F15" s="14"/>
      <c r="G15" s="14"/>
      <c r="H15" s="13"/>
      <c r="I15" s="14"/>
      <c r="J15" s="14"/>
      <c r="K15" s="14"/>
      <c r="L15" s="14"/>
      <c r="M15" s="14"/>
      <c r="N15" s="15"/>
      <c r="O15" s="14"/>
      <c r="P15" s="46"/>
      <c r="Q15" s="16"/>
      <c r="R15" s="16"/>
      <c r="S15" s="16"/>
      <c r="T15" s="16"/>
      <c r="U15" s="16"/>
      <c r="V15" s="46"/>
      <c r="W15" s="16"/>
      <c r="X15" s="23" t="str">
        <f t="shared" si="4"/>
        <v/>
      </c>
      <c r="Y15" s="16" t="str">
        <f t="shared" si="5"/>
        <v/>
      </c>
      <c r="Z15" s="15"/>
      <c r="AA15" s="2" t="s">
        <v>1597</v>
      </c>
    </row>
    <row r="16" ht="15.55" customHeight="1" spans="1:27">
      <c r="A16" s="13" t="str">
        <f t="shared" si="3"/>
        <v/>
      </c>
      <c r="B16" s="13"/>
      <c r="C16" s="14"/>
      <c r="D16" s="14"/>
      <c r="E16" s="14"/>
      <c r="F16" s="14"/>
      <c r="G16" s="14"/>
      <c r="H16" s="13"/>
      <c r="I16" s="14"/>
      <c r="J16" s="14"/>
      <c r="K16" s="14"/>
      <c r="L16" s="14"/>
      <c r="M16" s="14"/>
      <c r="N16" s="15"/>
      <c r="O16" s="14"/>
      <c r="P16" s="46"/>
      <c r="Q16" s="16"/>
      <c r="R16" s="16"/>
      <c r="S16" s="16"/>
      <c r="T16" s="16"/>
      <c r="U16" s="16"/>
      <c r="V16" s="46"/>
      <c r="W16" s="16"/>
      <c r="X16" s="23" t="str">
        <f t="shared" si="4"/>
        <v/>
      </c>
      <c r="Y16" s="16" t="str">
        <f t="shared" si="5"/>
        <v/>
      </c>
      <c r="Z16" s="15"/>
      <c r="AA16" s="2" t="s">
        <v>1598</v>
      </c>
    </row>
    <row r="17" ht="15.55" customHeight="1" spans="1:27">
      <c r="A17" s="13" t="str">
        <f t="shared" si="3"/>
        <v/>
      </c>
      <c r="B17" s="13"/>
      <c r="C17" s="14"/>
      <c r="D17" s="14"/>
      <c r="E17" s="14"/>
      <c r="F17" s="14"/>
      <c r="G17" s="14"/>
      <c r="H17" s="13"/>
      <c r="I17" s="14"/>
      <c r="J17" s="14"/>
      <c r="K17" s="14"/>
      <c r="L17" s="14"/>
      <c r="M17" s="14"/>
      <c r="N17" s="15"/>
      <c r="O17" s="14"/>
      <c r="P17" s="46"/>
      <c r="Q17" s="16"/>
      <c r="R17" s="16"/>
      <c r="S17" s="16"/>
      <c r="T17" s="16"/>
      <c r="U17" s="16"/>
      <c r="V17" s="46"/>
      <c r="W17" s="16"/>
      <c r="X17" s="23" t="str">
        <f t="shared" si="4"/>
        <v/>
      </c>
      <c r="Y17" s="16" t="str">
        <f t="shared" si="5"/>
        <v/>
      </c>
      <c r="Z17" s="15"/>
      <c r="AA17" s="2" t="s">
        <v>1599</v>
      </c>
    </row>
    <row r="18" ht="15.55" customHeight="1" spans="1:27">
      <c r="A18" s="13" t="str">
        <f t="shared" si="3"/>
        <v/>
      </c>
      <c r="B18" s="13"/>
      <c r="C18" s="14"/>
      <c r="D18" s="14"/>
      <c r="E18" s="14"/>
      <c r="F18" s="14"/>
      <c r="G18" s="14"/>
      <c r="H18" s="13"/>
      <c r="I18" s="14"/>
      <c r="J18" s="14"/>
      <c r="K18" s="14"/>
      <c r="L18" s="14"/>
      <c r="M18" s="14"/>
      <c r="N18" s="15"/>
      <c r="O18" s="14"/>
      <c r="P18" s="46"/>
      <c r="Q18" s="16"/>
      <c r="R18" s="16"/>
      <c r="S18" s="16"/>
      <c r="T18" s="16"/>
      <c r="U18" s="16"/>
      <c r="V18" s="46"/>
      <c r="W18" s="16"/>
      <c r="X18" s="23" t="str">
        <f t="shared" si="4"/>
        <v/>
      </c>
      <c r="Y18" s="16" t="str">
        <f t="shared" si="5"/>
        <v/>
      </c>
      <c r="Z18" s="15"/>
      <c r="AA18" s="2" t="s">
        <v>1600</v>
      </c>
    </row>
    <row r="19" ht="15.55" customHeight="1" spans="1:27">
      <c r="A19" s="13" t="str">
        <f t="shared" si="3"/>
        <v/>
      </c>
      <c r="B19" s="13"/>
      <c r="C19" s="14"/>
      <c r="D19" s="14"/>
      <c r="E19" s="14"/>
      <c r="F19" s="14"/>
      <c r="G19" s="14"/>
      <c r="H19" s="13"/>
      <c r="I19" s="14"/>
      <c r="J19" s="14"/>
      <c r="K19" s="14"/>
      <c r="L19" s="14"/>
      <c r="M19" s="14"/>
      <c r="N19" s="15"/>
      <c r="O19" s="14"/>
      <c r="P19" s="46"/>
      <c r="Q19" s="16"/>
      <c r="R19" s="16"/>
      <c r="S19" s="16"/>
      <c r="T19" s="16"/>
      <c r="U19" s="16"/>
      <c r="V19" s="46"/>
      <c r="W19" s="16"/>
      <c r="X19" s="23" t="str">
        <f t="shared" si="4"/>
        <v/>
      </c>
      <c r="Y19" s="16" t="str">
        <f t="shared" si="5"/>
        <v/>
      </c>
      <c r="Z19" s="15"/>
      <c r="AA19" s="2" t="s">
        <v>1601</v>
      </c>
    </row>
    <row r="20" ht="15.55" customHeight="1" spans="1:27">
      <c r="A20" s="13" t="str">
        <f t="shared" si="3"/>
        <v/>
      </c>
      <c r="B20" s="13"/>
      <c r="C20" s="14"/>
      <c r="D20" s="14"/>
      <c r="E20" s="14"/>
      <c r="F20" s="14"/>
      <c r="G20" s="14"/>
      <c r="H20" s="13"/>
      <c r="I20" s="14"/>
      <c r="J20" s="14"/>
      <c r="K20" s="14"/>
      <c r="L20" s="14"/>
      <c r="M20" s="14"/>
      <c r="N20" s="15"/>
      <c r="O20" s="14"/>
      <c r="P20" s="46"/>
      <c r="Q20" s="16"/>
      <c r="R20" s="16"/>
      <c r="S20" s="16"/>
      <c r="T20" s="16"/>
      <c r="U20" s="16"/>
      <c r="V20" s="46"/>
      <c r="W20" s="16"/>
      <c r="X20" s="23" t="str">
        <f t="shared" si="4"/>
        <v/>
      </c>
      <c r="Y20" s="16" t="str">
        <f t="shared" si="5"/>
        <v/>
      </c>
      <c r="Z20" s="15"/>
      <c r="AA20" s="2" t="s">
        <v>1602</v>
      </c>
    </row>
    <row r="21" ht="15.55" customHeight="1" spans="1:27">
      <c r="A21" s="13" t="str">
        <f t="shared" si="3"/>
        <v/>
      </c>
      <c r="B21" s="13"/>
      <c r="C21" s="14"/>
      <c r="D21" s="14"/>
      <c r="E21" s="14"/>
      <c r="F21" s="14"/>
      <c r="G21" s="14"/>
      <c r="H21" s="13"/>
      <c r="I21" s="14"/>
      <c r="J21" s="14"/>
      <c r="K21" s="14"/>
      <c r="L21" s="14"/>
      <c r="M21" s="14"/>
      <c r="N21" s="15"/>
      <c r="O21" s="14"/>
      <c r="P21" s="46"/>
      <c r="Q21" s="16"/>
      <c r="R21" s="16"/>
      <c r="S21" s="16"/>
      <c r="T21" s="16"/>
      <c r="U21" s="16"/>
      <c r="V21" s="46"/>
      <c r="W21" s="16"/>
      <c r="X21" s="23" t="str">
        <f t="shared" si="4"/>
        <v/>
      </c>
      <c r="Y21" s="16" t="str">
        <f t="shared" si="5"/>
        <v/>
      </c>
      <c r="Z21" s="15"/>
      <c r="AA21" s="2" t="s">
        <v>1603</v>
      </c>
    </row>
    <row r="22" ht="15.55" customHeight="1" spans="1:27">
      <c r="A22" s="13" t="str">
        <f t="shared" si="3"/>
        <v/>
      </c>
      <c r="B22" s="13"/>
      <c r="C22" s="14"/>
      <c r="D22" s="14"/>
      <c r="E22" s="14"/>
      <c r="F22" s="14"/>
      <c r="G22" s="14"/>
      <c r="H22" s="13"/>
      <c r="I22" s="14"/>
      <c r="J22" s="14"/>
      <c r="K22" s="14"/>
      <c r="L22" s="14"/>
      <c r="M22" s="14"/>
      <c r="N22" s="15"/>
      <c r="O22" s="14"/>
      <c r="P22" s="46"/>
      <c r="Q22" s="16"/>
      <c r="R22" s="16"/>
      <c r="S22" s="16"/>
      <c r="T22" s="16"/>
      <c r="U22" s="16"/>
      <c r="V22" s="46"/>
      <c r="W22" s="16"/>
      <c r="X22" s="23" t="str">
        <f t="shared" si="4"/>
        <v/>
      </c>
      <c r="Y22" s="16" t="str">
        <f t="shared" si="5"/>
        <v/>
      </c>
      <c r="Z22" s="15"/>
      <c r="AA22" s="2" t="s">
        <v>1604</v>
      </c>
    </row>
    <row r="23" ht="15.55" customHeight="1" spans="1:27">
      <c r="A23" s="13" t="str">
        <f t="shared" si="3"/>
        <v/>
      </c>
      <c r="B23" s="13"/>
      <c r="C23" s="14"/>
      <c r="D23" s="14"/>
      <c r="E23" s="14"/>
      <c r="F23" s="14"/>
      <c r="G23" s="14"/>
      <c r="H23" s="13"/>
      <c r="I23" s="14"/>
      <c r="J23" s="14"/>
      <c r="K23" s="14"/>
      <c r="L23" s="14"/>
      <c r="M23" s="14"/>
      <c r="N23" s="15"/>
      <c r="O23" s="14"/>
      <c r="P23" s="46"/>
      <c r="Q23" s="16"/>
      <c r="R23" s="16"/>
      <c r="S23" s="16"/>
      <c r="T23" s="16"/>
      <c r="U23" s="16"/>
      <c r="V23" s="46"/>
      <c r="W23" s="16"/>
      <c r="X23" s="23" t="str">
        <f t="shared" si="4"/>
        <v/>
      </c>
      <c r="Y23" s="16" t="str">
        <f t="shared" si="5"/>
        <v/>
      </c>
      <c r="Z23" s="15"/>
      <c r="AA23" s="2" t="s">
        <v>1605</v>
      </c>
    </row>
    <row r="24" ht="12.75" customHeight="1" spans="1:27">
      <c r="A24" s="13" t="str">
        <f t="shared" si="3"/>
        <v/>
      </c>
      <c r="B24" s="13"/>
      <c r="C24" s="14"/>
      <c r="D24" s="14"/>
      <c r="E24" s="14"/>
      <c r="F24" s="14"/>
      <c r="G24" s="14"/>
      <c r="H24" s="13"/>
      <c r="I24" s="14"/>
      <c r="J24" s="14"/>
      <c r="K24" s="14"/>
      <c r="L24" s="14"/>
      <c r="M24" s="14"/>
      <c r="N24" s="15"/>
      <c r="O24" s="14"/>
      <c r="P24" s="46"/>
      <c r="Q24" s="16"/>
      <c r="R24" s="16"/>
      <c r="S24" s="16"/>
      <c r="T24" s="16"/>
      <c r="U24" s="16"/>
      <c r="V24" s="46"/>
      <c r="W24" s="16"/>
      <c r="X24" s="23" t="str">
        <f t="shared" si="4"/>
        <v/>
      </c>
      <c r="Y24" s="16" t="str">
        <f t="shared" si="5"/>
        <v/>
      </c>
      <c r="Z24" s="15"/>
      <c r="AA24" s="2" t="s">
        <v>1606</v>
      </c>
    </row>
    <row r="25" ht="12.75" customHeight="1" spans="1:26">
      <c r="A25" s="13" t="s">
        <v>1607</v>
      </c>
      <c r="B25" s="72"/>
      <c r="C25" s="72"/>
      <c r="D25" s="72"/>
      <c r="E25" s="72"/>
      <c r="F25" s="72"/>
      <c r="G25" s="72"/>
      <c r="H25" s="72"/>
      <c r="I25" s="72"/>
      <c r="J25" s="69"/>
      <c r="K25" s="14"/>
      <c r="L25" s="14"/>
      <c r="M25" s="14"/>
      <c r="N25" s="15"/>
      <c r="O25" s="14"/>
      <c r="P25" s="46"/>
      <c r="Q25" s="16"/>
      <c r="R25" s="16">
        <f>SUM(R8:R24)</f>
        <v>0</v>
      </c>
      <c r="S25" s="16">
        <f>SUM(S8:S24)</f>
        <v>0</v>
      </c>
      <c r="T25" s="16">
        <f>SUM(T8:T24)</f>
        <v>0</v>
      </c>
      <c r="U25" s="16">
        <f>SUM(U8:U24)</f>
        <v>0</v>
      </c>
      <c r="V25" s="16"/>
      <c r="W25" s="16">
        <f>SUM(W8:W24)</f>
        <v>0</v>
      </c>
      <c r="X25" s="23" t="str">
        <f t="shared" si="4"/>
        <v/>
      </c>
      <c r="Y25" s="16"/>
      <c r="Z25" s="14"/>
    </row>
    <row r="26" ht="12.75" customHeight="1" spans="1:26">
      <c r="A26" s="13" t="s">
        <v>1567</v>
      </c>
      <c r="B26" s="72"/>
      <c r="C26" s="72"/>
      <c r="D26" s="72"/>
      <c r="E26" s="72"/>
      <c r="F26" s="72"/>
      <c r="G26" s="72"/>
      <c r="H26" s="72"/>
      <c r="I26" s="72"/>
      <c r="J26" s="69"/>
      <c r="K26" s="14"/>
      <c r="L26" s="14"/>
      <c r="M26" s="14"/>
      <c r="N26" s="15"/>
      <c r="O26" s="14"/>
      <c r="P26" s="46"/>
      <c r="Q26" s="16"/>
      <c r="R26" s="16"/>
      <c r="S26" s="16">
        <f>T25</f>
        <v>0</v>
      </c>
      <c r="T26" s="16"/>
      <c r="U26" s="16"/>
      <c r="V26" s="16"/>
      <c r="W26" s="16"/>
      <c r="X26" s="23"/>
      <c r="Y26" s="16"/>
      <c r="Z26" s="14"/>
    </row>
    <row r="27" customHeight="1" spans="1:26">
      <c r="A27" s="17" t="s">
        <v>1608</v>
      </c>
      <c r="B27" s="9"/>
      <c r="C27" s="9"/>
      <c r="D27" s="9"/>
      <c r="E27" s="9"/>
      <c r="F27" s="9"/>
      <c r="G27" s="9"/>
      <c r="H27" s="9"/>
      <c r="I27" s="9"/>
      <c r="J27" s="18"/>
      <c r="K27" s="29"/>
      <c r="L27" s="29"/>
      <c r="M27" s="17"/>
      <c r="N27" s="17"/>
      <c r="O27" s="17"/>
      <c r="P27" s="20"/>
      <c r="Q27" s="23"/>
      <c r="R27" s="19">
        <f>R25-R26</f>
        <v>0</v>
      </c>
      <c r="S27" s="19">
        <f>S25-S26</f>
        <v>0</v>
      </c>
      <c r="T27" s="23"/>
      <c r="U27" s="23">
        <f>U25</f>
        <v>0</v>
      </c>
      <c r="V27" s="17"/>
      <c r="W27" s="23">
        <f>W25</f>
        <v>0</v>
      </c>
      <c r="X27" s="23" t="str">
        <f t="shared" si="4"/>
        <v/>
      </c>
      <c r="Y27" s="16"/>
      <c r="Z27" s="197"/>
    </row>
    <row r="28" customHeight="1" spans="1:27">
      <c r="A28" s="3" t="e">
        <f>#REF!&amp;"填表人："&amp;#REF!</f>
        <v>#REF!</v>
      </c>
      <c r="X28" s="3" t="e">
        <f>"评估人员："&amp;#REF!</f>
        <v>#REF!</v>
      </c>
      <c r="AA28" s="2" t="s">
        <v>1270</v>
      </c>
    </row>
    <row r="29" customHeight="1" spans="1:1">
      <c r="A29" s="3" t="e">
        <f>"填表日期："&amp;YEAR(#REF!)&amp;"年"&amp;MONTH(#REF!)&amp;"月"&amp;DAY(#REF!)&amp;"日"</f>
        <v>#REF!</v>
      </c>
    </row>
  </sheetData>
  <mergeCells count="26">
    <mergeCell ref="A2:Z2"/>
    <mergeCell ref="A3:Z3"/>
    <mergeCell ref="X4:Z4"/>
    <mergeCell ref="A5:N5"/>
    <mergeCell ref="X5:Z5"/>
    <mergeCell ref="B6:G6"/>
    <mergeCell ref="R6:S6"/>
    <mergeCell ref="U6:W6"/>
    <mergeCell ref="A25:J25"/>
    <mergeCell ref="A26:J26"/>
    <mergeCell ref="A27:J27"/>
    <mergeCell ref="A6:A7"/>
    <mergeCell ref="H6:H7"/>
    <mergeCell ref="I6:I7"/>
    <mergeCell ref="J6:J7"/>
    <mergeCell ref="K6:K7"/>
    <mergeCell ref="L6:L7"/>
    <mergeCell ref="M6:M7"/>
    <mergeCell ref="N6:N7"/>
    <mergeCell ref="O6:O7"/>
    <mergeCell ref="P6:P7"/>
    <mergeCell ref="Q6:Q7"/>
    <mergeCell ref="T6:T7"/>
    <mergeCell ref="X6:X7"/>
    <mergeCell ref="Y6:Y7"/>
    <mergeCell ref="Z6:Z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3">
    <pageSetUpPr fitToPage="1"/>
  </sheetPr>
  <dimension ref="A1:W29"/>
  <sheetViews>
    <sheetView showGridLines="0" zoomScale="96" zoomScaleNormal="96" zoomScaleSheetLayoutView="80" topLeftCell="G1" workbookViewId="0">
      <selection activeCell="J8" sqref="J8"/>
    </sheetView>
  </sheetViews>
  <sheetFormatPr defaultColWidth="9" defaultRowHeight="12.75"/>
  <cols>
    <col min="1" max="1" width="5" style="3" customWidth="1"/>
    <col min="2" max="4" width="11.2083333333333" style="3" customWidth="1" outlineLevel="1"/>
    <col min="5" max="7" width="8" style="3" customWidth="1" outlineLevel="1"/>
    <col min="8" max="9" width="8.20833333333333" style="3" customWidth="1"/>
    <col min="10" max="10" width="9.5" style="3" customWidth="1"/>
    <col min="11" max="11" width="18" style="3" customWidth="1"/>
    <col min="12" max="12" width="8" style="3" customWidth="1"/>
    <col min="13" max="13" width="5.20833333333333" style="3" customWidth="1"/>
    <col min="14" max="14" width="4.70833333333333" style="3" customWidth="1"/>
    <col min="15" max="15" width="8" style="3" customWidth="1"/>
    <col min="16" max="17" width="7.70833333333333" style="3" customWidth="1"/>
    <col min="18" max="18" width="16.7083333333333" style="3" customWidth="1"/>
    <col min="19" max="19" width="10.2083333333333" style="3" customWidth="1"/>
    <col min="20" max="20" width="11.2083333333333" style="3" customWidth="1"/>
    <col min="21" max="21" width="7.20833333333333" style="3" customWidth="1"/>
    <col min="22" max="22" width="7.5" style="3" customWidth="1"/>
    <col min="23" max="23" width="9" style="2" customWidth="1"/>
    <col min="24" max="25" width="9" style="3" customWidth="1"/>
    <col min="26" max="16384" width="9" style="3"/>
  </cols>
  <sheetData>
    <row r="1" spans="1:1">
      <c r="A1" s="4" t="s">
        <v>0</v>
      </c>
    </row>
    <row r="2" s="1" customFormat="1" ht="30" customHeight="1" spans="1:23">
      <c r="A2" s="5" t="s">
        <v>1609</v>
      </c>
      <c r="W2" s="6"/>
    </row>
    <row r="3" ht="15.75" customHeight="1" spans="1:1">
      <c r="A3" s="2" t="e">
        <f>"评估基准日："&amp;TEXT(#REF!,"yyyy年mm月dd日")</f>
        <v>#REF!</v>
      </c>
    </row>
    <row r="4" ht="14.25" customHeight="1" spans="8:22">
      <c r="H4" s="2"/>
      <c r="I4" s="2"/>
      <c r="J4" s="2"/>
      <c r="K4" s="2"/>
      <c r="L4" s="2"/>
      <c r="M4" s="2"/>
      <c r="N4" s="2"/>
      <c r="O4" s="2"/>
      <c r="P4" s="2"/>
      <c r="Q4" s="2"/>
      <c r="R4" s="2"/>
      <c r="S4" s="2"/>
      <c r="T4" s="2"/>
      <c r="U4" s="2"/>
      <c r="V4" s="7" t="s">
        <v>1610</v>
      </c>
    </row>
    <row r="5" ht="15.75" customHeight="1" spans="1:22">
      <c r="A5" s="8" t="e">
        <f>#REF!&amp;"："&amp;#REF!</f>
        <v>#REF!</v>
      </c>
      <c r="B5" s="9"/>
      <c r="C5" s="9"/>
      <c r="D5" s="9"/>
      <c r="E5" s="9"/>
      <c r="F5" s="9"/>
      <c r="G5" s="9"/>
      <c r="H5" s="9"/>
      <c r="I5" s="9"/>
      <c r="J5" s="9"/>
      <c r="K5" s="9"/>
      <c r="L5" s="9"/>
      <c r="M5" s="9"/>
      <c r="N5" s="9"/>
      <c r="O5" s="9"/>
      <c r="V5" s="7" t="s">
        <v>1231</v>
      </c>
    </row>
    <row r="6" s="2" customFormat="1" ht="15.75" customHeight="1" spans="1:22">
      <c r="A6" s="25" t="s">
        <v>1232</v>
      </c>
      <c r="B6" s="25" t="s">
        <v>1570</v>
      </c>
      <c r="C6" s="72"/>
      <c r="D6" s="72"/>
      <c r="E6" s="72"/>
      <c r="F6" s="72"/>
      <c r="G6" s="69"/>
      <c r="H6" s="25" t="s">
        <v>1571</v>
      </c>
      <c r="I6" s="67" t="s">
        <v>1572</v>
      </c>
      <c r="J6" s="67" t="s">
        <v>1573</v>
      </c>
      <c r="K6" s="67" t="s">
        <v>1574</v>
      </c>
      <c r="L6" s="67" t="s">
        <v>1575</v>
      </c>
      <c r="M6" s="25" t="s">
        <v>1576</v>
      </c>
      <c r="N6" s="88" t="s">
        <v>1577</v>
      </c>
      <c r="O6" s="332" t="s">
        <v>1235</v>
      </c>
      <c r="P6" s="332" t="s">
        <v>1578</v>
      </c>
      <c r="Q6" s="88" t="s">
        <v>1579</v>
      </c>
      <c r="R6" s="334" t="s">
        <v>1611</v>
      </c>
      <c r="S6" s="67" t="s">
        <v>1238</v>
      </c>
      <c r="T6" s="11" t="s">
        <v>1240</v>
      </c>
      <c r="U6" s="88" t="s">
        <v>1241</v>
      </c>
      <c r="V6" s="88" t="s">
        <v>1242</v>
      </c>
    </row>
    <row r="7" s="2" customFormat="1" spans="1:23">
      <c r="A7" s="89"/>
      <c r="B7" s="331" t="s">
        <v>1581</v>
      </c>
      <c r="C7" s="328" t="s">
        <v>1582</v>
      </c>
      <c r="D7" s="328" t="s">
        <v>1583</v>
      </c>
      <c r="E7" s="328" t="s">
        <v>1584</v>
      </c>
      <c r="F7" s="328" t="s">
        <v>1585</v>
      </c>
      <c r="G7" s="328" t="s">
        <v>1586</v>
      </c>
      <c r="H7" s="89"/>
      <c r="I7" s="84"/>
      <c r="J7" s="84"/>
      <c r="K7" s="84"/>
      <c r="L7" s="84"/>
      <c r="M7" s="89"/>
      <c r="N7" s="89"/>
      <c r="O7" s="84"/>
      <c r="P7" s="84"/>
      <c r="Q7" s="89"/>
      <c r="R7" s="335"/>
      <c r="S7" s="84"/>
      <c r="T7" s="84"/>
      <c r="U7" s="89"/>
      <c r="V7" s="89"/>
      <c r="W7" s="2" t="s">
        <v>1248</v>
      </c>
    </row>
    <row r="8" ht="15.55" customHeight="1" spans="1:23">
      <c r="A8" s="13" t="str">
        <f t="shared" ref="A8" si="0">IF(J8="","",ROW()-7)</f>
        <v/>
      </c>
      <c r="B8" s="13"/>
      <c r="C8" s="14"/>
      <c r="D8" s="14"/>
      <c r="E8" s="14"/>
      <c r="F8" s="14"/>
      <c r="G8" s="14"/>
      <c r="H8" s="13"/>
      <c r="I8" s="14"/>
      <c r="J8" s="14"/>
      <c r="K8" s="14"/>
      <c r="L8" s="14"/>
      <c r="M8" s="14"/>
      <c r="N8" s="15"/>
      <c r="O8" s="14"/>
      <c r="P8" s="46"/>
      <c r="Q8" s="16"/>
      <c r="R8" s="16"/>
      <c r="S8" s="16"/>
      <c r="T8" s="16"/>
      <c r="U8" s="23" t="str">
        <f t="shared" ref="U8" si="1">IF(S8=0,"",(T8-S8)/S8*100)</f>
        <v/>
      </c>
      <c r="V8" s="14"/>
      <c r="W8" s="2" t="s">
        <v>1612</v>
      </c>
    </row>
    <row r="9" ht="15.55" customHeight="1" spans="1:23">
      <c r="A9" s="13" t="str">
        <f t="shared" ref="A9:A26" si="2">IF(J9="","",ROW()-7)</f>
        <v/>
      </c>
      <c r="B9" s="13"/>
      <c r="C9" s="14"/>
      <c r="D9" s="14"/>
      <c r="E9" s="14"/>
      <c r="F9" s="14"/>
      <c r="G9" s="14"/>
      <c r="H9" s="13"/>
      <c r="I9" s="14"/>
      <c r="J9" s="14"/>
      <c r="K9" s="14"/>
      <c r="L9" s="14"/>
      <c r="M9" s="14"/>
      <c r="N9" s="15"/>
      <c r="O9" s="14"/>
      <c r="P9" s="46"/>
      <c r="Q9" s="16"/>
      <c r="R9" s="16"/>
      <c r="S9" s="16"/>
      <c r="T9" s="16"/>
      <c r="U9" s="23" t="str">
        <f t="shared" ref="U9:U27" si="3">IF(S9=0,"",(T9-S9)/S9*100)</f>
        <v/>
      </c>
      <c r="V9" s="14"/>
      <c r="W9" s="2" t="s">
        <v>1613</v>
      </c>
    </row>
    <row r="10" ht="15.55" customHeight="1" spans="1:23">
      <c r="A10" s="13" t="str">
        <f t="shared" si="2"/>
        <v/>
      </c>
      <c r="B10" s="13"/>
      <c r="C10" s="14"/>
      <c r="D10" s="14"/>
      <c r="E10" s="14"/>
      <c r="F10" s="14"/>
      <c r="G10" s="14"/>
      <c r="H10" s="13"/>
      <c r="I10" s="14"/>
      <c r="J10" s="14"/>
      <c r="K10" s="14"/>
      <c r="L10" s="14"/>
      <c r="M10" s="14"/>
      <c r="N10" s="15"/>
      <c r="O10" s="14"/>
      <c r="P10" s="46"/>
      <c r="Q10" s="16"/>
      <c r="R10" s="16"/>
      <c r="S10" s="16"/>
      <c r="T10" s="16"/>
      <c r="U10" s="23" t="str">
        <f t="shared" si="3"/>
        <v/>
      </c>
      <c r="V10" s="14"/>
      <c r="W10" s="2" t="s">
        <v>1614</v>
      </c>
    </row>
    <row r="11" ht="15.55" customHeight="1" spans="1:23">
      <c r="A11" s="13" t="str">
        <f t="shared" si="2"/>
        <v/>
      </c>
      <c r="B11" s="13"/>
      <c r="C11" s="14"/>
      <c r="D11" s="14"/>
      <c r="E11" s="14"/>
      <c r="F11" s="14"/>
      <c r="G11" s="14"/>
      <c r="H11" s="13"/>
      <c r="I11" s="14"/>
      <c r="J11" s="14"/>
      <c r="K11" s="14"/>
      <c r="L11" s="14"/>
      <c r="M11" s="14"/>
      <c r="N11" s="15"/>
      <c r="O11" s="14"/>
      <c r="P11" s="46"/>
      <c r="Q11" s="16"/>
      <c r="R11" s="16"/>
      <c r="S11" s="16"/>
      <c r="T11" s="16"/>
      <c r="U11" s="23" t="str">
        <f t="shared" si="3"/>
        <v/>
      </c>
      <c r="V11" s="14"/>
      <c r="W11" s="2" t="s">
        <v>1615</v>
      </c>
    </row>
    <row r="12" ht="15.55" customHeight="1" spans="1:23">
      <c r="A12" s="13" t="str">
        <f t="shared" si="2"/>
        <v/>
      </c>
      <c r="B12" s="13"/>
      <c r="C12" s="14"/>
      <c r="D12" s="14"/>
      <c r="E12" s="14"/>
      <c r="F12" s="14"/>
      <c r="G12" s="14"/>
      <c r="H12" s="13"/>
      <c r="I12" s="14"/>
      <c r="J12" s="14"/>
      <c r="K12" s="14"/>
      <c r="L12" s="14"/>
      <c r="M12" s="14"/>
      <c r="N12" s="15"/>
      <c r="O12" s="14"/>
      <c r="P12" s="46"/>
      <c r="Q12" s="16"/>
      <c r="R12" s="16"/>
      <c r="S12" s="16"/>
      <c r="T12" s="16"/>
      <c r="U12" s="23" t="str">
        <f t="shared" si="3"/>
        <v/>
      </c>
      <c r="V12" s="14"/>
      <c r="W12" s="2" t="s">
        <v>1616</v>
      </c>
    </row>
    <row r="13" ht="15.55" customHeight="1" spans="1:23">
      <c r="A13" s="13" t="str">
        <f t="shared" si="2"/>
        <v/>
      </c>
      <c r="B13" s="13"/>
      <c r="C13" s="14"/>
      <c r="D13" s="14"/>
      <c r="E13" s="14"/>
      <c r="F13" s="14"/>
      <c r="G13" s="14"/>
      <c r="H13" s="13"/>
      <c r="I13" s="14"/>
      <c r="J13" s="14"/>
      <c r="K13" s="14"/>
      <c r="L13" s="14"/>
      <c r="M13" s="14"/>
      <c r="N13" s="15"/>
      <c r="O13" s="14"/>
      <c r="P13" s="46"/>
      <c r="Q13" s="16"/>
      <c r="R13" s="16"/>
      <c r="S13" s="16"/>
      <c r="T13" s="16"/>
      <c r="U13" s="23" t="str">
        <f t="shared" si="3"/>
        <v/>
      </c>
      <c r="V13" s="14"/>
      <c r="W13" s="2" t="s">
        <v>1617</v>
      </c>
    </row>
    <row r="14" ht="15.55" customHeight="1" spans="1:23">
      <c r="A14" s="13" t="str">
        <f t="shared" si="2"/>
        <v/>
      </c>
      <c r="B14" s="13"/>
      <c r="C14" s="14"/>
      <c r="D14" s="14"/>
      <c r="E14" s="14"/>
      <c r="F14" s="14"/>
      <c r="G14" s="14"/>
      <c r="H14" s="13"/>
      <c r="I14" s="14"/>
      <c r="J14" s="14"/>
      <c r="K14" s="14"/>
      <c r="L14" s="14"/>
      <c r="M14" s="14"/>
      <c r="N14" s="15"/>
      <c r="O14" s="14"/>
      <c r="P14" s="46"/>
      <c r="Q14" s="16"/>
      <c r="R14" s="16"/>
      <c r="S14" s="16"/>
      <c r="T14" s="16"/>
      <c r="U14" s="23" t="str">
        <f t="shared" si="3"/>
        <v/>
      </c>
      <c r="V14" s="14"/>
      <c r="W14" s="2" t="s">
        <v>1618</v>
      </c>
    </row>
    <row r="15" ht="15.55" customHeight="1" spans="1:23">
      <c r="A15" s="13" t="str">
        <f t="shared" si="2"/>
        <v/>
      </c>
      <c r="B15" s="13"/>
      <c r="C15" s="14"/>
      <c r="D15" s="14"/>
      <c r="E15" s="14"/>
      <c r="F15" s="14"/>
      <c r="G15" s="14"/>
      <c r="H15" s="13"/>
      <c r="I15" s="14"/>
      <c r="J15" s="14"/>
      <c r="K15" s="14"/>
      <c r="L15" s="14"/>
      <c r="M15" s="14"/>
      <c r="N15" s="15"/>
      <c r="O15" s="14"/>
      <c r="P15" s="46"/>
      <c r="Q15" s="16"/>
      <c r="R15" s="16"/>
      <c r="S15" s="16"/>
      <c r="T15" s="16"/>
      <c r="U15" s="23" t="str">
        <f t="shared" si="3"/>
        <v/>
      </c>
      <c r="V15" s="14"/>
      <c r="W15" s="2" t="s">
        <v>1619</v>
      </c>
    </row>
    <row r="16" ht="15.55" customHeight="1" spans="1:23">
      <c r="A16" s="13" t="str">
        <f t="shared" si="2"/>
        <v/>
      </c>
      <c r="B16" s="13"/>
      <c r="C16" s="14"/>
      <c r="D16" s="14"/>
      <c r="E16" s="14"/>
      <c r="F16" s="14"/>
      <c r="G16" s="14"/>
      <c r="H16" s="13"/>
      <c r="I16" s="14"/>
      <c r="J16" s="14"/>
      <c r="K16" s="14"/>
      <c r="L16" s="14"/>
      <c r="M16" s="14"/>
      <c r="N16" s="15"/>
      <c r="O16" s="14"/>
      <c r="P16" s="46"/>
      <c r="Q16" s="16"/>
      <c r="R16" s="16"/>
      <c r="S16" s="16"/>
      <c r="T16" s="16"/>
      <c r="U16" s="23" t="str">
        <f t="shared" si="3"/>
        <v/>
      </c>
      <c r="V16" s="14"/>
      <c r="W16" s="2" t="s">
        <v>1620</v>
      </c>
    </row>
    <row r="17" ht="15.55" customHeight="1" spans="1:23">
      <c r="A17" s="13" t="str">
        <f t="shared" si="2"/>
        <v/>
      </c>
      <c r="B17" s="13"/>
      <c r="C17" s="14"/>
      <c r="D17" s="14"/>
      <c r="E17" s="14"/>
      <c r="F17" s="14"/>
      <c r="G17" s="14"/>
      <c r="H17" s="13"/>
      <c r="I17" s="14"/>
      <c r="J17" s="14"/>
      <c r="K17" s="14"/>
      <c r="L17" s="14"/>
      <c r="M17" s="14"/>
      <c r="N17" s="15"/>
      <c r="O17" s="14"/>
      <c r="P17" s="46"/>
      <c r="Q17" s="16"/>
      <c r="R17" s="16"/>
      <c r="S17" s="16"/>
      <c r="T17" s="16"/>
      <c r="U17" s="23" t="str">
        <f t="shared" si="3"/>
        <v/>
      </c>
      <c r="V17" s="14"/>
      <c r="W17" s="2" t="s">
        <v>1621</v>
      </c>
    </row>
    <row r="18" ht="15.55" customHeight="1" spans="1:23">
      <c r="A18" s="13" t="str">
        <f t="shared" si="2"/>
        <v/>
      </c>
      <c r="B18" s="13"/>
      <c r="C18" s="14"/>
      <c r="D18" s="14"/>
      <c r="E18" s="14"/>
      <c r="F18" s="14"/>
      <c r="G18" s="14"/>
      <c r="H18" s="13"/>
      <c r="I18" s="14"/>
      <c r="J18" s="14"/>
      <c r="K18" s="14"/>
      <c r="L18" s="14"/>
      <c r="M18" s="14"/>
      <c r="N18" s="15"/>
      <c r="O18" s="14"/>
      <c r="P18" s="46"/>
      <c r="Q18" s="16"/>
      <c r="R18" s="16"/>
      <c r="S18" s="16"/>
      <c r="T18" s="16"/>
      <c r="U18" s="23" t="str">
        <f t="shared" si="3"/>
        <v/>
      </c>
      <c r="V18" s="14"/>
      <c r="W18" s="2" t="s">
        <v>1622</v>
      </c>
    </row>
    <row r="19" ht="15.55" customHeight="1" spans="1:23">
      <c r="A19" s="13" t="str">
        <f t="shared" si="2"/>
        <v/>
      </c>
      <c r="B19" s="13"/>
      <c r="C19" s="14"/>
      <c r="D19" s="14"/>
      <c r="E19" s="14"/>
      <c r="F19" s="14"/>
      <c r="G19" s="14"/>
      <c r="H19" s="13"/>
      <c r="I19" s="14"/>
      <c r="J19" s="14"/>
      <c r="K19" s="14"/>
      <c r="L19" s="14"/>
      <c r="M19" s="14"/>
      <c r="N19" s="15"/>
      <c r="O19" s="14"/>
      <c r="P19" s="46"/>
      <c r="Q19" s="16"/>
      <c r="R19" s="16"/>
      <c r="S19" s="16"/>
      <c r="T19" s="16"/>
      <c r="U19" s="23" t="str">
        <f t="shared" si="3"/>
        <v/>
      </c>
      <c r="V19" s="14"/>
      <c r="W19" s="2" t="s">
        <v>1623</v>
      </c>
    </row>
    <row r="20" ht="15.55" customHeight="1" spans="1:23">
      <c r="A20" s="13" t="str">
        <f t="shared" si="2"/>
        <v/>
      </c>
      <c r="B20" s="13"/>
      <c r="C20" s="14"/>
      <c r="D20" s="14"/>
      <c r="E20" s="14"/>
      <c r="F20" s="14"/>
      <c r="G20" s="14"/>
      <c r="H20" s="13"/>
      <c r="I20" s="14"/>
      <c r="J20" s="14"/>
      <c r="K20" s="14"/>
      <c r="L20" s="14"/>
      <c r="M20" s="14"/>
      <c r="N20" s="15"/>
      <c r="O20" s="14"/>
      <c r="P20" s="46"/>
      <c r="Q20" s="16"/>
      <c r="R20" s="16"/>
      <c r="S20" s="16"/>
      <c r="T20" s="16"/>
      <c r="U20" s="23" t="str">
        <f t="shared" si="3"/>
        <v/>
      </c>
      <c r="V20" s="14"/>
      <c r="W20" s="2" t="s">
        <v>1624</v>
      </c>
    </row>
    <row r="21" ht="15.55" customHeight="1" spans="1:23">
      <c r="A21" s="13" t="str">
        <f t="shared" si="2"/>
        <v/>
      </c>
      <c r="B21" s="13"/>
      <c r="C21" s="14"/>
      <c r="D21" s="14"/>
      <c r="E21" s="14"/>
      <c r="F21" s="14"/>
      <c r="G21" s="14"/>
      <c r="H21" s="13"/>
      <c r="I21" s="14"/>
      <c r="J21" s="14"/>
      <c r="K21" s="14"/>
      <c r="L21" s="14"/>
      <c r="M21" s="14"/>
      <c r="N21" s="15"/>
      <c r="O21" s="14"/>
      <c r="P21" s="46"/>
      <c r="Q21" s="16"/>
      <c r="R21" s="16"/>
      <c r="S21" s="16"/>
      <c r="T21" s="16"/>
      <c r="U21" s="23" t="str">
        <f t="shared" si="3"/>
        <v/>
      </c>
      <c r="V21" s="14"/>
      <c r="W21" s="2" t="s">
        <v>1625</v>
      </c>
    </row>
    <row r="22" ht="15.55" customHeight="1" spans="1:23">
      <c r="A22" s="13" t="str">
        <f t="shared" si="2"/>
        <v/>
      </c>
      <c r="B22" s="13"/>
      <c r="C22" s="14"/>
      <c r="D22" s="14"/>
      <c r="E22" s="14"/>
      <c r="F22" s="14"/>
      <c r="G22" s="14"/>
      <c r="H22" s="13"/>
      <c r="I22" s="14"/>
      <c r="J22" s="14"/>
      <c r="K22" s="14"/>
      <c r="L22" s="14"/>
      <c r="M22" s="14"/>
      <c r="N22" s="15"/>
      <c r="O22" s="14"/>
      <c r="P22" s="46"/>
      <c r="Q22" s="16"/>
      <c r="R22" s="16"/>
      <c r="S22" s="16"/>
      <c r="T22" s="16"/>
      <c r="U22" s="23" t="str">
        <f t="shared" si="3"/>
        <v/>
      </c>
      <c r="V22" s="14"/>
      <c r="W22" s="2" t="s">
        <v>1626</v>
      </c>
    </row>
    <row r="23" ht="15.55" customHeight="1" spans="1:23">
      <c r="A23" s="13" t="str">
        <f t="shared" si="2"/>
        <v/>
      </c>
      <c r="B23" s="13"/>
      <c r="C23" s="14"/>
      <c r="D23" s="14"/>
      <c r="E23" s="14"/>
      <c r="F23" s="14"/>
      <c r="G23" s="14"/>
      <c r="H23" s="13"/>
      <c r="I23" s="14"/>
      <c r="J23" s="14"/>
      <c r="K23" s="14"/>
      <c r="L23" s="14"/>
      <c r="M23" s="14"/>
      <c r="N23" s="15"/>
      <c r="O23" s="14"/>
      <c r="P23" s="46"/>
      <c r="Q23" s="16"/>
      <c r="R23" s="16"/>
      <c r="S23" s="16"/>
      <c r="T23" s="16"/>
      <c r="U23" s="23" t="str">
        <f t="shared" si="3"/>
        <v/>
      </c>
      <c r="V23" s="14"/>
      <c r="W23" s="2" t="s">
        <v>1627</v>
      </c>
    </row>
    <row r="24" ht="15.55" customHeight="1" spans="1:23">
      <c r="A24" s="13" t="str">
        <f t="shared" si="2"/>
        <v/>
      </c>
      <c r="B24" s="13"/>
      <c r="C24" s="14"/>
      <c r="D24" s="14"/>
      <c r="E24" s="14"/>
      <c r="F24" s="14"/>
      <c r="G24" s="14"/>
      <c r="H24" s="13"/>
      <c r="I24" s="14"/>
      <c r="J24" s="14"/>
      <c r="K24" s="14"/>
      <c r="L24" s="14"/>
      <c r="M24" s="14"/>
      <c r="N24" s="15"/>
      <c r="O24" s="14"/>
      <c r="P24" s="46"/>
      <c r="Q24" s="16"/>
      <c r="R24" s="16"/>
      <c r="S24" s="16"/>
      <c r="T24" s="16"/>
      <c r="U24" s="23" t="str">
        <f t="shared" si="3"/>
        <v/>
      </c>
      <c r="V24" s="14"/>
      <c r="W24" s="2" t="s">
        <v>1628</v>
      </c>
    </row>
    <row r="25" ht="15.55" customHeight="1" spans="1:23">
      <c r="A25" s="13" t="str">
        <f t="shared" si="2"/>
        <v/>
      </c>
      <c r="B25" s="13"/>
      <c r="C25" s="14"/>
      <c r="D25" s="14"/>
      <c r="E25" s="14"/>
      <c r="F25" s="14"/>
      <c r="G25" s="14"/>
      <c r="H25" s="13"/>
      <c r="I25" s="14"/>
      <c r="J25" s="14"/>
      <c r="K25" s="14"/>
      <c r="L25" s="14"/>
      <c r="M25" s="14"/>
      <c r="N25" s="15"/>
      <c r="O25" s="14"/>
      <c r="P25" s="46"/>
      <c r="Q25" s="16"/>
      <c r="R25" s="16"/>
      <c r="S25" s="16"/>
      <c r="T25" s="16"/>
      <c r="U25" s="23" t="str">
        <f t="shared" si="3"/>
        <v/>
      </c>
      <c r="V25" s="14"/>
      <c r="W25" s="2" t="s">
        <v>1629</v>
      </c>
    </row>
    <row r="26" spans="1:23">
      <c r="A26" s="13" t="str">
        <f t="shared" si="2"/>
        <v/>
      </c>
      <c r="B26" s="13"/>
      <c r="C26" s="14"/>
      <c r="D26" s="14"/>
      <c r="E26" s="14"/>
      <c r="F26" s="14"/>
      <c r="G26" s="14"/>
      <c r="H26" s="13"/>
      <c r="I26" s="14"/>
      <c r="J26" s="14"/>
      <c r="K26" s="14"/>
      <c r="L26" s="14"/>
      <c r="M26" s="14"/>
      <c r="N26" s="15"/>
      <c r="O26" s="14"/>
      <c r="P26" s="46"/>
      <c r="Q26" s="16"/>
      <c r="R26" s="16"/>
      <c r="S26" s="16"/>
      <c r="T26" s="16"/>
      <c r="U26" s="23" t="str">
        <f t="shared" si="3"/>
        <v/>
      </c>
      <c r="V26" s="14"/>
      <c r="W26" s="2" t="s">
        <v>1630</v>
      </c>
    </row>
    <row r="27" ht="15.75" customHeight="1" spans="1:22">
      <c r="A27" s="17" t="s">
        <v>1311</v>
      </c>
      <c r="B27" s="9"/>
      <c r="C27" s="9"/>
      <c r="D27" s="9"/>
      <c r="E27" s="9"/>
      <c r="F27" s="9"/>
      <c r="G27" s="9"/>
      <c r="H27" s="9"/>
      <c r="I27" s="9"/>
      <c r="J27" s="18"/>
      <c r="K27" s="333"/>
      <c r="L27" s="333"/>
      <c r="M27" s="17"/>
      <c r="N27" s="17"/>
      <c r="O27" s="17"/>
      <c r="P27" s="23"/>
      <c r="Q27" s="23"/>
      <c r="R27" s="23"/>
      <c r="S27" s="23">
        <f>SUM(S8:S26)</f>
        <v>0</v>
      </c>
      <c r="T27" s="23">
        <f>SUM(T8:T26)</f>
        <v>0</v>
      </c>
      <c r="U27" s="23" t="str">
        <f t="shared" si="3"/>
        <v/>
      </c>
      <c r="V27" s="197"/>
    </row>
    <row r="28" ht="15.75" customHeight="1" spans="1:23">
      <c r="A28" s="3" t="e">
        <f>#REF!&amp;"填表人："&amp;#REF!</f>
        <v>#REF!</v>
      </c>
      <c r="T28" s="3" t="e">
        <f>"评估人员："&amp;#REF!</f>
        <v>#REF!</v>
      </c>
      <c r="W28" s="2" t="s">
        <v>1270</v>
      </c>
    </row>
    <row r="29" ht="15.75" customHeight="1" spans="1:1">
      <c r="A29" s="3" t="e">
        <f>"填表日期："&amp;YEAR(#REF!)&amp;"年"&amp;MONTH(#REF!)&amp;"月"&amp;DAY(#REF!)&amp;"日"</f>
        <v>#REF!</v>
      </c>
    </row>
  </sheetData>
  <mergeCells count="21">
    <mergeCell ref="A2:V2"/>
    <mergeCell ref="A3:V3"/>
    <mergeCell ref="A5:O5"/>
    <mergeCell ref="B6:G6"/>
    <mergeCell ref="A27:J27"/>
    <mergeCell ref="A6:A7"/>
    <mergeCell ref="H6:H7"/>
    <mergeCell ref="I6:I7"/>
    <mergeCell ref="J6:J7"/>
    <mergeCell ref="K6:K7"/>
    <mergeCell ref="L6:L7"/>
    <mergeCell ref="M6:M7"/>
    <mergeCell ref="N6:N7"/>
    <mergeCell ref="O6:O7"/>
    <mergeCell ref="P6:P7"/>
    <mergeCell ref="Q6:Q7"/>
    <mergeCell ref="R6:R7"/>
    <mergeCell ref="S6:S7"/>
    <mergeCell ref="T6:T7"/>
    <mergeCell ref="U6:U7"/>
    <mergeCell ref="V6:V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4">
    <pageSetUpPr fitToPage="1"/>
  </sheetPr>
  <dimension ref="A1:S35"/>
  <sheetViews>
    <sheetView showGridLines="0" zoomScale="96" zoomScaleNormal="96" zoomScaleSheetLayoutView="80" workbookViewId="0">
      <selection activeCell="J8" sqref="J8"/>
    </sheetView>
  </sheetViews>
  <sheetFormatPr defaultColWidth="9" defaultRowHeight="12.75"/>
  <cols>
    <col min="1" max="1" width="7.70833333333333" style="3" customWidth="1"/>
    <col min="2" max="2" width="11.2083333333333" style="3" customWidth="1"/>
    <col min="3" max="3" width="7.70833333333333" style="3" customWidth="1"/>
    <col min="4" max="4" width="17.7083333333333" style="3" customWidth="1"/>
    <col min="5" max="10" width="7.70833333333333" style="3" customWidth="1"/>
    <col min="11" max="11" width="8" style="3" customWidth="1"/>
    <col min="12" max="12" width="7.5" style="3" customWidth="1"/>
    <col min="13" max="13" width="11.2083333333333" style="3" customWidth="1"/>
    <col min="14" max="14" width="11.7083333333333" style="3" customWidth="1"/>
    <col min="15" max="15" width="15" style="3" customWidth="1"/>
    <col min="16" max="16" width="10.7083333333333" style="3" customWidth="1"/>
    <col min="17" max="17" width="7.70833333333333" style="3" customWidth="1"/>
    <col min="18" max="18" width="8.20833333333333" style="3" customWidth="1"/>
    <col min="19" max="19" width="9" style="2" customWidth="1"/>
    <col min="20" max="25" width="5.70833333333333" style="3" hidden="1" customWidth="1" outlineLevel="1"/>
    <col min="26" max="26" width="14.7083333333333" style="3" hidden="1" customWidth="1" outlineLevel="1"/>
    <col min="27" max="27" width="11.2083333333333" style="3" hidden="1" customWidth="1" outlineLevel="1"/>
    <col min="28" max="30" width="8.70833333333333" style="3" hidden="1" customWidth="1" outlineLevel="2"/>
    <col min="31" max="31" width="11.2083333333333" style="3" hidden="1" customWidth="1" outlineLevel="2"/>
    <col min="32" max="32" width="8.70833333333333" style="3" hidden="1" customWidth="1" outlineLevel="2"/>
    <col min="33" max="33" width="10.5" style="3" hidden="1" customWidth="1" outlineLevel="2"/>
    <col min="34" max="34" width="8.70833333333333" style="3" hidden="1" customWidth="1" outlineLevel="2"/>
    <col min="35" max="35" width="11.2083333333333" style="3" hidden="1" customWidth="1" outlineLevel="2"/>
    <col min="36" max="36" width="11" style="3" hidden="1" customWidth="1" outlineLevel="2"/>
    <col min="37" max="37" width="8.70833333333333" style="3" hidden="1" customWidth="1" outlineLevel="1"/>
    <col min="38" max="38" width="8.70833333333333" style="3" hidden="1" customWidth="1" outlineLevel="1" collapsed="1"/>
    <col min="39" max="39" width="8.70833333333333" style="3" hidden="1" customWidth="1" outlineLevel="1"/>
    <col min="40" max="40" width="9" style="3" customWidth="1" collapsed="1"/>
    <col min="41" max="42" width="9" style="3" customWidth="1"/>
    <col min="43" max="16384" width="9" style="3"/>
  </cols>
  <sheetData>
    <row r="1" spans="1:1">
      <c r="A1" s="4" t="s">
        <v>0</v>
      </c>
    </row>
    <row r="2" s="1" customFormat="1" ht="30" customHeight="1" spans="1:19">
      <c r="A2" s="5" t="s">
        <v>83</v>
      </c>
      <c r="S2" s="6"/>
    </row>
    <row r="3" spans="1:1">
      <c r="A3" s="2" t="e">
        <f>"评估基准日："&amp;TEXT(#REF!,"yyyy年mm月dd日")</f>
        <v>#REF!</v>
      </c>
    </row>
    <row r="4" spans="2:17">
      <c r="B4" s="2"/>
      <c r="C4" s="2"/>
      <c r="D4" s="2"/>
      <c r="E4" s="2"/>
      <c r="F4" s="2"/>
      <c r="G4" s="2"/>
      <c r="H4" s="2"/>
      <c r="I4" s="2"/>
      <c r="J4" s="2"/>
      <c r="K4" s="2"/>
      <c r="L4" s="2"/>
      <c r="M4" s="2"/>
      <c r="N4" s="2"/>
      <c r="O4" s="2"/>
      <c r="P4" s="2"/>
      <c r="Q4" s="7" t="s">
        <v>1631</v>
      </c>
    </row>
    <row r="5" ht="15.75" customHeight="1" spans="1:18">
      <c r="A5" s="8" t="e">
        <f>#REF!&amp;"："&amp;#REF!</f>
        <v>#REF!</v>
      </c>
      <c r="B5" s="9"/>
      <c r="C5" s="9"/>
      <c r="D5" s="9"/>
      <c r="E5" s="9"/>
      <c r="F5" s="9"/>
      <c r="R5" s="7" t="s">
        <v>1231</v>
      </c>
    </row>
    <row r="6" s="68" customFormat="1" ht="24" customHeight="1" spans="1:18">
      <c r="A6" s="67" t="s">
        <v>4</v>
      </c>
      <c r="B6" s="67" t="s">
        <v>1632</v>
      </c>
      <c r="C6" s="67" t="s">
        <v>1633</v>
      </c>
      <c r="D6" s="67" t="s">
        <v>1634</v>
      </c>
      <c r="E6" s="67" t="s">
        <v>1635</v>
      </c>
      <c r="F6" s="67" t="s">
        <v>1636</v>
      </c>
      <c r="G6" s="67" t="s">
        <v>1458</v>
      </c>
      <c r="H6" s="67" t="s">
        <v>1637</v>
      </c>
      <c r="I6" s="67" t="s">
        <v>1165</v>
      </c>
      <c r="J6" s="67" t="s">
        <v>1638</v>
      </c>
      <c r="K6" s="67" t="s">
        <v>1639</v>
      </c>
      <c r="L6" s="67" t="s">
        <v>1640</v>
      </c>
      <c r="M6" s="67" t="s">
        <v>1138</v>
      </c>
      <c r="N6" s="11" t="s">
        <v>6</v>
      </c>
      <c r="O6" s="67" t="s">
        <v>979</v>
      </c>
      <c r="P6" s="11" t="s">
        <v>1240</v>
      </c>
      <c r="Q6" s="67" t="s">
        <v>576</v>
      </c>
      <c r="R6" s="67" t="s">
        <v>176</v>
      </c>
    </row>
    <row r="7" s="68" customFormat="1" ht="15.55" customHeight="1" spans="1:19">
      <c r="A7" s="84"/>
      <c r="B7" s="84"/>
      <c r="C7" s="84"/>
      <c r="D7" s="84"/>
      <c r="E7" s="84"/>
      <c r="F7" s="84"/>
      <c r="G7" s="84"/>
      <c r="H7" s="84"/>
      <c r="I7" s="84"/>
      <c r="J7" s="84"/>
      <c r="K7" s="84"/>
      <c r="L7" s="84"/>
      <c r="M7" s="84"/>
      <c r="N7" s="84"/>
      <c r="O7" s="84"/>
      <c r="P7" s="84"/>
      <c r="Q7" s="84"/>
      <c r="R7" s="84"/>
      <c r="S7" s="2" t="s">
        <v>1248</v>
      </c>
    </row>
    <row r="8" ht="15.75" customHeight="1" spans="1:19">
      <c r="A8" s="13" t="str">
        <f t="shared" ref="A8" si="0">IF(C8="","",ROW()-7)</f>
        <v/>
      </c>
      <c r="B8" s="13"/>
      <c r="C8" s="14"/>
      <c r="D8" s="14"/>
      <c r="E8" s="14"/>
      <c r="F8" s="14"/>
      <c r="G8" s="15"/>
      <c r="H8" s="14"/>
      <c r="I8" s="14"/>
      <c r="J8" s="13"/>
      <c r="K8" s="14"/>
      <c r="L8" s="46"/>
      <c r="M8" s="16"/>
      <c r="N8" s="16"/>
      <c r="O8" s="16"/>
      <c r="P8" s="16"/>
      <c r="Q8" s="57" t="str">
        <f t="shared" ref="Q8" si="1">IF(N8-O8=0,"",(P8-N8+O8)/(N8-O8)*100)</f>
        <v/>
      </c>
      <c r="R8" s="14"/>
      <c r="S8" s="2" t="s">
        <v>1641</v>
      </c>
    </row>
    <row r="9" ht="15.75" customHeight="1" spans="1:19">
      <c r="A9" s="13" t="str">
        <f t="shared" ref="A9:A30" si="2">IF(C9="","",ROW()-7)</f>
        <v/>
      </c>
      <c r="B9" s="13"/>
      <c r="C9" s="14"/>
      <c r="D9" s="14"/>
      <c r="E9" s="14"/>
      <c r="F9" s="14"/>
      <c r="G9" s="15"/>
      <c r="H9" s="14"/>
      <c r="I9" s="14"/>
      <c r="J9" s="13"/>
      <c r="K9" s="14"/>
      <c r="L9" s="46"/>
      <c r="M9" s="16"/>
      <c r="N9" s="16"/>
      <c r="O9" s="16"/>
      <c r="P9" s="16"/>
      <c r="Q9" s="57" t="str">
        <f t="shared" ref="Q9:Q33" si="3">IF(N9-O9=0,"",(P9-N9+O9)/(N9-O9)*100)</f>
        <v/>
      </c>
      <c r="R9" s="14"/>
      <c r="S9" s="2" t="s">
        <v>1642</v>
      </c>
    </row>
    <row r="10" ht="15.75" customHeight="1" spans="1:19">
      <c r="A10" s="13" t="str">
        <f t="shared" si="2"/>
        <v/>
      </c>
      <c r="B10" s="13"/>
      <c r="C10" s="14"/>
      <c r="D10" s="14"/>
      <c r="E10" s="14"/>
      <c r="F10" s="14"/>
      <c r="G10" s="15"/>
      <c r="H10" s="14"/>
      <c r="I10" s="14"/>
      <c r="J10" s="13"/>
      <c r="K10" s="14"/>
      <c r="L10" s="46"/>
      <c r="M10" s="16"/>
      <c r="N10" s="16"/>
      <c r="O10" s="16"/>
      <c r="P10" s="16"/>
      <c r="Q10" s="57" t="str">
        <f t="shared" si="3"/>
        <v/>
      </c>
      <c r="R10" s="14"/>
      <c r="S10" s="2" t="s">
        <v>1643</v>
      </c>
    </row>
    <row r="11" ht="15.75" customHeight="1" spans="1:19">
      <c r="A11" s="13" t="str">
        <f t="shared" si="2"/>
        <v/>
      </c>
      <c r="B11" s="13"/>
      <c r="C11" s="14"/>
      <c r="D11" s="14"/>
      <c r="E11" s="14"/>
      <c r="F11" s="14"/>
      <c r="G11" s="15"/>
      <c r="H11" s="14"/>
      <c r="I11" s="14"/>
      <c r="J11" s="13"/>
      <c r="K11" s="14"/>
      <c r="L11" s="46"/>
      <c r="M11" s="16"/>
      <c r="N11" s="16"/>
      <c r="O11" s="16"/>
      <c r="P11" s="16"/>
      <c r="Q11" s="57" t="str">
        <f t="shared" si="3"/>
        <v/>
      </c>
      <c r="R11" s="14"/>
      <c r="S11" s="2" t="s">
        <v>1644</v>
      </c>
    </row>
    <row r="12" ht="15.75" customHeight="1" spans="1:19">
      <c r="A12" s="13" t="str">
        <f t="shared" si="2"/>
        <v/>
      </c>
      <c r="B12" s="13"/>
      <c r="C12" s="14"/>
      <c r="D12" s="14"/>
      <c r="E12" s="14"/>
      <c r="F12" s="14"/>
      <c r="G12" s="15"/>
      <c r="H12" s="14"/>
      <c r="I12" s="14"/>
      <c r="J12" s="13"/>
      <c r="K12" s="14"/>
      <c r="L12" s="46"/>
      <c r="M12" s="16"/>
      <c r="N12" s="16"/>
      <c r="O12" s="16"/>
      <c r="P12" s="16"/>
      <c r="Q12" s="57" t="str">
        <f t="shared" si="3"/>
        <v/>
      </c>
      <c r="R12" s="14"/>
      <c r="S12" s="2" t="s">
        <v>1645</v>
      </c>
    </row>
    <row r="13" ht="15.75" customHeight="1" spans="1:19">
      <c r="A13" s="13" t="str">
        <f t="shared" si="2"/>
        <v/>
      </c>
      <c r="B13" s="13"/>
      <c r="C13" s="14"/>
      <c r="D13" s="14"/>
      <c r="E13" s="14"/>
      <c r="F13" s="14"/>
      <c r="G13" s="15"/>
      <c r="H13" s="14"/>
      <c r="I13" s="14"/>
      <c r="J13" s="13"/>
      <c r="K13" s="14"/>
      <c r="L13" s="46"/>
      <c r="M13" s="16"/>
      <c r="N13" s="16"/>
      <c r="O13" s="16"/>
      <c r="P13" s="16"/>
      <c r="Q13" s="57" t="str">
        <f t="shared" si="3"/>
        <v/>
      </c>
      <c r="R13" s="14"/>
      <c r="S13" s="2" t="s">
        <v>1646</v>
      </c>
    </row>
    <row r="14" ht="15.75" customHeight="1" spans="1:19">
      <c r="A14" s="13" t="str">
        <f t="shared" si="2"/>
        <v/>
      </c>
      <c r="B14" s="13"/>
      <c r="C14" s="14"/>
      <c r="D14" s="14"/>
      <c r="E14" s="14"/>
      <c r="F14" s="14"/>
      <c r="G14" s="15"/>
      <c r="H14" s="14"/>
      <c r="I14" s="14"/>
      <c r="J14" s="13"/>
      <c r="K14" s="14"/>
      <c r="L14" s="46"/>
      <c r="M14" s="16"/>
      <c r="N14" s="16"/>
      <c r="O14" s="16"/>
      <c r="P14" s="16"/>
      <c r="Q14" s="57" t="str">
        <f t="shared" si="3"/>
        <v/>
      </c>
      <c r="R14" s="14"/>
      <c r="S14" s="2" t="s">
        <v>1647</v>
      </c>
    </row>
    <row r="15" ht="15.75" customHeight="1" spans="1:19">
      <c r="A15" s="13" t="str">
        <f t="shared" si="2"/>
        <v/>
      </c>
      <c r="B15" s="13"/>
      <c r="C15" s="14"/>
      <c r="D15" s="14"/>
      <c r="E15" s="14"/>
      <c r="F15" s="14"/>
      <c r="G15" s="15"/>
      <c r="H15" s="14"/>
      <c r="I15" s="14"/>
      <c r="J15" s="13"/>
      <c r="K15" s="14"/>
      <c r="L15" s="46"/>
      <c r="M15" s="16"/>
      <c r="N15" s="16"/>
      <c r="O15" s="16"/>
      <c r="P15" s="16"/>
      <c r="Q15" s="57" t="str">
        <f t="shared" si="3"/>
        <v/>
      </c>
      <c r="R15" s="14"/>
      <c r="S15" s="2" t="s">
        <v>1648</v>
      </c>
    </row>
    <row r="16" ht="15.75" customHeight="1" spans="1:19">
      <c r="A16" s="13" t="str">
        <f t="shared" si="2"/>
        <v/>
      </c>
      <c r="B16" s="13"/>
      <c r="C16" s="14"/>
      <c r="D16" s="14"/>
      <c r="E16" s="14"/>
      <c r="F16" s="14"/>
      <c r="G16" s="15"/>
      <c r="H16" s="14"/>
      <c r="I16" s="14"/>
      <c r="J16" s="13"/>
      <c r="K16" s="14"/>
      <c r="L16" s="46"/>
      <c r="M16" s="16"/>
      <c r="N16" s="16"/>
      <c r="O16" s="16"/>
      <c r="P16" s="16"/>
      <c r="Q16" s="57" t="str">
        <f t="shared" si="3"/>
        <v/>
      </c>
      <c r="R16" s="14"/>
      <c r="S16" s="2" t="s">
        <v>1649</v>
      </c>
    </row>
    <row r="17" ht="15.75" customHeight="1" spans="1:19">
      <c r="A17" s="13" t="str">
        <f t="shared" si="2"/>
        <v/>
      </c>
      <c r="B17" s="13"/>
      <c r="C17" s="14"/>
      <c r="D17" s="14"/>
      <c r="E17" s="14"/>
      <c r="F17" s="14"/>
      <c r="G17" s="15"/>
      <c r="H17" s="14"/>
      <c r="I17" s="14"/>
      <c r="J17" s="13"/>
      <c r="K17" s="14"/>
      <c r="L17" s="46"/>
      <c r="M17" s="16"/>
      <c r="N17" s="16"/>
      <c r="O17" s="16"/>
      <c r="P17" s="16"/>
      <c r="Q17" s="57" t="str">
        <f t="shared" si="3"/>
        <v/>
      </c>
      <c r="R17" s="14"/>
      <c r="S17" s="2" t="s">
        <v>1650</v>
      </c>
    </row>
    <row r="18" ht="15.75" customHeight="1" spans="1:19">
      <c r="A18" s="13" t="str">
        <f t="shared" si="2"/>
        <v/>
      </c>
      <c r="B18" s="13"/>
      <c r="C18" s="14"/>
      <c r="D18" s="14"/>
      <c r="E18" s="14"/>
      <c r="F18" s="14"/>
      <c r="G18" s="15"/>
      <c r="H18" s="14"/>
      <c r="I18" s="14"/>
      <c r="J18" s="13"/>
      <c r="K18" s="14"/>
      <c r="L18" s="46"/>
      <c r="M18" s="16"/>
      <c r="N18" s="16"/>
      <c r="O18" s="16"/>
      <c r="P18" s="16"/>
      <c r="Q18" s="57" t="str">
        <f t="shared" si="3"/>
        <v/>
      </c>
      <c r="R18" s="14"/>
      <c r="S18" s="2" t="s">
        <v>1651</v>
      </c>
    </row>
    <row r="19" ht="15.75" customHeight="1" spans="1:19">
      <c r="A19" s="13" t="str">
        <f t="shared" si="2"/>
        <v/>
      </c>
      <c r="B19" s="13"/>
      <c r="C19" s="14"/>
      <c r="D19" s="14"/>
      <c r="E19" s="14"/>
      <c r="F19" s="14"/>
      <c r="G19" s="15"/>
      <c r="H19" s="14"/>
      <c r="I19" s="14"/>
      <c r="J19" s="13"/>
      <c r="K19" s="14"/>
      <c r="L19" s="46"/>
      <c r="M19" s="16"/>
      <c r="N19" s="16"/>
      <c r="O19" s="16"/>
      <c r="P19" s="16"/>
      <c r="Q19" s="57" t="str">
        <f t="shared" si="3"/>
        <v/>
      </c>
      <c r="R19" s="14"/>
      <c r="S19" s="2" t="s">
        <v>1652</v>
      </c>
    </row>
    <row r="20" ht="15.75" customHeight="1" spans="1:19">
      <c r="A20" s="13" t="str">
        <f t="shared" si="2"/>
        <v/>
      </c>
      <c r="B20" s="13"/>
      <c r="C20" s="14"/>
      <c r="D20" s="14"/>
      <c r="E20" s="14"/>
      <c r="F20" s="14"/>
      <c r="G20" s="15"/>
      <c r="H20" s="14"/>
      <c r="I20" s="14"/>
      <c r="J20" s="13"/>
      <c r="K20" s="14"/>
      <c r="L20" s="46"/>
      <c r="M20" s="16"/>
      <c r="N20" s="16"/>
      <c r="O20" s="16"/>
      <c r="P20" s="16"/>
      <c r="Q20" s="57" t="str">
        <f t="shared" si="3"/>
        <v/>
      </c>
      <c r="R20" s="14"/>
      <c r="S20" s="2" t="s">
        <v>1653</v>
      </c>
    </row>
    <row r="21" ht="15.75" customHeight="1" spans="1:19">
      <c r="A21" s="13" t="str">
        <f t="shared" si="2"/>
        <v/>
      </c>
      <c r="B21" s="13"/>
      <c r="C21" s="14"/>
      <c r="D21" s="14"/>
      <c r="E21" s="14"/>
      <c r="F21" s="14"/>
      <c r="G21" s="15"/>
      <c r="H21" s="14"/>
      <c r="I21" s="14"/>
      <c r="J21" s="13"/>
      <c r="K21" s="14"/>
      <c r="L21" s="46"/>
      <c r="M21" s="16"/>
      <c r="N21" s="16"/>
      <c r="O21" s="16"/>
      <c r="P21" s="16"/>
      <c r="Q21" s="57" t="str">
        <f t="shared" si="3"/>
        <v/>
      </c>
      <c r="R21" s="14"/>
      <c r="S21" s="2" t="s">
        <v>1654</v>
      </c>
    </row>
    <row r="22" ht="15.75" customHeight="1" spans="1:19">
      <c r="A22" s="13" t="str">
        <f t="shared" si="2"/>
        <v/>
      </c>
      <c r="B22" s="13"/>
      <c r="C22" s="14"/>
      <c r="D22" s="14"/>
      <c r="E22" s="14"/>
      <c r="F22" s="14"/>
      <c r="G22" s="15"/>
      <c r="H22" s="14"/>
      <c r="I22" s="14"/>
      <c r="J22" s="13"/>
      <c r="K22" s="14"/>
      <c r="L22" s="46"/>
      <c r="M22" s="16"/>
      <c r="N22" s="16"/>
      <c r="O22" s="16"/>
      <c r="P22" s="16"/>
      <c r="Q22" s="57" t="str">
        <f t="shared" si="3"/>
        <v/>
      </c>
      <c r="R22" s="14"/>
      <c r="S22" s="2" t="s">
        <v>1655</v>
      </c>
    </row>
    <row r="23" ht="15.75" customHeight="1" spans="1:19">
      <c r="A23" s="13" t="str">
        <f t="shared" si="2"/>
        <v/>
      </c>
      <c r="B23" s="13"/>
      <c r="C23" s="14"/>
      <c r="D23" s="14"/>
      <c r="E23" s="14"/>
      <c r="F23" s="14"/>
      <c r="G23" s="15"/>
      <c r="H23" s="14"/>
      <c r="I23" s="14"/>
      <c r="J23" s="13"/>
      <c r="K23" s="14"/>
      <c r="L23" s="46"/>
      <c r="M23" s="16"/>
      <c r="N23" s="16"/>
      <c r="O23" s="16"/>
      <c r="P23" s="16"/>
      <c r="Q23" s="57" t="str">
        <f t="shared" si="3"/>
        <v/>
      </c>
      <c r="R23" s="14"/>
      <c r="S23" s="2" t="s">
        <v>1656</v>
      </c>
    </row>
    <row r="24" ht="15.75" customHeight="1" spans="1:19">
      <c r="A24" s="13" t="str">
        <f t="shared" si="2"/>
        <v/>
      </c>
      <c r="B24" s="13"/>
      <c r="C24" s="14"/>
      <c r="D24" s="14"/>
      <c r="E24" s="14"/>
      <c r="F24" s="14"/>
      <c r="G24" s="15"/>
      <c r="H24" s="14"/>
      <c r="I24" s="14"/>
      <c r="J24" s="13"/>
      <c r="K24" s="14"/>
      <c r="L24" s="46"/>
      <c r="M24" s="16"/>
      <c r="N24" s="16"/>
      <c r="O24" s="16"/>
      <c r="P24" s="16"/>
      <c r="Q24" s="57" t="str">
        <f t="shared" si="3"/>
        <v/>
      </c>
      <c r="R24" s="14"/>
      <c r="S24" s="2" t="s">
        <v>1657</v>
      </c>
    </row>
    <row r="25" ht="15.75" customHeight="1" spans="1:19">
      <c r="A25" s="13" t="str">
        <f t="shared" si="2"/>
        <v/>
      </c>
      <c r="B25" s="13"/>
      <c r="C25" s="14"/>
      <c r="D25" s="14"/>
      <c r="E25" s="14"/>
      <c r="F25" s="14"/>
      <c r="G25" s="15"/>
      <c r="H25" s="14"/>
      <c r="I25" s="14"/>
      <c r="J25" s="13"/>
      <c r="K25" s="14"/>
      <c r="L25" s="46"/>
      <c r="M25" s="16"/>
      <c r="N25" s="16"/>
      <c r="O25" s="16"/>
      <c r="P25" s="16"/>
      <c r="Q25" s="57" t="str">
        <f t="shared" si="3"/>
        <v/>
      </c>
      <c r="R25" s="14"/>
      <c r="S25" s="2" t="s">
        <v>1658</v>
      </c>
    </row>
    <row r="26" ht="15.75" customHeight="1" spans="1:19">
      <c r="A26" s="13" t="str">
        <f t="shared" si="2"/>
        <v/>
      </c>
      <c r="B26" s="13"/>
      <c r="C26" s="14"/>
      <c r="D26" s="14"/>
      <c r="E26" s="14"/>
      <c r="F26" s="14"/>
      <c r="G26" s="15"/>
      <c r="H26" s="14"/>
      <c r="I26" s="14"/>
      <c r="J26" s="13"/>
      <c r="K26" s="14"/>
      <c r="L26" s="46"/>
      <c r="M26" s="16"/>
      <c r="N26" s="16"/>
      <c r="O26" s="16"/>
      <c r="P26" s="16"/>
      <c r="Q26" s="57" t="str">
        <f t="shared" si="3"/>
        <v/>
      </c>
      <c r="R26" s="14"/>
      <c r="S26" s="2" t="s">
        <v>1659</v>
      </c>
    </row>
    <row r="27" ht="15.75" customHeight="1" spans="1:19">
      <c r="A27" s="13" t="str">
        <f t="shared" si="2"/>
        <v/>
      </c>
      <c r="B27" s="13"/>
      <c r="C27" s="14"/>
      <c r="D27" s="14"/>
      <c r="E27" s="14"/>
      <c r="F27" s="14"/>
      <c r="G27" s="15"/>
      <c r="H27" s="14"/>
      <c r="I27" s="14"/>
      <c r="J27" s="13"/>
      <c r="K27" s="14"/>
      <c r="L27" s="46"/>
      <c r="M27" s="16"/>
      <c r="N27" s="16"/>
      <c r="O27" s="16"/>
      <c r="P27" s="16"/>
      <c r="Q27" s="57" t="str">
        <f t="shared" si="3"/>
        <v/>
      </c>
      <c r="R27" s="14"/>
      <c r="S27" s="2" t="s">
        <v>1660</v>
      </c>
    </row>
    <row r="28" ht="15.75" customHeight="1" spans="1:19">
      <c r="A28" s="13" t="str">
        <f t="shared" si="2"/>
        <v/>
      </c>
      <c r="B28" s="13"/>
      <c r="C28" s="14"/>
      <c r="D28" s="14"/>
      <c r="E28" s="14"/>
      <c r="F28" s="14"/>
      <c r="G28" s="15"/>
      <c r="H28" s="14"/>
      <c r="I28" s="14"/>
      <c r="J28" s="13"/>
      <c r="K28" s="14"/>
      <c r="L28" s="46"/>
      <c r="M28" s="16"/>
      <c r="N28" s="16"/>
      <c r="O28" s="16"/>
      <c r="P28" s="16"/>
      <c r="Q28" s="57" t="str">
        <f t="shared" si="3"/>
        <v/>
      </c>
      <c r="R28" s="14"/>
      <c r="S28" s="2" t="s">
        <v>1661</v>
      </c>
    </row>
    <row r="29" ht="15.75" customHeight="1" spans="1:19">
      <c r="A29" s="13" t="str">
        <f t="shared" si="2"/>
        <v/>
      </c>
      <c r="B29" s="13"/>
      <c r="C29" s="14"/>
      <c r="D29" s="14"/>
      <c r="E29" s="14"/>
      <c r="F29" s="14"/>
      <c r="G29" s="15"/>
      <c r="H29" s="14"/>
      <c r="I29" s="14"/>
      <c r="J29" s="13"/>
      <c r="K29" s="14"/>
      <c r="L29" s="46"/>
      <c r="M29" s="16"/>
      <c r="N29" s="16"/>
      <c r="O29" s="16"/>
      <c r="P29" s="16"/>
      <c r="Q29" s="57" t="str">
        <f t="shared" si="3"/>
        <v/>
      </c>
      <c r="R29" s="14"/>
      <c r="S29" s="2" t="s">
        <v>1662</v>
      </c>
    </row>
    <row r="30" spans="1:19">
      <c r="A30" s="13" t="str">
        <f t="shared" si="2"/>
        <v/>
      </c>
      <c r="B30" s="13"/>
      <c r="C30" s="14"/>
      <c r="D30" s="14"/>
      <c r="E30" s="14"/>
      <c r="F30" s="14"/>
      <c r="G30" s="15"/>
      <c r="H30" s="14"/>
      <c r="I30" s="14"/>
      <c r="J30" s="13"/>
      <c r="K30" s="14"/>
      <c r="L30" s="46"/>
      <c r="M30" s="16"/>
      <c r="N30" s="16"/>
      <c r="O30" s="16"/>
      <c r="P30" s="16"/>
      <c r="Q30" s="57" t="str">
        <f t="shared" si="3"/>
        <v/>
      </c>
      <c r="R30" s="14"/>
      <c r="S30" s="2" t="s">
        <v>1663</v>
      </c>
    </row>
    <row r="31" ht="15.75" customHeight="1" spans="1:18">
      <c r="A31" s="13" t="s">
        <v>1664</v>
      </c>
      <c r="B31" s="72"/>
      <c r="C31" s="69"/>
      <c r="D31" s="14"/>
      <c r="E31" s="14"/>
      <c r="F31" s="14"/>
      <c r="G31" s="15"/>
      <c r="H31" s="14"/>
      <c r="I31" s="14"/>
      <c r="J31" s="13"/>
      <c r="K31" s="14"/>
      <c r="L31" s="46"/>
      <c r="M31" s="16"/>
      <c r="N31" s="16">
        <f>SUM(N8:N30)</f>
        <v>0</v>
      </c>
      <c r="O31" s="16">
        <f>SUM(O8:O30)</f>
        <v>0</v>
      </c>
      <c r="P31" s="16">
        <f>SUM(P8:P30)</f>
        <v>0</v>
      </c>
      <c r="Q31" s="57" t="str">
        <f t="shared" si="3"/>
        <v/>
      </c>
      <c r="R31" s="14"/>
    </row>
    <row r="32" ht="15.75" customHeight="1" spans="1:18">
      <c r="A32" s="13" t="s">
        <v>1567</v>
      </c>
      <c r="B32" s="72"/>
      <c r="C32" s="69"/>
      <c r="D32" s="14"/>
      <c r="E32" s="14"/>
      <c r="F32" s="14"/>
      <c r="G32" s="15"/>
      <c r="H32" s="14"/>
      <c r="I32" s="14"/>
      <c r="J32" s="13"/>
      <c r="K32" s="14"/>
      <c r="L32" s="46"/>
      <c r="M32" s="16"/>
      <c r="N32" s="16">
        <f>O31</f>
        <v>0</v>
      </c>
      <c r="O32" s="16"/>
      <c r="P32" s="16"/>
      <c r="Q32" s="57"/>
      <c r="R32" s="14"/>
    </row>
    <row r="33" ht="13.5" customHeight="1" spans="1:18">
      <c r="A33" s="17" t="s">
        <v>1665</v>
      </c>
      <c r="B33" s="9"/>
      <c r="C33" s="18"/>
      <c r="D33" s="29"/>
      <c r="E33" s="29"/>
      <c r="F33" s="17"/>
      <c r="G33" s="17"/>
      <c r="H33" s="17"/>
      <c r="I33" s="17"/>
      <c r="J33" s="20"/>
      <c r="K33" s="23"/>
      <c r="L33" s="19"/>
      <c r="M33" s="23"/>
      <c r="N33" s="19">
        <f>N31-N32</f>
        <v>0</v>
      </c>
      <c r="O33" s="23"/>
      <c r="P33" s="19">
        <f>P31</f>
        <v>0</v>
      </c>
      <c r="Q33" s="57" t="str">
        <f t="shared" si="3"/>
        <v/>
      </c>
      <c r="R33" s="23"/>
    </row>
    <row r="34" ht="15.75" customHeight="1" spans="1:19">
      <c r="A34" s="3" t="e">
        <f>#REF!&amp;"填表人："&amp;#REF!</f>
        <v>#REF!</v>
      </c>
      <c r="P34" s="3" t="e">
        <f>"评估人员："&amp;#REF!</f>
        <v>#REF!</v>
      </c>
      <c r="S34" s="2" t="s">
        <v>1270</v>
      </c>
    </row>
    <row r="35" ht="15.75" customHeight="1" spans="1:1">
      <c r="A35" s="3" t="e">
        <f>"填表日期："&amp;YEAR(#REF!)&amp;"年"&amp;MONTH(#REF!)&amp;"月"&amp;DAY(#REF!)&amp;"日"</f>
        <v>#REF!</v>
      </c>
    </row>
  </sheetData>
  <mergeCells count="25">
    <mergeCell ref="A2:R2"/>
    <mergeCell ref="A3:R3"/>
    <mergeCell ref="Q4:R4"/>
    <mergeCell ref="A5:F5"/>
    <mergeCell ref="A31:C31"/>
    <mergeCell ref="A32:C32"/>
    <mergeCell ref="A33:C33"/>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5">
    <pageSetUpPr fitToPage="1"/>
  </sheetPr>
  <dimension ref="A1:Y29"/>
  <sheetViews>
    <sheetView showGridLines="0" zoomScale="96" zoomScaleNormal="96" workbookViewId="0">
      <selection activeCell="J8" sqref="J8"/>
    </sheetView>
  </sheetViews>
  <sheetFormatPr defaultColWidth="9" defaultRowHeight="12.75"/>
  <cols>
    <col min="1" max="1" width="6.20833333333333" style="3" customWidth="1"/>
    <col min="2" max="2" width="10.7083333333333" style="3" customWidth="1"/>
    <col min="3" max="3" width="7.70833333333333" style="3" customWidth="1"/>
    <col min="4" max="4" width="19.2083333333333" style="3" customWidth="1"/>
    <col min="5" max="5" width="9.70833333333333" style="3" customWidth="1"/>
    <col min="6" max="6" width="7.5" style="3" customWidth="1"/>
    <col min="7" max="8" width="7.70833333333333" style="3" customWidth="1"/>
    <col min="9" max="9" width="7.20833333333333" style="3" customWidth="1"/>
    <col min="10" max="12" width="8.20833333333333" style="3" customWidth="1"/>
    <col min="13" max="13" width="16.5" style="3" customWidth="1"/>
    <col min="14" max="14" width="11.2083333333333" style="3" customWidth="1"/>
    <col min="15" max="15" width="12.7083333333333" style="3" customWidth="1"/>
    <col min="16" max="16" width="7.5" style="3" customWidth="1"/>
    <col min="17" max="17" width="18.2083333333333" style="3" customWidth="1"/>
    <col min="18" max="18" width="9" style="2" customWidth="1"/>
    <col min="19" max="20" width="9" style="3" customWidth="1"/>
    <col min="21" max="16384" width="9" style="3"/>
  </cols>
  <sheetData>
    <row r="1" spans="1:1">
      <c r="A1" s="4" t="s">
        <v>0</v>
      </c>
    </row>
    <row r="2" s="1" customFormat="1" ht="26.05" customHeight="1" spans="1:25">
      <c r="A2" s="5" t="s">
        <v>1666</v>
      </c>
      <c r="R2" s="199"/>
      <c r="S2" s="3"/>
      <c r="T2" s="3"/>
      <c r="U2" s="3"/>
      <c r="V2" s="3"/>
      <c r="W2" s="3"/>
      <c r="X2" s="3"/>
      <c r="Y2" s="3"/>
    </row>
    <row r="3" ht="15.75" customHeight="1" spans="1:1">
      <c r="A3" s="2" t="e">
        <f>"评估基准日："&amp;TEXT(#REF!,"yyyy年mm月dd日")</f>
        <v>#REF!</v>
      </c>
    </row>
    <row r="4" ht="12" customHeight="1" spans="2:17">
      <c r="B4" s="2"/>
      <c r="C4" s="2"/>
      <c r="D4" s="2"/>
      <c r="E4" s="2"/>
      <c r="F4" s="2"/>
      <c r="G4" s="2"/>
      <c r="H4" s="2"/>
      <c r="I4" s="2"/>
      <c r="J4" s="2"/>
      <c r="K4" s="2"/>
      <c r="L4" s="2"/>
      <c r="M4" s="2"/>
      <c r="N4" s="2"/>
      <c r="O4" s="2"/>
      <c r="P4" s="2"/>
      <c r="Q4" s="7" t="s">
        <v>1667</v>
      </c>
    </row>
    <row r="5" ht="13.5" customHeight="1" spans="1:17">
      <c r="A5" s="8" t="e">
        <f>#REF!&amp;"："&amp;#REF!</f>
        <v>#REF!</v>
      </c>
      <c r="B5" s="9"/>
      <c r="C5" s="9"/>
      <c r="D5" s="9"/>
      <c r="E5" s="9"/>
      <c r="F5" s="9"/>
      <c r="Q5" s="7" t="s">
        <v>1231</v>
      </c>
    </row>
    <row r="6" s="68" customFormat="1" ht="27.75" customHeight="1" spans="1:25">
      <c r="A6" s="67" t="s">
        <v>4</v>
      </c>
      <c r="B6" s="67" t="s">
        <v>1632</v>
      </c>
      <c r="C6" s="67" t="s">
        <v>1633</v>
      </c>
      <c r="D6" s="67" t="s">
        <v>1634</v>
      </c>
      <c r="E6" s="67" t="s">
        <v>1635</v>
      </c>
      <c r="F6" s="67" t="s">
        <v>1636</v>
      </c>
      <c r="G6" s="67" t="s">
        <v>1458</v>
      </c>
      <c r="H6" s="67" t="s">
        <v>1637</v>
      </c>
      <c r="I6" s="67" t="s">
        <v>1165</v>
      </c>
      <c r="J6" s="67" t="s">
        <v>1638</v>
      </c>
      <c r="K6" s="67" t="s">
        <v>1639</v>
      </c>
      <c r="L6" s="67" t="s">
        <v>1668</v>
      </c>
      <c r="M6" s="67" t="s">
        <v>1669</v>
      </c>
      <c r="N6" s="67" t="s">
        <v>6</v>
      </c>
      <c r="O6" s="67" t="s">
        <v>7</v>
      </c>
      <c r="P6" s="67" t="s">
        <v>576</v>
      </c>
      <c r="Q6" s="67" t="s">
        <v>176</v>
      </c>
      <c r="R6" s="2" t="s">
        <v>1248</v>
      </c>
      <c r="S6" s="3"/>
      <c r="T6" s="3"/>
      <c r="U6" s="3"/>
      <c r="V6" s="3"/>
      <c r="W6" s="3"/>
      <c r="X6" s="3"/>
      <c r="Y6" s="3"/>
    </row>
    <row r="7" ht="15.75" customHeight="1" spans="1:18">
      <c r="A7" s="13" t="str">
        <f t="shared" ref="A7" si="0">IF(C7="","",ROW()-7)</f>
        <v/>
      </c>
      <c r="B7" s="13"/>
      <c r="C7" s="14"/>
      <c r="D7" s="14"/>
      <c r="E7" s="14"/>
      <c r="F7" s="14"/>
      <c r="G7" s="15"/>
      <c r="H7" s="14"/>
      <c r="I7" s="14"/>
      <c r="J7" s="77"/>
      <c r="K7" s="14"/>
      <c r="L7" s="46"/>
      <c r="M7" s="16"/>
      <c r="N7" s="16"/>
      <c r="O7" s="16"/>
      <c r="P7" s="57" t="str">
        <f t="shared" ref="P7" si="1">IF(N7=0,"",(O7-N7)/N7*100)</f>
        <v/>
      </c>
      <c r="Q7" s="14"/>
      <c r="R7" s="2" t="s">
        <v>1670</v>
      </c>
    </row>
    <row r="8" ht="15.75" customHeight="1" spans="1:18">
      <c r="A8" s="13" t="str">
        <f t="shared" ref="A8:A26" si="2">IF(C8="","",ROW()-7)</f>
        <v/>
      </c>
      <c r="B8" s="13"/>
      <c r="C8" s="14"/>
      <c r="D8" s="14"/>
      <c r="E8" s="14"/>
      <c r="F8" s="14"/>
      <c r="G8" s="15"/>
      <c r="H8" s="14"/>
      <c r="I8" s="14"/>
      <c r="J8" s="77"/>
      <c r="K8" s="14"/>
      <c r="L8" s="46"/>
      <c r="M8" s="16"/>
      <c r="N8" s="16"/>
      <c r="O8" s="16"/>
      <c r="P8" s="57" t="str">
        <f t="shared" ref="P8:P27" si="3">IF(N8=0,"",(O8-N8)/N8*100)</f>
        <v/>
      </c>
      <c r="Q8" s="14"/>
      <c r="R8" s="2" t="s">
        <v>1671</v>
      </c>
    </row>
    <row r="9" ht="15.75" customHeight="1" spans="1:18">
      <c r="A9" s="13" t="str">
        <f t="shared" si="2"/>
        <v/>
      </c>
      <c r="B9" s="13"/>
      <c r="C9" s="14"/>
      <c r="D9" s="14"/>
      <c r="E9" s="14"/>
      <c r="F9" s="14"/>
      <c r="G9" s="15"/>
      <c r="H9" s="14"/>
      <c r="I9" s="14"/>
      <c r="J9" s="77"/>
      <c r="K9" s="14"/>
      <c r="L9" s="46"/>
      <c r="M9" s="16"/>
      <c r="N9" s="16"/>
      <c r="O9" s="16"/>
      <c r="P9" s="57" t="str">
        <f t="shared" si="3"/>
        <v/>
      </c>
      <c r="Q9" s="14"/>
      <c r="R9" s="2" t="s">
        <v>1672</v>
      </c>
    </row>
    <row r="10" ht="15.75" customHeight="1" spans="1:18">
      <c r="A10" s="13" t="str">
        <f t="shared" si="2"/>
        <v/>
      </c>
      <c r="B10" s="13"/>
      <c r="C10" s="14"/>
      <c r="D10" s="14"/>
      <c r="E10" s="14"/>
      <c r="F10" s="14"/>
      <c r="G10" s="15"/>
      <c r="H10" s="14"/>
      <c r="I10" s="14"/>
      <c r="J10" s="77"/>
      <c r="K10" s="14"/>
      <c r="L10" s="46"/>
      <c r="M10" s="16"/>
      <c r="N10" s="16"/>
      <c r="O10" s="16"/>
      <c r="P10" s="57" t="str">
        <f t="shared" si="3"/>
        <v/>
      </c>
      <c r="Q10" s="14"/>
      <c r="R10" s="2" t="s">
        <v>1673</v>
      </c>
    </row>
    <row r="11" ht="15.75" customHeight="1" spans="1:18">
      <c r="A11" s="13" t="str">
        <f t="shared" si="2"/>
        <v/>
      </c>
      <c r="B11" s="13"/>
      <c r="C11" s="14"/>
      <c r="D11" s="14"/>
      <c r="E11" s="14"/>
      <c r="F11" s="14"/>
      <c r="G11" s="15"/>
      <c r="H11" s="14"/>
      <c r="I11" s="14"/>
      <c r="J11" s="77"/>
      <c r="K11" s="14"/>
      <c r="L11" s="46"/>
      <c r="M11" s="16"/>
      <c r="N11" s="16"/>
      <c r="O11" s="16"/>
      <c r="P11" s="57" t="str">
        <f t="shared" si="3"/>
        <v/>
      </c>
      <c r="Q11" s="14"/>
      <c r="R11" s="2" t="s">
        <v>1674</v>
      </c>
    </row>
    <row r="12" ht="15.75" customHeight="1" spans="1:18">
      <c r="A12" s="13" t="str">
        <f t="shared" si="2"/>
        <v/>
      </c>
      <c r="B12" s="13"/>
      <c r="C12" s="14"/>
      <c r="D12" s="14"/>
      <c r="E12" s="14"/>
      <c r="F12" s="14"/>
      <c r="G12" s="15"/>
      <c r="H12" s="14"/>
      <c r="I12" s="14"/>
      <c r="J12" s="77"/>
      <c r="K12" s="14"/>
      <c r="L12" s="46"/>
      <c r="M12" s="16"/>
      <c r="N12" s="16"/>
      <c r="O12" s="16"/>
      <c r="P12" s="57" t="str">
        <f t="shared" si="3"/>
        <v/>
      </c>
      <c r="Q12" s="14"/>
      <c r="R12" s="2" t="s">
        <v>1675</v>
      </c>
    </row>
    <row r="13" ht="15.75" customHeight="1" spans="1:18">
      <c r="A13" s="13" t="str">
        <f t="shared" si="2"/>
        <v/>
      </c>
      <c r="B13" s="13"/>
      <c r="C13" s="14"/>
      <c r="D13" s="14"/>
      <c r="E13" s="14"/>
      <c r="F13" s="14"/>
      <c r="G13" s="15"/>
      <c r="H13" s="14"/>
      <c r="I13" s="14"/>
      <c r="J13" s="77"/>
      <c r="K13" s="14"/>
      <c r="L13" s="46"/>
      <c r="M13" s="16"/>
      <c r="N13" s="16"/>
      <c r="O13" s="16"/>
      <c r="P13" s="57" t="str">
        <f t="shared" si="3"/>
        <v/>
      </c>
      <c r="Q13" s="14"/>
      <c r="R13" s="2" t="s">
        <v>1676</v>
      </c>
    </row>
    <row r="14" ht="15.75" customHeight="1" spans="1:18">
      <c r="A14" s="13" t="str">
        <f t="shared" si="2"/>
        <v/>
      </c>
      <c r="B14" s="13"/>
      <c r="C14" s="14"/>
      <c r="D14" s="14"/>
      <c r="E14" s="14"/>
      <c r="F14" s="14"/>
      <c r="G14" s="15"/>
      <c r="H14" s="14"/>
      <c r="I14" s="14"/>
      <c r="J14" s="77"/>
      <c r="K14" s="14"/>
      <c r="L14" s="46"/>
      <c r="M14" s="16"/>
      <c r="N14" s="16"/>
      <c r="O14" s="16"/>
      <c r="P14" s="57" t="str">
        <f t="shared" si="3"/>
        <v/>
      </c>
      <c r="Q14" s="14"/>
      <c r="R14" s="2" t="s">
        <v>1677</v>
      </c>
    </row>
    <row r="15" ht="15.75" customHeight="1" spans="1:18">
      <c r="A15" s="13" t="str">
        <f t="shared" si="2"/>
        <v/>
      </c>
      <c r="B15" s="13"/>
      <c r="C15" s="14"/>
      <c r="D15" s="14"/>
      <c r="E15" s="14"/>
      <c r="F15" s="14"/>
      <c r="G15" s="15"/>
      <c r="H15" s="14"/>
      <c r="I15" s="14"/>
      <c r="J15" s="77"/>
      <c r="K15" s="14"/>
      <c r="L15" s="46"/>
      <c r="M15" s="16"/>
      <c r="N15" s="16"/>
      <c r="O15" s="16"/>
      <c r="P15" s="57" t="str">
        <f t="shared" si="3"/>
        <v/>
      </c>
      <c r="Q15" s="14"/>
      <c r="R15" s="2" t="s">
        <v>1678</v>
      </c>
    </row>
    <row r="16" ht="15.75" customHeight="1" spans="1:18">
      <c r="A16" s="13" t="str">
        <f t="shared" si="2"/>
        <v/>
      </c>
      <c r="B16" s="13"/>
      <c r="C16" s="14"/>
      <c r="D16" s="14"/>
      <c r="E16" s="14"/>
      <c r="F16" s="14"/>
      <c r="G16" s="15"/>
      <c r="H16" s="14"/>
      <c r="I16" s="14"/>
      <c r="J16" s="77"/>
      <c r="K16" s="14"/>
      <c r="L16" s="46"/>
      <c r="M16" s="16"/>
      <c r="N16" s="16"/>
      <c r="O16" s="16"/>
      <c r="P16" s="57" t="str">
        <f t="shared" si="3"/>
        <v/>
      </c>
      <c r="Q16" s="14"/>
      <c r="R16" s="2" t="s">
        <v>1679</v>
      </c>
    </row>
    <row r="17" ht="15.75" customHeight="1" spans="1:18">
      <c r="A17" s="13" t="str">
        <f t="shared" si="2"/>
        <v/>
      </c>
      <c r="B17" s="13"/>
      <c r="C17" s="14"/>
      <c r="D17" s="14"/>
      <c r="E17" s="14"/>
      <c r="F17" s="14"/>
      <c r="G17" s="15"/>
      <c r="H17" s="14"/>
      <c r="I17" s="14"/>
      <c r="J17" s="77"/>
      <c r="K17" s="14"/>
      <c r="L17" s="46"/>
      <c r="M17" s="16"/>
      <c r="N17" s="16"/>
      <c r="O17" s="16"/>
      <c r="P17" s="57" t="str">
        <f t="shared" si="3"/>
        <v/>
      </c>
      <c r="Q17" s="14"/>
      <c r="R17" s="2" t="s">
        <v>1680</v>
      </c>
    </row>
    <row r="18" ht="15.75" customHeight="1" spans="1:18">
      <c r="A18" s="13" t="str">
        <f t="shared" si="2"/>
        <v/>
      </c>
      <c r="B18" s="13"/>
      <c r="C18" s="14"/>
      <c r="D18" s="14"/>
      <c r="E18" s="14"/>
      <c r="F18" s="14"/>
      <c r="G18" s="15"/>
      <c r="H18" s="14"/>
      <c r="I18" s="14"/>
      <c r="J18" s="77"/>
      <c r="K18" s="14"/>
      <c r="L18" s="46"/>
      <c r="M18" s="16"/>
      <c r="N18" s="16"/>
      <c r="O18" s="16"/>
      <c r="P18" s="57" t="str">
        <f t="shared" si="3"/>
        <v/>
      </c>
      <c r="Q18" s="14"/>
      <c r="R18" s="2" t="s">
        <v>1681</v>
      </c>
    </row>
    <row r="19" ht="15.75" customHeight="1" spans="1:18">
      <c r="A19" s="13" t="str">
        <f t="shared" si="2"/>
        <v/>
      </c>
      <c r="B19" s="13"/>
      <c r="C19" s="14"/>
      <c r="D19" s="14"/>
      <c r="E19" s="14"/>
      <c r="F19" s="14"/>
      <c r="G19" s="15"/>
      <c r="H19" s="14"/>
      <c r="I19" s="14"/>
      <c r="J19" s="77"/>
      <c r="K19" s="14"/>
      <c r="L19" s="46"/>
      <c r="M19" s="16"/>
      <c r="N19" s="16"/>
      <c r="O19" s="16"/>
      <c r="P19" s="57" t="str">
        <f t="shared" si="3"/>
        <v/>
      </c>
      <c r="Q19" s="14"/>
      <c r="R19" s="2" t="s">
        <v>1682</v>
      </c>
    </row>
    <row r="20" ht="15.75" customHeight="1" spans="1:18">
      <c r="A20" s="13" t="str">
        <f t="shared" si="2"/>
        <v/>
      </c>
      <c r="B20" s="13"/>
      <c r="C20" s="14"/>
      <c r="D20" s="14"/>
      <c r="E20" s="14"/>
      <c r="F20" s="14"/>
      <c r="G20" s="15"/>
      <c r="H20" s="14"/>
      <c r="I20" s="14"/>
      <c r="J20" s="77"/>
      <c r="K20" s="14"/>
      <c r="L20" s="46"/>
      <c r="M20" s="16"/>
      <c r="N20" s="16"/>
      <c r="O20" s="16"/>
      <c r="P20" s="57" t="str">
        <f t="shared" si="3"/>
        <v/>
      </c>
      <c r="Q20" s="14"/>
      <c r="R20" s="2" t="s">
        <v>1683</v>
      </c>
    </row>
    <row r="21" ht="15.75" customHeight="1" spans="1:18">
      <c r="A21" s="13" t="str">
        <f t="shared" si="2"/>
        <v/>
      </c>
      <c r="B21" s="13"/>
      <c r="C21" s="14"/>
      <c r="D21" s="14"/>
      <c r="E21" s="14"/>
      <c r="F21" s="14"/>
      <c r="G21" s="15"/>
      <c r="H21" s="14"/>
      <c r="I21" s="14"/>
      <c r="J21" s="77"/>
      <c r="K21" s="14"/>
      <c r="L21" s="46"/>
      <c r="M21" s="16"/>
      <c r="N21" s="16"/>
      <c r="O21" s="16"/>
      <c r="P21" s="57" t="str">
        <f t="shared" si="3"/>
        <v/>
      </c>
      <c r="Q21" s="14"/>
      <c r="R21" s="2" t="s">
        <v>1684</v>
      </c>
    </row>
    <row r="22" ht="15.75" customHeight="1" spans="1:18">
      <c r="A22" s="13" t="str">
        <f t="shared" si="2"/>
        <v/>
      </c>
      <c r="B22" s="13"/>
      <c r="C22" s="14"/>
      <c r="D22" s="14"/>
      <c r="E22" s="14"/>
      <c r="F22" s="14"/>
      <c r="G22" s="15"/>
      <c r="H22" s="14"/>
      <c r="I22" s="14"/>
      <c r="J22" s="77"/>
      <c r="K22" s="14"/>
      <c r="L22" s="46"/>
      <c r="M22" s="16"/>
      <c r="N22" s="16"/>
      <c r="O22" s="16"/>
      <c r="P22" s="57" t="str">
        <f t="shared" si="3"/>
        <v/>
      </c>
      <c r="Q22" s="14"/>
      <c r="R22" s="2" t="s">
        <v>1685</v>
      </c>
    </row>
    <row r="23" ht="15.75" customHeight="1" spans="1:18">
      <c r="A23" s="13" t="str">
        <f t="shared" si="2"/>
        <v/>
      </c>
      <c r="B23" s="13"/>
      <c r="C23" s="14"/>
      <c r="D23" s="14"/>
      <c r="E23" s="14"/>
      <c r="F23" s="14"/>
      <c r="G23" s="15"/>
      <c r="H23" s="14"/>
      <c r="I23" s="14"/>
      <c r="J23" s="77"/>
      <c r="K23" s="14"/>
      <c r="L23" s="46"/>
      <c r="M23" s="16"/>
      <c r="N23" s="16"/>
      <c r="O23" s="16"/>
      <c r="P23" s="57" t="str">
        <f t="shared" si="3"/>
        <v/>
      </c>
      <c r="Q23" s="14"/>
      <c r="R23" s="2" t="s">
        <v>1686</v>
      </c>
    </row>
    <row r="24" ht="15.75" customHeight="1" spans="1:18">
      <c r="A24" s="13" t="str">
        <f t="shared" si="2"/>
        <v/>
      </c>
      <c r="B24" s="13"/>
      <c r="C24" s="14"/>
      <c r="D24" s="14"/>
      <c r="E24" s="14"/>
      <c r="F24" s="14"/>
      <c r="G24" s="15"/>
      <c r="H24" s="14"/>
      <c r="I24" s="14"/>
      <c r="J24" s="77"/>
      <c r="K24" s="14"/>
      <c r="L24" s="46"/>
      <c r="M24" s="16"/>
      <c r="N24" s="16"/>
      <c r="O24" s="16"/>
      <c r="P24" s="57" t="str">
        <f t="shared" si="3"/>
        <v/>
      </c>
      <c r="Q24" s="14"/>
      <c r="R24" s="2" t="s">
        <v>1687</v>
      </c>
    </row>
    <row r="25" ht="15.75" customHeight="1" spans="1:18">
      <c r="A25" s="13" t="str">
        <f t="shared" si="2"/>
        <v/>
      </c>
      <c r="B25" s="13"/>
      <c r="C25" s="14"/>
      <c r="D25" s="14"/>
      <c r="E25" s="14"/>
      <c r="F25" s="14"/>
      <c r="G25" s="15"/>
      <c r="H25" s="14"/>
      <c r="I25" s="14"/>
      <c r="J25" s="77"/>
      <c r="K25" s="14"/>
      <c r="L25" s="46"/>
      <c r="M25" s="16"/>
      <c r="N25" s="16"/>
      <c r="O25" s="16"/>
      <c r="P25" s="57" t="str">
        <f t="shared" si="3"/>
        <v/>
      </c>
      <c r="Q25" s="14"/>
      <c r="R25" s="2" t="s">
        <v>1688</v>
      </c>
    </row>
    <row r="26" spans="1:18">
      <c r="A26" s="13" t="str">
        <f t="shared" si="2"/>
        <v/>
      </c>
      <c r="B26" s="13"/>
      <c r="C26" s="14"/>
      <c r="D26" s="14"/>
      <c r="E26" s="14"/>
      <c r="F26" s="14"/>
      <c r="G26" s="15"/>
      <c r="H26" s="14"/>
      <c r="I26" s="14"/>
      <c r="J26" s="77"/>
      <c r="K26" s="14"/>
      <c r="L26" s="46"/>
      <c r="M26" s="16"/>
      <c r="N26" s="16"/>
      <c r="O26" s="16"/>
      <c r="P26" s="57" t="str">
        <f t="shared" si="3"/>
        <v/>
      </c>
      <c r="Q26" s="14"/>
      <c r="R26" s="2" t="s">
        <v>1689</v>
      </c>
    </row>
    <row r="27" ht="15.75" customHeight="1" spans="1:17">
      <c r="A27" s="17" t="s">
        <v>648</v>
      </c>
      <c r="B27" s="9"/>
      <c r="C27" s="9"/>
      <c r="D27" s="9"/>
      <c r="E27" s="9"/>
      <c r="F27" s="18"/>
      <c r="G27" s="17"/>
      <c r="H27" s="17"/>
      <c r="I27" s="17"/>
      <c r="J27" s="77"/>
      <c r="K27" s="17"/>
      <c r="L27" s="23"/>
      <c r="M27" s="23"/>
      <c r="N27" s="23">
        <f>SUM(N7:N26)</f>
        <v>0</v>
      </c>
      <c r="O27" s="23">
        <f>SUM(O7:O26)</f>
        <v>0</v>
      </c>
      <c r="P27" s="57" t="str">
        <f t="shared" si="3"/>
        <v/>
      </c>
      <c r="Q27" s="20"/>
    </row>
    <row r="28" ht="15.75" customHeight="1" spans="1:18">
      <c r="A28" s="3" t="e">
        <f>#REF!&amp;"填表人："&amp;#REF!</f>
        <v>#REF!</v>
      </c>
      <c r="O28" s="3" t="e">
        <f>"评估人员："&amp;#REF!</f>
        <v>#REF!</v>
      </c>
      <c r="R28" s="2" t="s">
        <v>1270</v>
      </c>
    </row>
    <row r="29" ht="15.75" customHeight="1" spans="1:1">
      <c r="A29" s="3" t="e">
        <f>"填表日期："&amp;YEAR(#REF!)&amp;"年"&amp;MONTH(#REF!)&amp;"月"&amp;DAY(#REF!)&amp;"日"</f>
        <v>#REF!</v>
      </c>
    </row>
  </sheetData>
  <mergeCells count="4">
    <mergeCell ref="A2:Q2"/>
    <mergeCell ref="A3:Q3"/>
    <mergeCell ref="A5:F5"/>
    <mergeCell ref="A27:F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7">
    <pageSetUpPr fitToPage="1"/>
  </sheetPr>
  <dimension ref="A1:AD29"/>
  <sheetViews>
    <sheetView showGridLines="0" zoomScale="96" zoomScaleNormal="96" zoomScaleSheetLayoutView="70" topLeftCell="G1" workbookViewId="0">
      <selection activeCell="J8" sqref="J8"/>
    </sheetView>
  </sheetViews>
  <sheetFormatPr defaultColWidth="9" defaultRowHeight="15.75" customHeight="1"/>
  <cols>
    <col min="1" max="1" width="5" style="3" customWidth="1"/>
    <col min="2" max="5" width="9.70833333333333" style="3" customWidth="1" outlineLevel="1"/>
    <col min="6" max="6" width="11.2083333333333" style="3" customWidth="1" outlineLevel="1"/>
    <col min="7" max="7" width="7.70833333333333" style="3" customWidth="1"/>
    <col min="8" max="8" width="13" style="3" customWidth="1"/>
    <col min="9" max="9" width="9.5" style="3" customWidth="1"/>
    <col min="10" max="11" width="9" style="3" customWidth="1"/>
    <col min="12" max="15" width="6.70833333333333" style="3" customWidth="1"/>
    <col min="16" max="16" width="8" style="3" customWidth="1"/>
    <col min="17" max="17" width="7.70833333333333" style="3" customWidth="1"/>
    <col min="18" max="18" width="4.70833333333333" style="3" customWidth="1"/>
    <col min="19" max="19" width="7.70833333333333" style="3" customWidth="1"/>
    <col min="20" max="20" width="8" style="3" customWidth="1"/>
    <col min="21" max="21" width="9.70833333333333" style="3" customWidth="1"/>
    <col min="22" max="22" width="10.2083333333333" style="3" customWidth="1"/>
    <col min="23" max="23" width="15" style="3" customWidth="1"/>
    <col min="24" max="24" width="10.7083333333333" style="3" customWidth="1"/>
    <col min="25" max="25" width="7.70833333333333" style="3" customWidth="1"/>
    <col min="26" max="26" width="10.7083333333333" style="3" customWidth="1"/>
    <col min="27" max="27" width="9.5" style="3" customWidth="1"/>
    <col min="28" max="28" width="7.70833333333333" style="3" customWidth="1"/>
    <col min="29" max="29" width="7.5" style="3" customWidth="1"/>
    <col min="30" max="30" width="10" style="3" customWidth="1"/>
    <col min="31" max="32" width="9" style="3" customWidth="1"/>
    <col min="33" max="16384" width="9" style="3"/>
  </cols>
  <sheetData>
    <row r="1" customHeight="1" spans="1:1">
      <c r="A1" s="4" t="s">
        <v>0</v>
      </c>
    </row>
    <row r="2" s="1" customFormat="1" ht="30" customHeight="1" spans="1:29">
      <c r="A2" s="5" t="s">
        <v>87</v>
      </c>
      <c r="AC2" s="329"/>
    </row>
    <row r="3" customHeight="1" spans="1:1">
      <c r="A3" s="2" t="e">
        <f>"评估基准日："&amp;TEXT(#REF!,"yyyy年mm月dd日")</f>
        <v>#REF!</v>
      </c>
    </row>
    <row r="4" ht="14.25" customHeight="1" spans="1:28">
      <c r="A4" s="2"/>
      <c r="B4" s="2"/>
      <c r="C4" s="2"/>
      <c r="D4" s="2"/>
      <c r="E4" s="2"/>
      <c r="F4" s="2"/>
      <c r="G4" s="2"/>
      <c r="H4" s="2"/>
      <c r="I4" s="2"/>
      <c r="J4" s="2"/>
      <c r="K4" s="2"/>
      <c r="L4" s="2"/>
      <c r="M4" s="2"/>
      <c r="N4" s="2"/>
      <c r="O4" s="2"/>
      <c r="P4" s="2"/>
      <c r="Q4" s="2"/>
      <c r="R4" s="2"/>
      <c r="S4" s="2"/>
      <c r="T4" s="2"/>
      <c r="U4" s="2"/>
      <c r="V4" s="2"/>
      <c r="W4" s="2"/>
      <c r="X4" s="2"/>
      <c r="Y4" s="2"/>
      <c r="Z4" s="2"/>
      <c r="AA4" s="2"/>
      <c r="AB4" s="7" t="s">
        <v>1690</v>
      </c>
    </row>
    <row r="5" customHeight="1" spans="1:29">
      <c r="A5" s="3" t="e">
        <f>#REF!&amp;"："&amp;#REF!</f>
        <v>#REF!</v>
      </c>
      <c r="AC5" s="7" t="s">
        <v>1231</v>
      </c>
    </row>
    <row r="6" s="2" customFormat="1" ht="12.75" customHeight="1" spans="1:29">
      <c r="A6" s="25" t="s">
        <v>4</v>
      </c>
      <c r="B6" s="25" t="s">
        <v>1691</v>
      </c>
      <c r="C6" s="11" t="s">
        <v>1692</v>
      </c>
      <c r="D6" s="25" t="s">
        <v>1693</v>
      </c>
      <c r="E6" s="69"/>
      <c r="F6" s="11" t="s">
        <v>1581</v>
      </c>
      <c r="G6" s="25" t="s">
        <v>1694</v>
      </c>
      <c r="H6" s="25" t="s">
        <v>1695</v>
      </c>
      <c r="I6" s="25" t="s">
        <v>1696</v>
      </c>
      <c r="J6" s="25" t="s">
        <v>677</v>
      </c>
      <c r="K6" s="25" t="s">
        <v>1164</v>
      </c>
      <c r="L6" s="67" t="s">
        <v>1166</v>
      </c>
      <c r="M6" s="67" t="s">
        <v>1697</v>
      </c>
      <c r="N6" s="67" t="s">
        <v>1698</v>
      </c>
      <c r="O6" s="67" t="s">
        <v>1699</v>
      </c>
      <c r="P6" s="67" t="s">
        <v>1700</v>
      </c>
      <c r="Q6" s="67" t="s">
        <v>1701</v>
      </c>
      <c r="R6" s="88" t="s">
        <v>1702</v>
      </c>
      <c r="S6" s="88" t="s">
        <v>1579</v>
      </c>
      <c r="T6" s="67" t="s">
        <v>1703</v>
      </c>
      <c r="U6" s="25" t="s">
        <v>6</v>
      </c>
      <c r="V6" s="69"/>
      <c r="W6" s="67" t="s">
        <v>979</v>
      </c>
      <c r="X6" s="25" t="s">
        <v>7</v>
      </c>
      <c r="Y6" s="72"/>
      <c r="Z6" s="69"/>
      <c r="AA6" s="88" t="s">
        <v>576</v>
      </c>
      <c r="AB6" s="67" t="s">
        <v>1580</v>
      </c>
      <c r="AC6" s="88" t="s">
        <v>176</v>
      </c>
    </row>
    <row r="7" s="2" customFormat="1" ht="12.75" customHeight="1" spans="1:30">
      <c r="A7" s="89"/>
      <c r="B7" s="89"/>
      <c r="C7" s="84"/>
      <c r="D7" s="327" t="s">
        <v>1704</v>
      </c>
      <c r="E7" s="328" t="s">
        <v>1705</v>
      </c>
      <c r="F7" s="84"/>
      <c r="G7" s="89"/>
      <c r="H7" s="89"/>
      <c r="I7" s="89"/>
      <c r="J7" s="89"/>
      <c r="K7" s="89"/>
      <c r="L7" s="84"/>
      <c r="M7" s="84"/>
      <c r="N7" s="84"/>
      <c r="O7" s="84"/>
      <c r="P7" s="84"/>
      <c r="Q7" s="84"/>
      <c r="R7" s="89"/>
      <c r="S7" s="89"/>
      <c r="T7" s="84"/>
      <c r="U7" s="97" t="s">
        <v>10</v>
      </c>
      <c r="V7" s="98" t="s">
        <v>11</v>
      </c>
      <c r="W7" s="84"/>
      <c r="X7" s="98" t="s">
        <v>10</v>
      </c>
      <c r="Y7" s="100" t="s">
        <v>1141</v>
      </c>
      <c r="Z7" s="98" t="s">
        <v>11</v>
      </c>
      <c r="AA7" s="89"/>
      <c r="AB7" s="84"/>
      <c r="AC7" s="89"/>
      <c r="AD7" s="2" t="s">
        <v>1248</v>
      </c>
    </row>
    <row r="8" ht="12.75" customHeight="1" spans="1:30">
      <c r="A8" s="13" t="str">
        <f t="shared" ref="A8" si="0">IF(I8="","",ROW()-7)</f>
        <v/>
      </c>
      <c r="B8" s="13"/>
      <c r="C8" s="13"/>
      <c r="D8" s="77"/>
      <c r="E8" s="14"/>
      <c r="F8" s="13"/>
      <c r="G8" s="13"/>
      <c r="H8" s="14"/>
      <c r="I8" s="14"/>
      <c r="J8" s="14"/>
      <c r="K8" s="14"/>
      <c r="L8" s="14"/>
      <c r="M8" s="46"/>
      <c r="N8" s="46"/>
      <c r="O8" s="46"/>
      <c r="P8" s="14"/>
      <c r="Q8" s="46"/>
      <c r="R8" s="15"/>
      <c r="S8" s="16"/>
      <c r="T8" s="46"/>
      <c r="U8" s="16"/>
      <c r="V8" s="16"/>
      <c r="W8" s="16"/>
      <c r="X8" s="57"/>
      <c r="Y8" s="57"/>
      <c r="Z8" s="16"/>
      <c r="AA8" s="57" t="str">
        <f t="shared" ref="AA8" si="1">IF(V8-W8=0,"",(Z8-V8+W8)/(V8-W8)*100)</f>
        <v/>
      </c>
      <c r="AB8" s="330" t="str">
        <f>IF(Q8=0,"",X8/Q8)</f>
        <v/>
      </c>
      <c r="AC8" s="14" t="s">
        <v>1706</v>
      </c>
      <c r="AD8" s="2" t="s">
        <v>1707</v>
      </c>
    </row>
    <row r="9" ht="12.75" customHeight="1" spans="1:30">
      <c r="A9" s="13" t="str">
        <f t="shared" ref="A9:A24" si="2">IF(I9="","",ROW()-7)</f>
        <v/>
      </c>
      <c r="B9" s="13"/>
      <c r="C9" s="13"/>
      <c r="D9" s="77"/>
      <c r="E9" s="14"/>
      <c r="F9" s="13"/>
      <c r="G9" s="13"/>
      <c r="H9" s="14"/>
      <c r="I9" s="14"/>
      <c r="J9" s="14"/>
      <c r="K9" s="14"/>
      <c r="L9" s="14"/>
      <c r="M9" s="46"/>
      <c r="N9" s="46"/>
      <c r="O9" s="46"/>
      <c r="P9" s="14"/>
      <c r="Q9" s="46"/>
      <c r="R9" s="15"/>
      <c r="S9" s="16"/>
      <c r="T9" s="46"/>
      <c r="U9" s="16"/>
      <c r="V9" s="16"/>
      <c r="W9" s="16"/>
      <c r="X9" s="57"/>
      <c r="Y9" s="57"/>
      <c r="Z9" s="16"/>
      <c r="AA9" s="57" t="str">
        <f t="shared" ref="AA9:AA27" si="3">IF(V9-W9=0,"",(Z9-V9+W9)/(V9-W9)*100)</f>
        <v/>
      </c>
      <c r="AB9" s="330" t="str">
        <f t="shared" ref="AB9:AB24" si="4">IF(Q9=0,"",X9/Q9)</f>
        <v/>
      </c>
      <c r="AC9" s="14"/>
      <c r="AD9" s="2" t="s">
        <v>1708</v>
      </c>
    </row>
    <row r="10" ht="12.75" customHeight="1" spans="1:30">
      <c r="A10" s="13" t="str">
        <f t="shared" si="2"/>
        <v/>
      </c>
      <c r="B10" s="13"/>
      <c r="C10" s="13"/>
      <c r="D10" s="77"/>
      <c r="E10" s="14"/>
      <c r="F10" s="13"/>
      <c r="G10" s="13"/>
      <c r="H10" s="14"/>
      <c r="I10" s="14"/>
      <c r="J10" s="14"/>
      <c r="K10" s="14"/>
      <c r="L10" s="14"/>
      <c r="M10" s="46"/>
      <c r="N10" s="46"/>
      <c r="O10" s="46"/>
      <c r="P10" s="14"/>
      <c r="Q10" s="46"/>
      <c r="R10" s="15"/>
      <c r="S10" s="16"/>
      <c r="T10" s="46"/>
      <c r="U10" s="16"/>
      <c r="V10" s="16"/>
      <c r="W10" s="16"/>
      <c r="X10" s="57"/>
      <c r="Y10" s="57"/>
      <c r="Z10" s="16"/>
      <c r="AA10" s="57" t="str">
        <f t="shared" si="3"/>
        <v/>
      </c>
      <c r="AB10" s="330" t="str">
        <f t="shared" si="4"/>
        <v/>
      </c>
      <c r="AC10" s="14"/>
      <c r="AD10" s="2" t="s">
        <v>1709</v>
      </c>
    </row>
    <row r="11" ht="12.75" customHeight="1" spans="1:30">
      <c r="A11" s="13" t="str">
        <f t="shared" si="2"/>
        <v/>
      </c>
      <c r="B11" s="13"/>
      <c r="C11" s="13"/>
      <c r="D11" s="77"/>
      <c r="E11" s="14"/>
      <c r="F11" s="13"/>
      <c r="G11" s="13"/>
      <c r="H11" s="14"/>
      <c r="I11" s="14"/>
      <c r="J11" s="14"/>
      <c r="K11" s="14"/>
      <c r="L11" s="14"/>
      <c r="M11" s="46"/>
      <c r="N11" s="46"/>
      <c r="O11" s="46"/>
      <c r="P11" s="14"/>
      <c r="Q11" s="46"/>
      <c r="R11" s="15"/>
      <c r="S11" s="16"/>
      <c r="T11" s="46"/>
      <c r="U11" s="16"/>
      <c r="V11" s="16"/>
      <c r="W11" s="16"/>
      <c r="X11" s="57"/>
      <c r="Y11" s="57"/>
      <c r="Z11" s="16"/>
      <c r="AA11" s="57" t="str">
        <f t="shared" si="3"/>
        <v/>
      </c>
      <c r="AB11" s="330" t="str">
        <f t="shared" si="4"/>
        <v/>
      </c>
      <c r="AC11" s="14"/>
      <c r="AD11" s="2" t="s">
        <v>1710</v>
      </c>
    </row>
    <row r="12" ht="12.75" customHeight="1" spans="1:30">
      <c r="A12" s="13" t="str">
        <f t="shared" si="2"/>
        <v/>
      </c>
      <c r="B12" s="13"/>
      <c r="C12" s="13"/>
      <c r="D12" s="77"/>
      <c r="E12" s="14"/>
      <c r="F12" s="13"/>
      <c r="G12" s="13"/>
      <c r="H12" s="14"/>
      <c r="I12" s="14"/>
      <c r="J12" s="14"/>
      <c r="K12" s="14"/>
      <c r="L12" s="14"/>
      <c r="M12" s="46"/>
      <c r="N12" s="46"/>
      <c r="O12" s="46"/>
      <c r="P12" s="14"/>
      <c r="Q12" s="46"/>
      <c r="R12" s="15"/>
      <c r="S12" s="16"/>
      <c r="T12" s="46"/>
      <c r="U12" s="16"/>
      <c r="V12" s="16"/>
      <c r="W12" s="16"/>
      <c r="X12" s="57"/>
      <c r="Y12" s="57"/>
      <c r="Z12" s="16"/>
      <c r="AA12" s="57" t="str">
        <f t="shared" si="3"/>
        <v/>
      </c>
      <c r="AB12" s="330" t="str">
        <f t="shared" si="4"/>
        <v/>
      </c>
      <c r="AC12" s="14"/>
      <c r="AD12" s="2" t="s">
        <v>1711</v>
      </c>
    </row>
    <row r="13" ht="12.75" customHeight="1" spans="1:30">
      <c r="A13" s="13" t="str">
        <f t="shared" si="2"/>
        <v/>
      </c>
      <c r="B13" s="13"/>
      <c r="C13" s="13"/>
      <c r="D13" s="77"/>
      <c r="E13" s="14"/>
      <c r="F13" s="13"/>
      <c r="G13" s="13"/>
      <c r="H13" s="14"/>
      <c r="I13" s="14"/>
      <c r="J13" s="14"/>
      <c r="K13" s="14"/>
      <c r="L13" s="14"/>
      <c r="M13" s="46"/>
      <c r="N13" s="46"/>
      <c r="O13" s="46"/>
      <c r="P13" s="14"/>
      <c r="Q13" s="46"/>
      <c r="R13" s="15"/>
      <c r="S13" s="16"/>
      <c r="T13" s="46"/>
      <c r="U13" s="16"/>
      <c r="V13" s="16"/>
      <c r="W13" s="16"/>
      <c r="X13" s="57"/>
      <c r="Y13" s="57"/>
      <c r="Z13" s="16"/>
      <c r="AA13" s="57" t="str">
        <f t="shared" si="3"/>
        <v/>
      </c>
      <c r="AB13" s="330" t="str">
        <f t="shared" si="4"/>
        <v/>
      </c>
      <c r="AC13" s="14"/>
      <c r="AD13" s="2" t="s">
        <v>1712</v>
      </c>
    </row>
    <row r="14" ht="12.75" customHeight="1" spans="1:30">
      <c r="A14" s="13" t="str">
        <f t="shared" si="2"/>
        <v/>
      </c>
      <c r="B14" s="13"/>
      <c r="C14" s="13"/>
      <c r="D14" s="77"/>
      <c r="E14" s="14"/>
      <c r="F14" s="13"/>
      <c r="G14" s="13"/>
      <c r="H14" s="14"/>
      <c r="I14" s="14"/>
      <c r="J14" s="14"/>
      <c r="K14" s="14"/>
      <c r="L14" s="14"/>
      <c r="M14" s="46"/>
      <c r="N14" s="46"/>
      <c r="O14" s="46"/>
      <c r="P14" s="14"/>
      <c r="Q14" s="46"/>
      <c r="R14" s="15"/>
      <c r="S14" s="16"/>
      <c r="T14" s="46"/>
      <c r="U14" s="16"/>
      <c r="V14" s="16"/>
      <c r="W14" s="16"/>
      <c r="X14" s="57"/>
      <c r="Y14" s="57"/>
      <c r="Z14" s="16"/>
      <c r="AA14" s="57" t="str">
        <f t="shared" si="3"/>
        <v/>
      </c>
      <c r="AB14" s="330" t="str">
        <f t="shared" si="4"/>
        <v/>
      </c>
      <c r="AC14" s="14"/>
      <c r="AD14" s="2" t="s">
        <v>1713</v>
      </c>
    </row>
    <row r="15" ht="12.75" customHeight="1" spans="1:30">
      <c r="A15" s="13" t="str">
        <f t="shared" si="2"/>
        <v/>
      </c>
      <c r="B15" s="13"/>
      <c r="C15" s="13"/>
      <c r="D15" s="77"/>
      <c r="E15" s="14"/>
      <c r="F15" s="13"/>
      <c r="G15" s="13"/>
      <c r="H15" s="14"/>
      <c r="I15" s="14"/>
      <c r="J15" s="14"/>
      <c r="K15" s="14"/>
      <c r="L15" s="14"/>
      <c r="M15" s="46"/>
      <c r="N15" s="46"/>
      <c r="O15" s="46"/>
      <c r="P15" s="14"/>
      <c r="Q15" s="46"/>
      <c r="R15" s="15"/>
      <c r="S15" s="16"/>
      <c r="T15" s="46"/>
      <c r="U15" s="16"/>
      <c r="V15" s="16"/>
      <c r="W15" s="16"/>
      <c r="X15" s="57"/>
      <c r="Y15" s="57"/>
      <c r="Z15" s="16"/>
      <c r="AA15" s="57" t="str">
        <f t="shared" si="3"/>
        <v/>
      </c>
      <c r="AB15" s="330" t="str">
        <f t="shared" si="4"/>
        <v/>
      </c>
      <c r="AC15" s="14"/>
      <c r="AD15" s="2" t="s">
        <v>1714</v>
      </c>
    </row>
    <row r="16" ht="12.75" customHeight="1" spans="1:30">
      <c r="A16" s="13" t="str">
        <f t="shared" si="2"/>
        <v/>
      </c>
      <c r="B16" s="13"/>
      <c r="C16" s="13"/>
      <c r="D16" s="77"/>
      <c r="E16" s="14"/>
      <c r="F16" s="13"/>
      <c r="G16" s="13"/>
      <c r="H16" s="14"/>
      <c r="I16" s="14"/>
      <c r="J16" s="14"/>
      <c r="K16" s="14"/>
      <c r="L16" s="14"/>
      <c r="M16" s="46"/>
      <c r="N16" s="46"/>
      <c r="O16" s="46"/>
      <c r="P16" s="14"/>
      <c r="Q16" s="46"/>
      <c r="R16" s="15"/>
      <c r="S16" s="16"/>
      <c r="T16" s="46"/>
      <c r="U16" s="16"/>
      <c r="V16" s="16"/>
      <c r="W16" s="16"/>
      <c r="X16" s="57"/>
      <c r="Y16" s="57"/>
      <c r="Z16" s="16"/>
      <c r="AA16" s="57" t="str">
        <f t="shared" si="3"/>
        <v/>
      </c>
      <c r="AB16" s="330" t="str">
        <f t="shared" si="4"/>
        <v/>
      </c>
      <c r="AC16" s="14"/>
      <c r="AD16" s="2" t="s">
        <v>1715</v>
      </c>
    </row>
    <row r="17" ht="12.75" customHeight="1" spans="1:30">
      <c r="A17" s="13" t="str">
        <f t="shared" si="2"/>
        <v/>
      </c>
      <c r="B17" s="13"/>
      <c r="C17" s="13"/>
      <c r="D17" s="77"/>
      <c r="E17" s="14"/>
      <c r="F17" s="13"/>
      <c r="G17" s="13"/>
      <c r="H17" s="14"/>
      <c r="I17" s="14"/>
      <c r="J17" s="14"/>
      <c r="K17" s="14"/>
      <c r="L17" s="14"/>
      <c r="M17" s="46"/>
      <c r="N17" s="46"/>
      <c r="O17" s="46"/>
      <c r="P17" s="14"/>
      <c r="Q17" s="46"/>
      <c r="R17" s="15"/>
      <c r="S17" s="16"/>
      <c r="T17" s="46"/>
      <c r="U17" s="16"/>
      <c r="V17" s="16"/>
      <c r="W17" s="16"/>
      <c r="X17" s="57"/>
      <c r="Y17" s="57"/>
      <c r="Z17" s="16"/>
      <c r="AA17" s="57" t="str">
        <f t="shared" si="3"/>
        <v/>
      </c>
      <c r="AB17" s="330" t="str">
        <f t="shared" si="4"/>
        <v/>
      </c>
      <c r="AC17" s="14"/>
      <c r="AD17" s="2" t="s">
        <v>1716</v>
      </c>
    </row>
    <row r="18" ht="12.75" customHeight="1" spans="1:30">
      <c r="A18" s="13" t="str">
        <f t="shared" si="2"/>
        <v/>
      </c>
      <c r="B18" s="13"/>
      <c r="C18" s="13"/>
      <c r="D18" s="77"/>
      <c r="E18" s="14"/>
      <c r="F18" s="13"/>
      <c r="G18" s="13"/>
      <c r="H18" s="14"/>
      <c r="I18" s="14"/>
      <c r="J18" s="14"/>
      <c r="K18" s="14"/>
      <c r="L18" s="14"/>
      <c r="M18" s="46"/>
      <c r="N18" s="46"/>
      <c r="O18" s="46"/>
      <c r="P18" s="14"/>
      <c r="Q18" s="46"/>
      <c r="R18" s="15"/>
      <c r="S18" s="16"/>
      <c r="T18" s="46"/>
      <c r="U18" s="16"/>
      <c r="V18" s="16"/>
      <c r="W18" s="16"/>
      <c r="X18" s="57"/>
      <c r="Y18" s="57"/>
      <c r="Z18" s="16"/>
      <c r="AA18" s="57" t="str">
        <f t="shared" si="3"/>
        <v/>
      </c>
      <c r="AB18" s="330" t="str">
        <f t="shared" si="4"/>
        <v/>
      </c>
      <c r="AC18" s="14"/>
      <c r="AD18" s="2" t="s">
        <v>1717</v>
      </c>
    </row>
    <row r="19" ht="12.75" customHeight="1" spans="1:30">
      <c r="A19" s="13" t="str">
        <f t="shared" si="2"/>
        <v/>
      </c>
      <c r="B19" s="13"/>
      <c r="C19" s="13"/>
      <c r="D19" s="77"/>
      <c r="E19" s="14"/>
      <c r="F19" s="13"/>
      <c r="G19" s="13"/>
      <c r="H19" s="14"/>
      <c r="I19" s="14"/>
      <c r="J19" s="14"/>
      <c r="K19" s="14"/>
      <c r="L19" s="14"/>
      <c r="M19" s="46"/>
      <c r="N19" s="46"/>
      <c r="O19" s="46"/>
      <c r="P19" s="14"/>
      <c r="Q19" s="46"/>
      <c r="R19" s="15"/>
      <c r="S19" s="16"/>
      <c r="T19" s="46"/>
      <c r="U19" s="16"/>
      <c r="V19" s="16"/>
      <c r="W19" s="16"/>
      <c r="X19" s="57"/>
      <c r="Y19" s="57"/>
      <c r="Z19" s="16"/>
      <c r="AA19" s="57" t="str">
        <f t="shared" si="3"/>
        <v/>
      </c>
      <c r="AB19" s="330" t="str">
        <f t="shared" si="4"/>
        <v/>
      </c>
      <c r="AC19" s="14"/>
      <c r="AD19" s="2" t="s">
        <v>1718</v>
      </c>
    </row>
    <row r="20" ht="12.75" customHeight="1" spans="1:30">
      <c r="A20" s="13" t="str">
        <f t="shared" si="2"/>
        <v/>
      </c>
      <c r="B20" s="13"/>
      <c r="C20" s="13"/>
      <c r="D20" s="77"/>
      <c r="E20" s="14"/>
      <c r="F20" s="13"/>
      <c r="G20" s="13"/>
      <c r="H20" s="14"/>
      <c r="I20" s="14"/>
      <c r="J20" s="14"/>
      <c r="K20" s="14"/>
      <c r="L20" s="14"/>
      <c r="M20" s="46"/>
      <c r="N20" s="46"/>
      <c r="O20" s="46"/>
      <c r="P20" s="14"/>
      <c r="Q20" s="46"/>
      <c r="R20" s="15"/>
      <c r="S20" s="16"/>
      <c r="T20" s="46"/>
      <c r="U20" s="16"/>
      <c r="V20" s="16"/>
      <c r="W20" s="16"/>
      <c r="X20" s="57"/>
      <c r="Y20" s="57"/>
      <c r="Z20" s="16"/>
      <c r="AA20" s="57" t="str">
        <f t="shared" si="3"/>
        <v/>
      </c>
      <c r="AB20" s="330" t="str">
        <f t="shared" si="4"/>
        <v/>
      </c>
      <c r="AC20" s="14"/>
      <c r="AD20" s="2" t="s">
        <v>1719</v>
      </c>
    </row>
    <row r="21" ht="12.75" customHeight="1" spans="1:30">
      <c r="A21" s="13" t="str">
        <f t="shared" si="2"/>
        <v/>
      </c>
      <c r="B21" s="13"/>
      <c r="C21" s="13"/>
      <c r="D21" s="77"/>
      <c r="E21" s="14"/>
      <c r="F21" s="13"/>
      <c r="G21" s="13"/>
      <c r="H21" s="14"/>
      <c r="I21" s="14"/>
      <c r="J21" s="14"/>
      <c r="K21" s="14"/>
      <c r="L21" s="14"/>
      <c r="M21" s="46"/>
      <c r="N21" s="46"/>
      <c r="O21" s="46"/>
      <c r="P21" s="14"/>
      <c r="Q21" s="46"/>
      <c r="R21" s="15"/>
      <c r="S21" s="16"/>
      <c r="T21" s="46"/>
      <c r="U21" s="16"/>
      <c r="V21" s="16"/>
      <c r="W21" s="16"/>
      <c r="X21" s="57"/>
      <c r="Y21" s="57"/>
      <c r="Z21" s="16"/>
      <c r="AA21" s="57" t="str">
        <f t="shared" si="3"/>
        <v/>
      </c>
      <c r="AB21" s="330" t="str">
        <f t="shared" si="4"/>
        <v/>
      </c>
      <c r="AC21" s="14"/>
      <c r="AD21" s="2" t="s">
        <v>1720</v>
      </c>
    </row>
    <row r="22" ht="12.75" customHeight="1" spans="1:30">
      <c r="A22" s="13" t="str">
        <f t="shared" si="2"/>
        <v/>
      </c>
      <c r="B22" s="13"/>
      <c r="C22" s="13"/>
      <c r="D22" s="77"/>
      <c r="E22" s="14"/>
      <c r="F22" s="13"/>
      <c r="G22" s="13"/>
      <c r="H22" s="14"/>
      <c r="I22" s="14"/>
      <c r="J22" s="14"/>
      <c r="K22" s="14"/>
      <c r="L22" s="14"/>
      <c r="M22" s="46"/>
      <c r="N22" s="46"/>
      <c r="O22" s="46"/>
      <c r="P22" s="14"/>
      <c r="Q22" s="46"/>
      <c r="R22" s="15"/>
      <c r="S22" s="16"/>
      <c r="T22" s="46"/>
      <c r="U22" s="16"/>
      <c r="V22" s="16"/>
      <c r="W22" s="16"/>
      <c r="X22" s="57"/>
      <c r="Y22" s="57"/>
      <c r="Z22" s="16"/>
      <c r="AA22" s="57" t="str">
        <f t="shared" si="3"/>
        <v/>
      </c>
      <c r="AB22" s="330" t="str">
        <f t="shared" si="4"/>
        <v/>
      </c>
      <c r="AC22" s="14"/>
      <c r="AD22" s="2" t="s">
        <v>1721</v>
      </c>
    </row>
    <row r="23" ht="12.75" customHeight="1" spans="1:30">
      <c r="A23" s="13" t="str">
        <f t="shared" si="2"/>
        <v/>
      </c>
      <c r="B23" s="13"/>
      <c r="C23" s="13"/>
      <c r="D23" s="77"/>
      <c r="E23" s="14"/>
      <c r="F23" s="13"/>
      <c r="G23" s="13"/>
      <c r="H23" s="14"/>
      <c r="I23" s="14"/>
      <c r="J23" s="14"/>
      <c r="K23" s="14"/>
      <c r="L23" s="14"/>
      <c r="M23" s="46"/>
      <c r="N23" s="46"/>
      <c r="O23" s="46"/>
      <c r="P23" s="14"/>
      <c r="Q23" s="46"/>
      <c r="R23" s="15"/>
      <c r="S23" s="16"/>
      <c r="T23" s="46"/>
      <c r="U23" s="16"/>
      <c r="V23" s="16"/>
      <c r="W23" s="16"/>
      <c r="X23" s="57"/>
      <c r="Y23" s="57"/>
      <c r="Z23" s="16"/>
      <c r="AA23" s="57" t="str">
        <f t="shared" si="3"/>
        <v/>
      </c>
      <c r="AB23" s="330" t="str">
        <f t="shared" si="4"/>
        <v/>
      </c>
      <c r="AC23" s="14"/>
      <c r="AD23" s="2" t="s">
        <v>1722</v>
      </c>
    </row>
    <row r="24" ht="12.75" customHeight="1" spans="1:30">
      <c r="A24" s="13" t="str">
        <f t="shared" si="2"/>
        <v/>
      </c>
      <c r="B24" s="13"/>
      <c r="C24" s="13"/>
      <c r="D24" s="77"/>
      <c r="E24" s="14"/>
      <c r="F24" s="13"/>
      <c r="G24" s="13"/>
      <c r="H24" s="14"/>
      <c r="I24" s="14"/>
      <c r="J24" s="14"/>
      <c r="K24" s="14"/>
      <c r="L24" s="14"/>
      <c r="M24" s="46"/>
      <c r="N24" s="46"/>
      <c r="O24" s="46"/>
      <c r="P24" s="14"/>
      <c r="Q24" s="46"/>
      <c r="R24" s="15"/>
      <c r="S24" s="16"/>
      <c r="T24" s="46"/>
      <c r="U24" s="16"/>
      <c r="V24" s="16"/>
      <c r="W24" s="16"/>
      <c r="X24" s="57"/>
      <c r="Y24" s="57"/>
      <c r="Z24" s="16"/>
      <c r="AA24" s="57" t="str">
        <f t="shared" si="3"/>
        <v/>
      </c>
      <c r="AB24" s="330" t="str">
        <f t="shared" si="4"/>
        <v/>
      </c>
      <c r="AC24" s="14"/>
      <c r="AD24" s="2" t="s">
        <v>1723</v>
      </c>
    </row>
    <row r="25" ht="12.75" customHeight="1" spans="1:30">
      <c r="A25" s="13" t="s">
        <v>1724</v>
      </c>
      <c r="B25" s="72"/>
      <c r="C25" s="72"/>
      <c r="D25" s="72"/>
      <c r="E25" s="72"/>
      <c r="F25" s="72"/>
      <c r="G25" s="72"/>
      <c r="H25" s="72"/>
      <c r="I25" s="69"/>
      <c r="J25" s="14"/>
      <c r="K25" s="14"/>
      <c r="L25" s="14"/>
      <c r="M25" s="46"/>
      <c r="N25" s="46"/>
      <c r="O25" s="46"/>
      <c r="P25" s="14"/>
      <c r="Q25" s="46"/>
      <c r="R25" s="15"/>
      <c r="S25" s="16"/>
      <c r="T25" s="46"/>
      <c r="U25" s="16">
        <f>SUM(U8:U24)</f>
        <v>0</v>
      </c>
      <c r="V25" s="16">
        <f>SUM(V8:V24)</f>
        <v>0</v>
      </c>
      <c r="W25" s="16">
        <f>SUM(W8:W24)</f>
        <v>0</v>
      </c>
      <c r="X25" s="16">
        <f>SUM(X8:X24)</f>
        <v>0</v>
      </c>
      <c r="Y25" s="16"/>
      <c r="Z25" s="16">
        <f>SUM(Z8:Z24)</f>
        <v>0</v>
      </c>
      <c r="AA25" s="57" t="str">
        <f t="shared" si="3"/>
        <v/>
      </c>
      <c r="AB25" s="55"/>
      <c r="AC25" s="14"/>
      <c r="AD25" s="2"/>
    </row>
    <row r="26" ht="12.75" customHeight="1" spans="1:29">
      <c r="A26" s="13" t="s">
        <v>1725</v>
      </c>
      <c r="B26" s="72"/>
      <c r="C26" s="72"/>
      <c r="D26" s="72"/>
      <c r="E26" s="72"/>
      <c r="F26" s="72"/>
      <c r="G26" s="72"/>
      <c r="H26" s="72"/>
      <c r="I26" s="69"/>
      <c r="J26" s="14"/>
      <c r="K26" s="14"/>
      <c r="L26" s="14"/>
      <c r="M26" s="46"/>
      <c r="N26" s="46"/>
      <c r="O26" s="46"/>
      <c r="P26" s="14"/>
      <c r="Q26" s="46"/>
      <c r="R26" s="15"/>
      <c r="S26" s="16"/>
      <c r="T26" s="46"/>
      <c r="U26" s="16"/>
      <c r="V26" s="16">
        <f>W25</f>
        <v>0</v>
      </c>
      <c r="W26" s="16"/>
      <c r="X26" s="16"/>
      <c r="Y26" s="16"/>
      <c r="Z26" s="16"/>
      <c r="AA26" s="57"/>
      <c r="AB26" s="55"/>
      <c r="AC26" s="14"/>
    </row>
    <row r="27" customHeight="1" spans="1:29">
      <c r="A27" s="17" t="s">
        <v>1726</v>
      </c>
      <c r="B27" s="9"/>
      <c r="C27" s="9"/>
      <c r="D27" s="9"/>
      <c r="E27" s="9"/>
      <c r="F27" s="9"/>
      <c r="G27" s="9"/>
      <c r="H27" s="9"/>
      <c r="I27" s="18"/>
      <c r="J27" s="29"/>
      <c r="K27" s="29"/>
      <c r="L27" s="17"/>
      <c r="M27" s="17"/>
      <c r="N27" s="17"/>
      <c r="O27" s="17"/>
      <c r="P27" s="17"/>
      <c r="Q27" s="17"/>
      <c r="R27" s="17"/>
      <c r="S27" s="23"/>
      <c r="T27" s="19"/>
      <c r="U27" s="23">
        <f>U25-U26</f>
        <v>0</v>
      </c>
      <c r="V27" s="23">
        <f>V25-V26</f>
        <v>0</v>
      </c>
      <c r="W27" s="23"/>
      <c r="X27" s="85">
        <f>X25</f>
        <v>0</v>
      </c>
      <c r="Y27" s="23"/>
      <c r="Z27" s="85">
        <f>Z25</f>
        <v>0</v>
      </c>
      <c r="AA27" s="57" t="str">
        <f t="shared" si="3"/>
        <v/>
      </c>
      <c r="AB27" s="55"/>
      <c r="AC27" s="197"/>
    </row>
    <row r="28" customHeight="1" spans="1:30">
      <c r="A28" s="3" t="e">
        <f>#REF!&amp;"填表人："&amp;#REF!</f>
        <v>#REF!</v>
      </c>
      <c r="AA28" s="3" t="e">
        <f>"评估人员："&amp;#REF!</f>
        <v>#REF!</v>
      </c>
      <c r="AD28" s="3" t="s">
        <v>1270</v>
      </c>
    </row>
    <row r="29" customHeight="1" spans="1:1">
      <c r="A29" s="3" t="e">
        <f>"填表日期："&amp;YEAR(#REF!)&amp;"年"&amp;MONTH(#REF!)&amp;"月"&amp;DAY(#REF!)&amp;"日"</f>
        <v>#REF!</v>
      </c>
    </row>
  </sheetData>
  <mergeCells count="31">
    <mergeCell ref="A2:AB2"/>
    <mergeCell ref="A3:AC3"/>
    <mergeCell ref="AB4:AC4"/>
    <mergeCell ref="D6:E6"/>
    <mergeCell ref="U6:V6"/>
    <mergeCell ref="X6:Z6"/>
    <mergeCell ref="A25:I25"/>
    <mergeCell ref="A26:I26"/>
    <mergeCell ref="A27:I27"/>
    <mergeCell ref="A6:A7"/>
    <mergeCell ref="B6:B7"/>
    <mergeCell ref="C6:C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W6:W7"/>
    <mergeCell ref="AA6:AA7"/>
    <mergeCell ref="AB6:AB7"/>
    <mergeCell ref="AC6:AC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4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59">
    <pageSetUpPr fitToPage="1"/>
  </sheetPr>
  <dimension ref="A1:U29"/>
  <sheetViews>
    <sheetView showGridLines="0" zoomScale="96" zoomScaleNormal="96" workbookViewId="0">
      <selection activeCell="J8" sqref="J8"/>
    </sheetView>
  </sheetViews>
  <sheetFormatPr defaultColWidth="9" defaultRowHeight="15.75" customHeight="1"/>
  <cols>
    <col min="1" max="1" width="4.5" style="3" customWidth="1"/>
    <col min="2" max="2" width="8.5" style="3" customWidth="1"/>
    <col min="3" max="3" width="11.2083333333333" style="3" customWidth="1"/>
    <col min="4" max="4" width="7.70833333333333" style="3" customWidth="1"/>
    <col min="5" max="6" width="4.70833333333333" style="3" customWidth="1"/>
    <col min="7" max="7" width="16.2083333333333" style="3" customWidth="1"/>
    <col min="8" max="8" width="4.20833333333333" style="3" customWidth="1"/>
    <col min="9" max="10" width="4.70833333333333" style="3" customWidth="1"/>
    <col min="11" max="12" width="5" style="3" customWidth="1"/>
    <col min="13" max="13" width="10.7083333333333" style="3" customWidth="1"/>
    <col min="14" max="14" width="11" style="3" customWidth="1"/>
    <col min="15" max="15" width="9" style="3" customWidth="1"/>
    <col min="16" max="16" width="9.70833333333333" style="3" customWidth="1"/>
    <col min="17" max="17" width="7.70833333333333" style="3" customWidth="1"/>
    <col min="18" max="18" width="9.70833333333333" style="3" customWidth="1"/>
    <col min="19" max="19" width="7.70833333333333" style="3" customWidth="1"/>
    <col min="20" max="20" width="5.70833333333333" style="3" customWidth="1"/>
    <col min="21" max="21" width="8.20833333333333" style="3" customWidth="1"/>
    <col min="22" max="23" width="9" style="3" customWidth="1"/>
    <col min="24" max="16384" width="9" style="3"/>
  </cols>
  <sheetData>
    <row r="1" customHeight="1" spans="1:1">
      <c r="A1" s="4" t="s">
        <v>0</v>
      </c>
    </row>
    <row r="2" s="1" customFormat="1" ht="30" customHeight="1" spans="1:1">
      <c r="A2" s="5" t="s">
        <v>95</v>
      </c>
    </row>
    <row r="3" customHeight="1" spans="1:1">
      <c r="A3" s="2" t="e">
        <f>"评估基准日："&amp;TEXT(#REF!,"yyyy年mm月dd日")</f>
        <v>#REF!</v>
      </c>
    </row>
    <row r="4" ht="14.25" customHeight="1" spans="1:20">
      <c r="A4" s="2"/>
      <c r="B4" s="2"/>
      <c r="C4" s="2"/>
      <c r="D4" s="2"/>
      <c r="E4" s="2"/>
      <c r="F4" s="2"/>
      <c r="G4" s="2"/>
      <c r="H4" s="2"/>
      <c r="I4" s="2"/>
      <c r="J4" s="2"/>
      <c r="K4" s="2"/>
      <c r="L4" s="2"/>
      <c r="M4" s="2"/>
      <c r="N4" s="2"/>
      <c r="O4" s="2"/>
      <c r="P4" s="2"/>
      <c r="Q4" s="2"/>
      <c r="R4" s="2"/>
      <c r="S4" s="2"/>
      <c r="T4" s="2" t="s">
        <v>1727</v>
      </c>
    </row>
    <row r="5" customHeight="1" spans="1:20">
      <c r="A5" s="8" t="e">
        <f>#REF!&amp;"："&amp;#REF!</f>
        <v>#REF!</v>
      </c>
      <c r="B5" s="9"/>
      <c r="C5" s="9"/>
      <c r="D5" s="9"/>
      <c r="E5" s="9"/>
      <c r="F5" s="9"/>
      <c r="G5" s="9"/>
      <c r="H5" s="7"/>
      <c r="I5" s="7"/>
      <c r="J5" s="7"/>
      <c r="K5" s="7"/>
      <c r="L5" s="7"/>
      <c r="T5" s="7" t="s">
        <v>1231</v>
      </c>
    </row>
    <row r="6" s="2" customFormat="1" customHeight="1" spans="1:20">
      <c r="A6" s="25" t="s">
        <v>4</v>
      </c>
      <c r="B6" s="25" t="s">
        <v>1691</v>
      </c>
      <c r="C6" s="25" t="s">
        <v>1728</v>
      </c>
      <c r="D6" s="25" t="s">
        <v>1729</v>
      </c>
      <c r="E6" s="88" t="s">
        <v>1730</v>
      </c>
      <c r="F6" s="88" t="s">
        <v>1731</v>
      </c>
      <c r="G6" s="88" t="s">
        <v>1732</v>
      </c>
      <c r="H6" s="88" t="s">
        <v>1733</v>
      </c>
      <c r="I6" s="88" t="s">
        <v>1734</v>
      </c>
      <c r="J6" s="67" t="s">
        <v>1735</v>
      </c>
      <c r="K6" s="88" t="s">
        <v>1736</v>
      </c>
      <c r="L6" s="67" t="s">
        <v>1703</v>
      </c>
      <c r="M6" s="25" t="s">
        <v>6</v>
      </c>
      <c r="N6" s="69"/>
      <c r="O6" s="67" t="s">
        <v>979</v>
      </c>
      <c r="P6" s="25" t="s">
        <v>7</v>
      </c>
      <c r="Q6" s="72"/>
      <c r="R6" s="69"/>
      <c r="S6" s="88" t="s">
        <v>576</v>
      </c>
      <c r="T6" s="88" t="s">
        <v>176</v>
      </c>
    </row>
    <row r="7" s="2" customFormat="1" ht="12.75" customHeight="1" spans="1:21">
      <c r="A7" s="89"/>
      <c r="B7" s="89"/>
      <c r="C7" s="89"/>
      <c r="D7" s="89"/>
      <c r="E7" s="89"/>
      <c r="F7" s="89"/>
      <c r="G7" s="89"/>
      <c r="H7" s="89"/>
      <c r="I7" s="89"/>
      <c r="J7" s="84"/>
      <c r="K7" s="89"/>
      <c r="L7" s="84"/>
      <c r="M7" s="97" t="s">
        <v>10</v>
      </c>
      <c r="N7" s="98" t="s">
        <v>11</v>
      </c>
      <c r="O7" s="84"/>
      <c r="P7" s="98" t="s">
        <v>10</v>
      </c>
      <c r="Q7" s="100" t="s">
        <v>1141</v>
      </c>
      <c r="R7" s="98" t="s">
        <v>11</v>
      </c>
      <c r="S7" s="89"/>
      <c r="T7" s="89"/>
      <c r="U7" s="2" t="s">
        <v>1248</v>
      </c>
    </row>
    <row r="8" ht="12.75" customHeight="1" spans="1:21">
      <c r="A8" s="13" t="str">
        <f t="shared" ref="A8" si="0">IF(C8="","",ROW()-7)</f>
        <v/>
      </c>
      <c r="B8" s="13"/>
      <c r="C8" s="14"/>
      <c r="D8" s="14"/>
      <c r="E8" s="46"/>
      <c r="F8" s="46"/>
      <c r="G8" s="77"/>
      <c r="H8" s="14"/>
      <c r="I8" s="14"/>
      <c r="J8" s="14"/>
      <c r="K8" s="15"/>
      <c r="L8" s="46"/>
      <c r="M8" s="16"/>
      <c r="N8" s="16"/>
      <c r="O8" s="16"/>
      <c r="P8" s="16"/>
      <c r="Q8" s="46"/>
      <c r="R8" s="16"/>
      <c r="S8" s="23" t="str">
        <f t="shared" ref="S8" si="1">IF(N8-O8=0,"",(R8-N8+O8)/(N8-O8)*100)</f>
        <v/>
      </c>
      <c r="T8" s="14"/>
      <c r="U8" s="2" t="s">
        <v>1737</v>
      </c>
    </row>
    <row r="9" ht="12.75" customHeight="1" spans="1:21">
      <c r="A9" s="13" t="str">
        <f t="shared" ref="A9:A24" si="2">IF(C9="","",ROW()-7)</f>
        <v/>
      </c>
      <c r="B9" s="13"/>
      <c r="C9" s="14"/>
      <c r="D9" s="14"/>
      <c r="E9" s="46"/>
      <c r="F9" s="46"/>
      <c r="G9" s="77"/>
      <c r="H9" s="14"/>
      <c r="I9" s="14"/>
      <c r="J9" s="14"/>
      <c r="K9" s="15"/>
      <c r="L9" s="46"/>
      <c r="M9" s="16"/>
      <c r="N9" s="16"/>
      <c r="O9" s="16"/>
      <c r="P9" s="16"/>
      <c r="Q9" s="46"/>
      <c r="R9" s="16"/>
      <c r="S9" s="23" t="str">
        <f t="shared" ref="S9:S27" si="3">IF(N9-O9=0,"",(R9-N9+O9)/(N9-O9)*100)</f>
        <v/>
      </c>
      <c r="T9" s="14"/>
      <c r="U9" s="2" t="s">
        <v>1738</v>
      </c>
    </row>
    <row r="10" ht="12.75" customHeight="1" spans="1:21">
      <c r="A10" s="13" t="str">
        <f t="shared" si="2"/>
        <v/>
      </c>
      <c r="B10" s="13"/>
      <c r="C10" s="14"/>
      <c r="D10" s="14"/>
      <c r="E10" s="46"/>
      <c r="F10" s="46"/>
      <c r="G10" s="77"/>
      <c r="H10" s="14"/>
      <c r="I10" s="14"/>
      <c r="J10" s="14"/>
      <c r="K10" s="15"/>
      <c r="L10" s="46"/>
      <c r="M10" s="16"/>
      <c r="N10" s="16"/>
      <c r="O10" s="16"/>
      <c r="P10" s="16"/>
      <c r="Q10" s="46"/>
      <c r="R10" s="16"/>
      <c r="S10" s="23" t="str">
        <f t="shared" si="3"/>
        <v/>
      </c>
      <c r="T10" s="14"/>
      <c r="U10" s="2" t="s">
        <v>1739</v>
      </c>
    </row>
    <row r="11" ht="12.75" customHeight="1" spans="1:21">
      <c r="A11" s="13" t="str">
        <f t="shared" si="2"/>
        <v/>
      </c>
      <c r="B11" s="13"/>
      <c r="C11" s="14"/>
      <c r="D11" s="14"/>
      <c r="E11" s="46"/>
      <c r="F11" s="46"/>
      <c r="G11" s="77"/>
      <c r="H11" s="14"/>
      <c r="I11" s="14"/>
      <c r="J11" s="14"/>
      <c r="K11" s="15"/>
      <c r="L11" s="46"/>
      <c r="M11" s="16"/>
      <c r="N11" s="16"/>
      <c r="O11" s="16"/>
      <c r="P11" s="16"/>
      <c r="Q11" s="46"/>
      <c r="R11" s="16"/>
      <c r="S11" s="23" t="str">
        <f t="shared" si="3"/>
        <v/>
      </c>
      <c r="T11" s="14"/>
      <c r="U11" s="2" t="s">
        <v>1740</v>
      </c>
    </row>
    <row r="12" ht="12.75" customHeight="1" spans="1:21">
      <c r="A12" s="13" t="str">
        <f t="shared" si="2"/>
        <v/>
      </c>
      <c r="B12" s="13"/>
      <c r="C12" s="14"/>
      <c r="D12" s="14"/>
      <c r="E12" s="46"/>
      <c r="F12" s="46"/>
      <c r="G12" s="77"/>
      <c r="H12" s="14"/>
      <c r="I12" s="14"/>
      <c r="J12" s="14"/>
      <c r="K12" s="15"/>
      <c r="L12" s="46"/>
      <c r="M12" s="16"/>
      <c r="N12" s="16"/>
      <c r="O12" s="16"/>
      <c r="P12" s="16"/>
      <c r="Q12" s="46"/>
      <c r="R12" s="16"/>
      <c r="S12" s="23" t="str">
        <f t="shared" si="3"/>
        <v/>
      </c>
      <c r="T12" s="14"/>
      <c r="U12" s="2" t="s">
        <v>1741</v>
      </c>
    </row>
    <row r="13" ht="12.75" customHeight="1" spans="1:21">
      <c r="A13" s="13" t="str">
        <f t="shared" si="2"/>
        <v/>
      </c>
      <c r="B13" s="13"/>
      <c r="C13" s="14"/>
      <c r="D13" s="14"/>
      <c r="E13" s="46"/>
      <c r="F13" s="46"/>
      <c r="G13" s="77"/>
      <c r="H13" s="14"/>
      <c r="I13" s="14"/>
      <c r="J13" s="14"/>
      <c r="K13" s="15"/>
      <c r="L13" s="46"/>
      <c r="M13" s="16"/>
      <c r="N13" s="16"/>
      <c r="O13" s="16"/>
      <c r="P13" s="16"/>
      <c r="Q13" s="46"/>
      <c r="R13" s="16"/>
      <c r="S13" s="23" t="str">
        <f t="shared" si="3"/>
        <v/>
      </c>
      <c r="T13" s="14"/>
      <c r="U13" s="2" t="s">
        <v>1742</v>
      </c>
    </row>
    <row r="14" ht="12.75" customHeight="1" spans="1:21">
      <c r="A14" s="13" t="str">
        <f t="shared" si="2"/>
        <v/>
      </c>
      <c r="B14" s="13"/>
      <c r="C14" s="14"/>
      <c r="D14" s="14"/>
      <c r="E14" s="46"/>
      <c r="F14" s="46"/>
      <c r="G14" s="77"/>
      <c r="H14" s="14"/>
      <c r="I14" s="14"/>
      <c r="J14" s="14"/>
      <c r="K14" s="15"/>
      <c r="L14" s="46"/>
      <c r="M14" s="16"/>
      <c r="N14" s="16"/>
      <c r="O14" s="16"/>
      <c r="P14" s="16"/>
      <c r="Q14" s="46"/>
      <c r="R14" s="16"/>
      <c r="S14" s="23" t="str">
        <f t="shared" si="3"/>
        <v/>
      </c>
      <c r="T14" s="14"/>
      <c r="U14" s="2" t="s">
        <v>1743</v>
      </c>
    </row>
    <row r="15" ht="12.75" customHeight="1" spans="1:21">
      <c r="A15" s="13" t="str">
        <f t="shared" si="2"/>
        <v/>
      </c>
      <c r="B15" s="13"/>
      <c r="C15" s="14"/>
      <c r="D15" s="14"/>
      <c r="E15" s="46"/>
      <c r="F15" s="46"/>
      <c r="G15" s="77"/>
      <c r="H15" s="14"/>
      <c r="I15" s="14"/>
      <c r="J15" s="14"/>
      <c r="K15" s="15"/>
      <c r="L15" s="46"/>
      <c r="M15" s="16"/>
      <c r="N15" s="16"/>
      <c r="O15" s="16"/>
      <c r="P15" s="16"/>
      <c r="Q15" s="46"/>
      <c r="R15" s="16"/>
      <c r="S15" s="23" t="str">
        <f t="shared" si="3"/>
        <v/>
      </c>
      <c r="T15" s="14"/>
      <c r="U15" s="2" t="s">
        <v>1744</v>
      </c>
    </row>
    <row r="16" ht="12.75" customHeight="1" spans="1:21">
      <c r="A16" s="13" t="str">
        <f t="shared" si="2"/>
        <v/>
      </c>
      <c r="B16" s="13"/>
      <c r="C16" s="14"/>
      <c r="D16" s="14"/>
      <c r="E16" s="46"/>
      <c r="F16" s="46"/>
      <c r="G16" s="77"/>
      <c r="H16" s="14"/>
      <c r="I16" s="14"/>
      <c r="J16" s="14"/>
      <c r="K16" s="15"/>
      <c r="L16" s="46"/>
      <c r="M16" s="16"/>
      <c r="N16" s="16"/>
      <c r="O16" s="16"/>
      <c r="P16" s="16"/>
      <c r="Q16" s="46"/>
      <c r="R16" s="16"/>
      <c r="S16" s="23" t="str">
        <f t="shared" si="3"/>
        <v/>
      </c>
      <c r="T16" s="14"/>
      <c r="U16" s="2" t="s">
        <v>1745</v>
      </c>
    </row>
    <row r="17" ht="12.75" customHeight="1" spans="1:21">
      <c r="A17" s="13" t="str">
        <f t="shared" si="2"/>
        <v/>
      </c>
      <c r="B17" s="13"/>
      <c r="C17" s="14"/>
      <c r="D17" s="14"/>
      <c r="E17" s="46"/>
      <c r="F17" s="46"/>
      <c r="G17" s="77"/>
      <c r="H17" s="14"/>
      <c r="I17" s="14"/>
      <c r="J17" s="14"/>
      <c r="K17" s="15"/>
      <c r="L17" s="46"/>
      <c r="M17" s="16"/>
      <c r="N17" s="16"/>
      <c r="O17" s="16"/>
      <c r="P17" s="16"/>
      <c r="Q17" s="46"/>
      <c r="R17" s="16"/>
      <c r="S17" s="23" t="str">
        <f t="shared" si="3"/>
        <v/>
      </c>
      <c r="T17" s="14"/>
      <c r="U17" s="2" t="s">
        <v>1746</v>
      </c>
    </row>
    <row r="18" ht="12.75" customHeight="1" spans="1:21">
      <c r="A18" s="13" t="str">
        <f t="shared" si="2"/>
        <v/>
      </c>
      <c r="B18" s="13"/>
      <c r="C18" s="14"/>
      <c r="D18" s="14"/>
      <c r="E18" s="46"/>
      <c r="F18" s="46"/>
      <c r="G18" s="77"/>
      <c r="H18" s="14"/>
      <c r="I18" s="14"/>
      <c r="J18" s="14"/>
      <c r="K18" s="15"/>
      <c r="L18" s="46"/>
      <c r="M18" s="16"/>
      <c r="N18" s="16"/>
      <c r="O18" s="16"/>
      <c r="P18" s="16"/>
      <c r="Q18" s="46"/>
      <c r="R18" s="16"/>
      <c r="S18" s="23" t="str">
        <f t="shared" si="3"/>
        <v/>
      </c>
      <c r="T18" s="14"/>
      <c r="U18" s="2" t="s">
        <v>1747</v>
      </c>
    </row>
    <row r="19" ht="12.75" customHeight="1" spans="1:21">
      <c r="A19" s="13" t="str">
        <f t="shared" si="2"/>
        <v/>
      </c>
      <c r="B19" s="13"/>
      <c r="C19" s="14"/>
      <c r="D19" s="14"/>
      <c r="E19" s="46"/>
      <c r="F19" s="46"/>
      <c r="G19" s="77"/>
      <c r="H19" s="14"/>
      <c r="I19" s="14"/>
      <c r="J19" s="14"/>
      <c r="K19" s="15"/>
      <c r="L19" s="46"/>
      <c r="M19" s="16"/>
      <c r="N19" s="16"/>
      <c r="O19" s="16"/>
      <c r="P19" s="16"/>
      <c r="Q19" s="46"/>
      <c r="R19" s="16"/>
      <c r="S19" s="23" t="str">
        <f t="shared" si="3"/>
        <v/>
      </c>
      <c r="T19" s="14"/>
      <c r="U19" s="2" t="s">
        <v>1748</v>
      </c>
    </row>
    <row r="20" ht="12.75" customHeight="1" spans="1:21">
      <c r="A20" s="13" t="str">
        <f t="shared" si="2"/>
        <v/>
      </c>
      <c r="B20" s="13"/>
      <c r="C20" s="14"/>
      <c r="D20" s="14"/>
      <c r="E20" s="46"/>
      <c r="F20" s="46"/>
      <c r="G20" s="77"/>
      <c r="H20" s="14"/>
      <c r="I20" s="14"/>
      <c r="J20" s="14"/>
      <c r="K20" s="15"/>
      <c r="L20" s="46"/>
      <c r="M20" s="16"/>
      <c r="N20" s="16"/>
      <c r="O20" s="16"/>
      <c r="P20" s="16"/>
      <c r="Q20" s="46"/>
      <c r="R20" s="16"/>
      <c r="S20" s="23" t="str">
        <f t="shared" si="3"/>
        <v/>
      </c>
      <c r="T20" s="14"/>
      <c r="U20" s="2" t="s">
        <v>1749</v>
      </c>
    </row>
    <row r="21" ht="12.75" customHeight="1" spans="1:21">
      <c r="A21" s="13" t="str">
        <f t="shared" si="2"/>
        <v/>
      </c>
      <c r="B21" s="13"/>
      <c r="C21" s="14"/>
      <c r="D21" s="14"/>
      <c r="E21" s="46"/>
      <c r="F21" s="46"/>
      <c r="G21" s="77"/>
      <c r="H21" s="14"/>
      <c r="I21" s="14"/>
      <c r="J21" s="14"/>
      <c r="K21" s="15"/>
      <c r="L21" s="46"/>
      <c r="M21" s="16"/>
      <c r="N21" s="16"/>
      <c r="O21" s="16"/>
      <c r="P21" s="16"/>
      <c r="Q21" s="46"/>
      <c r="R21" s="16"/>
      <c r="S21" s="23" t="str">
        <f t="shared" si="3"/>
        <v/>
      </c>
      <c r="T21" s="14"/>
      <c r="U21" s="2" t="s">
        <v>1750</v>
      </c>
    </row>
    <row r="22" ht="12.75" customHeight="1" spans="1:21">
      <c r="A22" s="13" t="str">
        <f t="shared" si="2"/>
        <v/>
      </c>
      <c r="B22" s="13"/>
      <c r="C22" s="14"/>
      <c r="D22" s="14"/>
      <c r="E22" s="46"/>
      <c r="F22" s="46"/>
      <c r="G22" s="77"/>
      <c r="H22" s="14"/>
      <c r="I22" s="14"/>
      <c r="J22" s="14"/>
      <c r="K22" s="15"/>
      <c r="L22" s="46"/>
      <c r="M22" s="16"/>
      <c r="N22" s="16"/>
      <c r="O22" s="16"/>
      <c r="P22" s="16"/>
      <c r="Q22" s="46"/>
      <c r="R22" s="16"/>
      <c r="S22" s="23" t="str">
        <f t="shared" si="3"/>
        <v/>
      </c>
      <c r="T22" s="14"/>
      <c r="U22" s="2" t="s">
        <v>1751</v>
      </c>
    </row>
    <row r="23" ht="12.75" customHeight="1" spans="1:21">
      <c r="A23" s="13" t="str">
        <f t="shared" si="2"/>
        <v/>
      </c>
      <c r="B23" s="13"/>
      <c r="C23" s="14"/>
      <c r="D23" s="14"/>
      <c r="E23" s="46"/>
      <c r="F23" s="46"/>
      <c r="G23" s="77"/>
      <c r="H23" s="14"/>
      <c r="I23" s="14"/>
      <c r="J23" s="14"/>
      <c r="K23" s="15"/>
      <c r="L23" s="46"/>
      <c r="M23" s="16"/>
      <c r="N23" s="16"/>
      <c r="O23" s="16"/>
      <c r="P23" s="16"/>
      <c r="Q23" s="46"/>
      <c r="R23" s="16"/>
      <c r="S23" s="23" t="str">
        <f t="shared" si="3"/>
        <v/>
      </c>
      <c r="T23" s="14"/>
      <c r="U23" s="2" t="s">
        <v>1752</v>
      </c>
    </row>
    <row r="24" ht="12.75" customHeight="1" spans="1:21">
      <c r="A24" s="13" t="str">
        <f t="shared" si="2"/>
        <v/>
      </c>
      <c r="B24" s="13"/>
      <c r="C24" s="14"/>
      <c r="D24" s="14"/>
      <c r="E24" s="46"/>
      <c r="F24" s="46"/>
      <c r="G24" s="77"/>
      <c r="H24" s="14"/>
      <c r="I24" s="14"/>
      <c r="J24" s="14"/>
      <c r="K24" s="15"/>
      <c r="L24" s="46"/>
      <c r="M24" s="16"/>
      <c r="N24" s="16"/>
      <c r="O24" s="16"/>
      <c r="P24" s="16"/>
      <c r="Q24" s="46"/>
      <c r="R24" s="16"/>
      <c r="S24" s="23" t="str">
        <f t="shared" si="3"/>
        <v/>
      </c>
      <c r="T24" s="14"/>
      <c r="U24" s="2" t="s">
        <v>1753</v>
      </c>
    </row>
    <row r="25" ht="12.75" customHeight="1" spans="1:21">
      <c r="A25" s="13" t="s">
        <v>1754</v>
      </c>
      <c r="B25" s="72"/>
      <c r="C25" s="72"/>
      <c r="D25" s="72"/>
      <c r="E25" s="69"/>
      <c r="F25" s="46"/>
      <c r="G25" s="77"/>
      <c r="H25" s="14"/>
      <c r="I25" s="14"/>
      <c r="J25" s="14"/>
      <c r="K25" s="15"/>
      <c r="L25" s="46"/>
      <c r="M25" s="16">
        <f>SUM(M8:M24)</f>
        <v>0</v>
      </c>
      <c r="N25" s="16">
        <f>SUM(N8:N24)</f>
        <v>0</v>
      </c>
      <c r="O25" s="16">
        <f>SUM(O8:O24)</f>
        <v>0</v>
      </c>
      <c r="P25" s="16">
        <f>SUM(P8:P24)</f>
        <v>0</v>
      </c>
      <c r="Q25" s="16"/>
      <c r="R25" s="16">
        <f>SUM(R8:R24)</f>
        <v>0</v>
      </c>
      <c r="S25" s="23" t="str">
        <f t="shared" si="3"/>
        <v/>
      </c>
      <c r="T25" s="14"/>
      <c r="U25" s="2"/>
    </row>
    <row r="26" ht="12.75" customHeight="1" spans="1:20">
      <c r="A26" s="13" t="s">
        <v>1755</v>
      </c>
      <c r="B26" s="72"/>
      <c r="C26" s="72"/>
      <c r="D26" s="72"/>
      <c r="E26" s="69"/>
      <c r="F26" s="46"/>
      <c r="G26" s="77"/>
      <c r="H26" s="14"/>
      <c r="I26" s="14"/>
      <c r="J26" s="14"/>
      <c r="K26" s="15"/>
      <c r="L26" s="46"/>
      <c r="M26" s="16"/>
      <c r="N26" s="16">
        <f>O25</f>
        <v>0</v>
      </c>
      <c r="O26" s="16"/>
      <c r="P26" s="16"/>
      <c r="Q26" s="16"/>
      <c r="R26" s="16"/>
      <c r="S26" s="23"/>
      <c r="T26" s="14"/>
    </row>
    <row r="27" customHeight="1" spans="1:20">
      <c r="A27" s="17" t="s">
        <v>1756</v>
      </c>
      <c r="B27" s="9"/>
      <c r="C27" s="9"/>
      <c r="D27" s="9"/>
      <c r="E27" s="18"/>
      <c r="F27" s="17"/>
      <c r="G27" s="17"/>
      <c r="H27" s="17"/>
      <c r="I27" s="20"/>
      <c r="J27" s="20"/>
      <c r="K27" s="23"/>
      <c r="L27" s="23"/>
      <c r="M27" s="23">
        <f>M25-M26</f>
        <v>0</v>
      </c>
      <c r="N27" s="23">
        <f>N25-N26</f>
        <v>0</v>
      </c>
      <c r="O27" s="23"/>
      <c r="P27" s="85">
        <f>P25</f>
        <v>0</v>
      </c>
      <c r="Q27" s="23"/>
      <c r="R27" s="85">
        <f>R25</f>
        <v>0</v>
      </c>
      <c r="S27" s="23" t="str">
        <f t="shared" si="3"/>
        <v/>
      </c>
      <c r="T27" s="23"/>
    </row>
    <row r="28" customHeight="1" spans="1:21">
      <c r="A28" s="3" t="e">
        <f>#REF!&amp;"填表人："&amp;#REF!</f>
        <v>#REF!</v>
      </c>
      <c r="R28" s="3" t="e">
        <f>"评估人员："&amp;#REF!</f>
        <v>#REF!</v>
      </c>
      <c r="U28" s="3" t="s">
        <v>1270</v>
      </c>
    </row>
    <row r="29" customHeight="1" spans="1:1">
      <c r="A29" s="3" t="e">
        <f>"填表日期："&amp;YEAR(#REF!)&amp;"年"&amp;MONTH(#REF!)&amp;"月"&amp;DAY(#REF!)&amp;"日"</f>
        <v>#REF!</v>
      </c>
    </row>
  </sheetData>
  <mergeCells count="23">
    <mergeCell ref="A2:T2"/>
    <mergeCell ref="A3:T3"/>
    <mergeCell ref="A5:G5"/>
    <mergeCell ref="M6:N6"/>
    <mergeCell ref="P6:R6"/>
    <mergeCell ref="A25:E25"/>
    <mergeCell ref="A26:E26"/>
    <mergeCell ref="A27:E27"/>
    <mergeCell ref="A6:A7"/>
    <mergeCell ref="B6:B7"/>
    <mergeCell ref="C6:C7"/>
    <mergeCell ref="D6:D7"/>
    <mergeCell ref="E6:E7"/>
    <mergeCell ref="F6:F7"/>
    <mergeCell ref="G6:G7"/>
    <mergeCell ref="H6:H7"/>
    <mergeCell ref="I6:I7"/>
    <mergeCell ref="J6:J7"/>
    <mergeCell ref="K6:K7"/>
    <mergeCell ref="L6:L7"/>
    <mergeCell ref="O6:O7"/>
    <mergeCell ref="S6:S7"/>
    <mergeCell ref="T6:T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0">
    <pageSetUpPr fitToPage="1"/>
  </sheetPr>
  <dimension ref="A2:AA39"/>
  <sheetViews>
    <sheetView showGridLines="0" zoomScale="96" zoomScaleNormal="96" zoomScaleSheetLayoutView="70" workbookViewId="0">
      <selection activeCell="J8" sqref="J8"/>
    </sheetView>
  </sheetViews>
  <sheetFormatPr defaultColWidth="9" defaultRowHeight="12.75"/>
  <cols>
    <col min="1" max="1" width="5.20833333333333" style="149" customWidth="1"/>
    <col min="2" max="2" width="8.20833333333333" style="149" customWidth="1"/>
    <col min="3" max="3" width="11.7083333333333" style="149" customWidth="1"/>
    <col min="4" max="4" width="6.20833333333333" style="149" customWidth="1"/>
    <col min="5" max="5" width="5" style="149" customWidth="1"/>
    <col min="6" max="6" width="7.70833333333333" style="149" customWidth="1"/>
    <col min="7" max="7" width="8.20833333333333" style="149" customWidth="1"/>
    <col min="8" max="8" width="6.5" style="149" customWidth="1"/>
    <col min="9" max="9" width="5.20833333333333" style="149" customWidth="1"/>
    <col min="10" max="10" width="5" style="149" customWidth="1"/>
    <col min="11" max="15" width="7.70833333333333" style="149" customWidth="1"/>
    <col min="16" max="16" width="7.5" style="297" customWidth="1"/>
    <col min="17" max="17" width="8.20833333333333" style="149" customWidth="1"/>
    <col min="18" max="18" width="6.5" style="149" customWidth="1"/>
    <col min="19" max="19" width="9.20833333333333" style="149" customWidth="1"/>
    <col min="20" max="20" width="10.2083333333333" style="149" customWidth="1"/>
    <col min="21" max="21" width="8.5" style="149" customWidth="1"/>
    <col min="22" max="22" width="9" style="149" customWidth="1"/>
    <col min="23" max="23" width="7.70833333333333" style="149" customWidth="1"/>
    <col min="24" max="24" width="10.5" style="149" customWidth="1"/>
    <col min="25" max="25" width="7.5" style="149" customWidth="1"/>
    <col min="26" max="26" width="9.70833333333333" style="149" customWidth="1"/>
    <col min="27" max="27" width="6.70833333333333" style="149" customWidth="1"/>
    <col min="28" max="259" width="9" style="149" customWidth="1"/>
    <col min="260" max="260" width="5.20833333333333" style="149" customWidth="1"/>
    <col min="261" max="261" width="14.7083333333333" style="149" customWidth="1"/>
    <col min="262" max="262" width="6.5" style="149" customWidth="1"/>
    <col min="263" max="263" width="7" style="149" customWidth="1"/>
    <col min="264" max="264" width="7.20833333333333" style="149" customWidth="1"/>
    <col min="265" max="265" width="7.70833333333333" style="149" customWidth="1"/>
    <col min="266" max="266" width="6.70833333333333" style="149" customWidth="1"/>
    <col min="267" max="267" width="5.5" style="149" customWidth="1"/>
    <col min="268" max="268" width="5" style="149" customWidth="1"/>
    <col min="269" max="269" width="6.70833333333333" style="149" customWidth="1"/>
    <col min="270" max="270" width="7" style="149" customWidth="1"/>
    <col min="271" max="271" width="5.20833333333333" style="149" customWidth="1"/>
    <col min="272" max="272" width="6.20833333333333" style="149" customWidth="1"/>
    <col min="273" max="273" width="6.5" style="149" customWidth="1"/>
    <col min="274" max="274" width="6.70833333333333" style="149" customWidth="1"/>
    <col min="275" max="275" width="6.5" style="149" customWidth="1"/>
    <col min="276" max="276" width="9" style="149" customWidth="1"/>
    <col min="277" max="277" width="8.20833333333333" style="149" customWidth="1"/>
    <col min="278" max="278" width="9.70833333333333" style="149" customWidth="1"/>
    <col min="279" max="279" width="5.20833333333333" style="149" customWidth="1"/>
    <col min="280" max="280" width="9.20833333333333" style="149" customWidth="1"/>
    <col min="281" max="281" width="5.20833333333333" style="149" customWidth="1"/>
    <col min="282" max="282" width="9.20833333333333" style="149" customWidth="1"/>
    <col min="283" max="283" width="17.5" style="149" customWidth="1"/>
    <col min="284" max="515" width="9" style="149" customWidth="1"/>
    <col min="516" max="516" width="5.20833333333333" style="149" customWidth="1"/>
    <col min="517" max="517" width="14.7083333333333" style="149" customWidth="1"/>
    <col min="518" max="518" width="6.5" style="149" customWidth="1"/>
    <col min="519" max="519" width="7" style="149" customWidth="1"/>
    <col min="520" max="520" width="7.20833333333333" style="149" customWidth="1"/>
    <col min="521" max="521" width="7.70833333333333" style="149" customWidth="1"/>
    <col min="522" max="522" width="6.70833333333333" style="149" customWidth="1"/>
    <col min="523" max="523" width="5.5" style="149" customWidth="1"/>
    <col min="524" max="524" width="5" style="149" customWidth="1"/>
    <col min="525" max="525" width="6.70833333333333" style="149" customWidth="1"/>
    <col min="526" max="526" width="7" style="149" customWidth="1"/>
    <col min="527" max="527" width="5.20833333333333" style="149" customWidth="1"/>
    <col min="528" max="528" width="6.20833333333333" style="149" customWidth="1"/>
    <col min="529" max="529" width="6.5" style="149" customWidth="1"/>
    <col min="530" max="530" width="6.70833333333333" style="149" customWidth="1"/>
    <col min="531" max="531" width="6.5" style="149" customWidth="1"/>
    <col min="532" max="532" width="9" style="149" customWidth="1"/>
    <col min="533" max="533" width="8.20833333333333" style="149" customWidth="1"/>
    <col min="534" max="534" width="9.70833333333333" style="149" customWidth="1"/>
    <col min="535" max="535" width="5.20833333333333" style="149" customWidth="1"/>
    <col min="536" max="536" width="9.20833333333333" style="149" customWidth="1"/>
    <col min="537" max="537" width="5.20833333333333" style="149" customWidth="1"/>
    <col min="538" max="538" width="9.20833333333333" style="149" customWidth="1"/>
    <col min="539" max="539" width="17.5" style="149" customWidth="1"/>
    <col min="540" max="771" width="9" style="149" customWidth="1"/>
    <col min="772" max="772" width="5.20833333333333" style="149" customWidth="1"/>
    <col min="773" max="773" width="14.7083333333333" style="149" customWidth="1"/>
    <col min="774" max="774" width="6.5" style="149" customWidth="1"/>
    <col min="775" max="775" width="7" style="149" customWidth="1"/>
    <col min="776" max="776" width="7.20833333333333" style="149" customWidth="1"/>
    <col min="777" max="777" width="7.70833333333333" style="149" customWidth="1"/>
    <col min="778" max="778" width="6.70833333333333" style="149" customWidth="1"/>
    <col min="779" max="779" width="5.5" style="149" customWidth="1"/>
    <col min="780" max="780" width="5" style="149" customWidth="1"/>
    <col min="781" max="781" width="6.70833333333333" style="149" customWidth="1"/>
    <col min="782" max="782" width="7" style="149" customWidth="1"/>
    <col min="783" max="783" width="5.20833333333333" style="149" customWidth="1"/>
    <col min="784" max="784" width="6.20833333333333" style="149" customWidth="1"/>
    <col min="785" max="785" width="6.5" style="149" customWidth="1"/>
    <col min="786" max="786" width="6.70833333333333" style="149" customWidth="1"/>
    <col min="787" max="787" width="6.5" style="149" customWidth="1"/>
    <col min="788" max="788" width="9" style="149" customWidth="1"/>
    <col min="789" max="789" width="8.20833333333333" style="149" customWidth="1"/>
    <col min="790" max="790" width="9.70833333333333" style="149" customWidth="1"/>
    <col min="791" max="791" width="5.20833333333333" style="149" customWidth="1"/>
    <col min="792" max="792" width="9.20833333333333" style="149" customWidth="1"/>
    <col min="793" max="793" width="5.20833333333333" style="149" customWidth="1"/>
    <col min="794" max="794" width="9.20833333333333" style="149" customWidth="1"/>
    <col min="795" max="795" width="17.5" style="149" customWidth="1"/>
    <col min="796" max="1027" width="9" style="149" customWidth="1"/>
    <col min="1028" max="1028" width="5.20833333333333" style="149" customWidth="1"/>
    <col min="1029" max="1029" width="14.7083333333333" style="149" customWidth="1"/>
    <col min="1030" max="1030" width="6.5" style="149" customWidth="1"/>
    <col min="1031" max="1031" width="7" style="149" customWidth="1"/>
    <col min="1032" max="1032" width="7.20833333333333" style="149" customWidth="1"/>
    <col min="1033" max="1033" width="7.70833333333333" style="149" customWidth="1"/>
    <col min="1034" max="1034" width="6.70833333333333" style="149" customWidth="1"/>
    <col min="1035" max="1035" width="5.5" style="149" customWidth="1"/>
    <col min="1036" max="1036" width="5" style="149" customWidth="1"/>
    <col min="1037" max="1037" width="6.70833333333333" style="149" customWidth="1"/>
    <col min="1038" max="1038" width="7" style="149" customWidth="1"/>
    <col min="1039" max="1039" width="5.20833333333333" style="149" customWidth="1"/>
    <col min="1040" max="1040" width="6.20833333333333" style="149" customWidth="1"/>
    <col min="1041" max="1041" width="6.5" style="149" customWidth="1"/>
    <col min="1042" max="1042" width="6.70833333333333" style="149" customWidth="1"/>
    <col min="1043" max="1043" width="6.5" style="149" customWidth="1"/>
    <col min="1044" max="1044" width="9" style="149" customWidth="1"/>
    <col min="1045" max="1045" width="8.20833333333333" style="149" customWidth="1"/>
    <col min="1046" max="1046" width="9.70833333333333" style="149" customWidth="1"/>
    <col min="1047" max="1047" width="5.20833333333333" style="149" customWidth="1"/>
    <col min="1048" max="1048" width="9.20833333333333" style="149" customWidth="1"/>
    <col min="1049" max="1049" width="5.20833333333333" style="149" customWidth="1"/>
    <col min="1050" max="1050" width="9.20833333333333" style="149" customWidth="1"/>
    <col min="1051" max="1051" width="17.5" style="149" customWidth="1"/>
    <col min="1052" max="1283" width="9" style="149" customWidth="1"/>
    <col min="1284" max="1284" width="5.20833333333333" style="149" customWidth="1"/>
    <col min="1285" max="1285" width="14.7083333333333" style="149" customWidth="1"/>
    <col min="1286" max="1286" width="6.5" style="149" customWidth="1"/>
    <col min="1287" max="1287" width="7" style="149" customWidth="1"/>
    <col min="1288" max="1288" width="7.20833333333333" style="149" customWidth="1"/>
    <col min="1289" max="1289" width="7.70833333333333" style="149" customWidth="1"/>
    <col min="1290" max="1290" width="6.70833333333333" style="149" customWidth="1"/>
    <col min="1291" max="1291" width="5.5" style="149" customWidth="1"/>
    <col min="1292" max="1292" width="5" style="149" customWidth="1"/>
    <col min="1293" max="1293" width="6.70833333333333" style="149" customWidth="1"/>
    <col min="1294" max="1294" width="7" style="149" customWidth="1"/>
    <col min="1295" max="1295" width="5.20833333333333" style="149" customWidth="1"/>
    <col min="1296" max="1296" width="6.20833333333333" style="149" customWidth="1"/>
    <col min="1297" max="1297" width="6.5" style="149" customWidth="1"/>
    <col min="1298" max="1298" width="6.70833333333333" style="149" customWidth="1"/>
    <col min="1299" max="1299" width="6.5" style="149" customWidth="1"/>
    <col min="1300" max="1300" width="9" style="149" customWidth="1"/>
    <col min="1301" max="1301" width="8.20833333333333" style="149" customWidth="1"/>
    <col min="1302" max="1302" width="9.70833333333333" style="149" customWidth="1"/>
    <col min="1303" max="1303" width="5.20833333333333" style="149" customWidth="1"/>
    <col min="1304" max="1304" width="9.20833333333333" style="149" customWidth="1"/>
    <col min="1305" max="1305" width="5.20833333333333" style="149" customWidth="1"/>
    <col min="1306" max="1306" width="9.20833333333333" style="149" customWidth="1"/>
    <col min="1307" max="1307" width="17.5" style="149" customWidth="1"/>
    <col min="1308" max="1539" width="9" style="149" customWidth="1"/>
    <col min="1540" max="1540" width="5.20833333333333" style="149" customWidth="1"/>
    <col min="1541" max="1541" width="14.7083333333333" style="149" customWidth="1"/>
    <col min="1542" max="1542" width="6.5" style="149" customWidth="1"/>
    <col min="1543" max="1543" width="7" style="149" customWidth="1"/>
    <col min="1544" max="1544" width="7.20833333333333" style="149" customWidth="1"/>
    <col min="1545" max="1545" width="7.70833333333333" style="149" customWidth="1"/>
    <col min="1546" max="1546" width="6.70833333333333" style="149" customWidth="1"/>
    <col min="1547" max="1547" width="5.5" style="149" customWidth="1"/>
    <col min="1548" max="1548" width="5" style="149" customWidth="1"/>
    <col min="1549" max="1549" width="6.70833333333333" style="149" customWidth="1"/>
    <col min="1550" max="1550" width="7" style="149" customWidth="1"/>
    <col min="1551" max="1551" width="5.20833333333333" style="149" customWidth="1"/>
    <col min="1552" max="1552" width="6.20833333333333" style="149" customWidth="1"/>
    <col min="1553" max="1553" width="6.5" style="149" customWidth="1"/>
    <col min="1554" max="1554" width="6.70833333333333" style="149" customWidth="1"/>
    <col min="1555" max="1555" width="6.5" style="149" customWidth="1"/>
    <col min="1556" max="1556" width="9" style="149" customWidth="1"/>
    <col min="1557" max="1557" width="8.20833333333333" style="149" customWidth="1"/>
    <col min="1558" max="1558" width="9.70833333333333" style="149" customWidth="1"/>
    <col min="1559" max="1559" width="5.20833333333333" style="149" customWidth="1"/>
    <col min="1560" max="1560" width="9.20833333333333" style="149" customWidth="1"/>
    <col min="1561" max="1561" width="5.20833333333333" style="149" customWidth="1"/>
    <col min="1562" max="1562" width="9.20833333333333" style="149" customWidth="1"/>
    <col min="1563" max="1563" width="17.5" style="149" customWidth="1"/>
    <col min="1564" max="1795" width="9" style="149" customWidth="1"/>
    <col min="1796" max="1796" width="5.20833333333333" style="149" customWidth="1"/>
    <col min="1797" max="1797" width="14.7083333333333" style="149" customWidth="1"/>
    <col min="1798" max="1798" width="6.5" style="149" customWidth="1"/>
    <col min="1799" max="1799" width="7" style="149" customWidth="1"/>
    <col min="1800" max="1800" width="7.20833333333333" style="149" customWidth="1"/>
    <col min="1801" max="1801" width="7.70833333333333" style="149" customWidth="1"/>
    <col min="1802" max="1802" width="6.70833333333333" style="149" customWidth="1"/>
    <col min="1803" max="1803" width="5.5" style="149" customWidth="1"/>
    <col min="1804" max="1804" width="5" style="149" customWidth="1"/>
    <col min="1805" max="1805" width="6.70833333333333" style="149" customWidth="1"/>
    <col min="1806" max="1806" width="7" style="149" customWidth="1"/>
    <col min="1807" max="1807" width="5.20833333333333" style="149" customWidth="1"/>
    <col min="1808" max="1808" width="6.20833333333333" style="149" customWidth="1"/>
    <col min="1809" max="1809" width="6.5" style="149" customWidth="1"/>
    <col min="1810" max="1810" width="6.70833333333333" style="149" customWidth="1"/>
    <col min="1811" max="1811" width="6.5" style="149" customWidth="1"/>
    <col min="1812" max="1812" width="9" style="149" customWidth="1"/>
    <col min="1813" max="1813" width="8.20833333333333" style="149" customWidth="1"/>
    <col min="1814" max="1814" width="9.70833333333333" style="149" customWidth="1"/>
    <col min="1815" max="1815" width="5.20833333333333" style="149" customWidth="1"/>
    <col min="1816" max="1816" width="9.20833333333333" style="149" customWidth="1"/>
    <col min="1817" max="1817" width="5.20833333333333" style="149" customWidth="1"/>
    <col min="1818" max="1818" width="9.20833333333333" style="149" customWidth="1"/>
    <col min="1819" max="1819" width="17.5" style="149" customWidth="1"/>
    <col min="1820" max="2051" width="9" style="149" customWidth="1"/>
    <col min="2052" max="2052" width="5.20833333333333" style="149" customWidth="1"/>
    <col min="2053" max="2053" width="14.7083333333333" style="149" customWidth="1"/>
    <col min="2054" max="2054" width="6.5" style="149" customWidth="1"/>
    <col min="2055" max="2055" width="7" style="149" customWidth="1"/>
    <col min="2056" max="2056" width="7.20833333333333" style="149" customWidth="1"/>
    <col min="2057" max="2057" width="7.70833333333333" style="149" customWidth="1"/>
    <col min="2058" max="2058" width="6.70833333333333" style="149" customWidth="1"/>
    <col min="2059" max="2059" width="5.5" style="149" customWidth="1"/>
    <col min="2060" max="2060" width="5" style="149" customWidth="1"/>
    <col min="2061" max="2061" width="6.70833333333333" style="149" customWidth="1"/>
    <col min="2062" max="2062" width="7" style="149" customWidth="1"/>
    <col min="2063" max="2063" width="5.20833333333333" style="149" customWidth="1"/>
    <col min="2064" max="2064" width="6.20833333333333" style="149" customWidth="1"/>
    <col min="2065" max="2065" width="6.5" style="149" customWidth="1"/>
    <col min="2066" max="2066" width="6.70833333333333" style="149" customWidth="1"/>
    <col min="2067" max="2067" width="6.5" style="149" customWidth="1"/>
    <col min="2068" max="2068" width="9" style="149" customWidth="1"/>
    <col min="2069" max="2069" width="8.20833333333333" style="149" customWidth="1"/>
    <col min="2070" max="2070" width="9.70833333333333" style="149" customWidth="1"/>
    <col min="2071" max="2071" width="5.20833333333333" style="149" customWidth="1"/>
    <col min="2072" max="2072" width="9.20833333333333" style="149" customWidth="1"/>
    <col min="2073" max="2073" width="5.20833333333333" style="149" customWidth="1"/>
    <col min="2074" max="2074" width="9.20833333333333" style="149" customWidth="1"/>
    <col min="2075" max="2075" width="17.5" style="149" customWidth="1"/>
    <col min="2076" max="2307" width="9" style="149" customWidth="1"/>
    <col min="2308" max="2308" width="5.20833333333333" style="149" customWidth="1"/>
    <col min="2309" max="2309" width="14.7083333333333" style="149" customWidth="1"/>
    <col min="2310" max="2310" width="6.5" style="149" customWidth="1"/>
    <col min="2311" max="2311" width="7" style="149" customWidth="1"/>
    <col min="2312" max="2312" width="7.20833333333333" style="149" customWidth="1"/>
    <col min="2313" max="2313" width="7.70833333333333" style="149" customWidth="1"/>
    <col min="2314" max="2314" width="6.70833333333333" style="149" customWidth="1"/>
    <col min="2315" max="2315" width="5.5" style="149" customWidth="1"/>
    <col min="2316" max="2316" width="5" style="149" customWidth="1"/>
    <col min="2317" max="2317" width="6.70833333333333" style="149" customWidth="1"/>
    <col min="2318" max="2318" width="7" style="149" customWidth="1"/>
    <col min="2319" max="2319" width="5.20833333333333" style="149" customWidth="1"/>
    <col min="2320" max="2320" width="6.20833333333333" style="149" customWidth="1"/>
    <col min="2321" max="2321" width="6.5" style="149" customWidth="1"/>
    <col min="2322" max="2322" width="6.70833333333333" style="149" customWidth="1"/>
    <col min="2323" max="2323" width="6.5" style="149" customWidth="1"/>
    <col min="2324" max="2324" width="9" style="149" customWidth="1"/>
    <col min="2325" max="2325" width="8.20833333333333" style="149" customWidth="1"/>
    <col min="2326" max="2326" width="9.70833333333333" style="149" customWidth="1"/>
    <col min="2327" max="2327" width="5.20833333333333" style="149" customWidth="1"/>
    <col min="2328" max="2328" width="9.20833333333333" style="149" customWidth="1"/>
    <col min="2329" max="2329" width="5.20833333333333" style="149" customWidth="1"/>
    <col min="2330" max="2330" width="9.20833333333333" style="149" customWidth="1"/>
    <col min="2331" max="2331" width="17.5" style="149" customWidth="1"/>
    <col min="2332" max="2563" width="9" style="149" customWidth="1"/>
    <col min="2564" max="2564" width="5.20833333333333" style="149" customWidth="1"/>
    <col min="2565" max="2565" width="14.7083333333333" style="149" customWidth="1"/>
    <col min="2566" max="2566" width="6.5" style="149" customWidth="1"/>
    <col min="2567" max="2567" width="7" style="149" customWidth="1"/>
    <col min="2568" max="2568" width="7.20833333333333" style="149" customWidth="1"/>
    <col min="2569" max="2569" width="7.70833333333333" style="149" customWidth="1"/>
    <col min="2570" max="2570" width="6.70833333333333" style="149" customWidth="1"/>
    <col min="2571" max="2571" width="5.5" style="149" customWidth="1"/>
    <col min="2572" max="2572" width="5" style="149" customWidth="1"/>
    <col min="2573" max="2573" width="6.70833333333333" style="149" customWidth="1"/>
    <col min="2574" max="2574" width="7" style="149" customWidth="1"/>
    <col min="2575" max="2575" width="5.20833333333333" style="149" customWidth="1"/>
    <col min="2576" max="2576" width="6.20833333333333" style="149" customWidth="1"/>
    <col min="2577" max="2577" width="6.5" style="149" customWidth="1"/>
    <col min="2578" max="2578" width="6.70833333333333" style="149" customWidth="1"/>
    <col min="2579" max="2579" width="6.5" style="149" customWidth="1"/>
    <col min="2580" max="2580" width="9" style="149" customWidth="1"/>
    <col min="2581" max="2581" width="8.20833333333333" style="149" customWidth="1"/>
    <col min="2582" max="2582" width="9.70833333333333" style="149" customWidth="1"/>
    <col min="2583" max="2583" width="5.20833333333333" style="149" customWidth="1"/>
    <col min="2584" max="2584" width="9.20833333333333" style="149" customWidth="1"/>
    <col min="2585" max="2585" width="5.20833333333333" style="149" customWidth="1"/>
    <col min="2586" max="2586" width="9.20833333333333" style="149" customWidth="1"/>
    <col min="2587" max="2587" width="17.5" style="149" customWidth="1"/>
    <col min="2588" max="2819" width="9" style="149" customWidth="1"/>
    <col min="2820" max="2820" width="5.20833333333333" style="149" customWidth="1"/>
    <col min="2821" max="2821" width="14.7083333333333" style="149" customWidth="1"/>
    <col min="2822" max="2822" width="6.5" style="149" customWidth="1"/>
    <col min="2823" max="2823" width="7" style="149" customWidth="1"/>
    <col min="2824" max="2824" width="7.20833333333333" style="149" customWidth="1"/>
    <col min="2825" max="2825" width="7.70833333333333" style="149" customWidth="1"/>
    <col min="2826" max="2826" width="6.70833333333333" style="149" customWidth="1"/>
    <col min="2827" max="2827" width="5.5" style="149" customWidth="1"/>
    <col min="2828" max="2828" width="5" style="149" customWidth="1"/>
    <col min="2829" max="2829" width="6.70833333333333" style="149" customWidth="1"/>
    <col min="2830" max="2830" width="7" style="149" customWidth="1"/>
    <col min="2831" max="2831" width="5.20833333333333" style="149" customWidth="1"/>
    <col min="2832" max="2832" width="6.20833333333333" style="149" customWidth="1"/>
    <col min="2833" max="2833" width="6.5" style="149" customWidth="1"/>
    <col min="2834" max="2834" width="6.70833333333333" style="149" customWidth="1"/>
    <col min="2835" max="2835" width="6.5" style="149" customWidth="1"/>
    <col min="2836" max="2836" width="9" style="149" customWidth="1"/>
    <col min="2837" max="2837" width="8.20833333333333" style="149" customWidth="1"/>
    <col min="2838" max="2838" width="9.70833333333333" style="149" customWidth="1"/>
    <col min="2839" max="2839" width="5.20833333333333" style="149" customWidth="1"/>
    <col min="2840" max="2840" width="9.20833333333333" style="149" customWidth="1"/>
    <col min="2841" max="2841" width="5.20833333333333" style="149" customWidth="1"/>
    <col min="2842" max="2842" width="9.20833333333333" style="149" customWidth="1"/>
    <col min="2843" max="2843" width="17.5" style="149" customWidth="1"/>
    <col min="2844" max="3075" width="9" style="149" customWidth="1"/>
    <col min="3076" max="3076" width="5.20833333333333" style="149" customWidth="1"/>
    <col min="3077" max="3077" width="14.7083333333333" style="149" customWidth="1"/>
    <col min="3078" max="3078" width="6.5" style="149" customWidth="1"/>
    <col min="3079" max="3079" width="7" style="149" customWidth="1"/>
    <col min="3080" max="3080" width="7.20833333333333" style="149" customWidth="1"/>
    <col min="3081" max="3081" width="7.70833333333333" style="149" customWidth="1"/>
    <col min="3082" max="3082" width="6.70833333333333" style="149" customWidth="1"/>
    <col min="3083" max="3083" width="5.5" style="149" customWidth="1"/>
    <col min="3084" max="3084" width="5" style="149" customWidth="1"/>
    <col min="3085" max="3085" width="6.70833333333333" style="149" customWidth="1"/>
    <col min="3086" max="3086" width="7" style="149" customWidth="1"/>
    <col min="3087" max="3087" width="5.20833333333333" style="149" customWidth="1"/>
    <col min="3088" max="3088" width="6.20833333333333" style="149" customWidth="1"/>
    <col min="3089" max="3089" width="6.5" style="149" customWidth="1"/>
    <col min="3090" max="3090" width="6.70833333333333" style="149" customWidth="1"/>
    <col min="3091" max="3091" width="6.5" style="149" customWidth="1"/>
    <col min="3092" max="3092" width="9" style="149" customWidth="1"/>
    <col min="3093" max="3093" width="8.20833333333333" style="149" customWidth="1"/>
    <col min="3094" max="3094" width="9.70833333333333" style="149" customWidth="1"/>
    <col min="3095" max="3095" width="5.20833333333333" style="149" customWidth="1"/>
    <col min="3096" max="3096" width="9.20833333333333" style="149" customWidth="1"/>
    <col min="3097" max="3097" width="5.20833333333333" style="149" customWidth="1"/>
    <col min="3098" max="3098" width="9.20833333333333" style="149" customWidth="1"/>
    <col min="3099" max="3099" width="17.5" style="149" customWidth="1"/>
    <col min="3100" max="3331" width="9" style="149" customWidth="1"/>
    <col min="3332" max="3332" width="5.20833333333333" style="149" customWidth="1"/>
    <col min="3333" max="3333" width="14.7083333333333" style="149" customWidth="1"/>
    <col min="3334" max="3334" width="6.5" style="149" customWidth="1"/>
    <col min="3335" max="3335" width="7" style="149" customWidth="1"/>
    <col min="3336" max="3336" width="7.20833333333333" style="149" customWidth="1"/>
    <col min="3337" max="3337" width="7.70833333333333" style="149" customWidth="1"/>
    <col min="3338" max="3338" width="6.70833333333333" style="149" customWidth="1"/>
    <col min="3339" max="3339" width="5.5" style="149" customWidth="1"/>
    <col min="3340" max="3340" width="5" style="149" customWidth="1"/>
    <col min="3341" max="3341" width="6.70833333333333" style="149" customWidth="1"/>
    <col min="3342" max="3342" width="7" style="149" customWidth="1"/>
    <col min="3343" max="3343" width="5.20833333333333" style="149" customWidth="1"/>
    <col min="3344" max="3344" width="6.20833333333333" style="149" customWidth="1"/>
    <col min="3345" max="3345" width="6.5" style="149" customWidth="1"/>
    <col min="3346" max="3346" width="6.70833333333333" style="149" customWidth="1"/>
    <col min="3347" max="3347" width="6.5" style="149" customWidth="1"/>
    <col min="3348" max="3348" width="9" style="149" customWidth="1"/>
    <col min="3349" max="3349" width="8.20833333333333" style="149" customWidth="1"/>
    <col min="3350" max="3350" width="9.70833333333333" style="149" customWidth="1"/>
    <col min="3351" max="3351" width="5.20833333333333" style="149" customWidth="1"/>
    <col min="3352" max="3352" width="9.20833333333333" style="149" customWidth="1"/>
    <col min="3353" max="3353" width="5.20833333333333" style="149" customWidth="1"/>
    <col min="3354" max="3354" width="9.20833333333333" style="149" customWidth="1"/>
    <col min="3355" max="3355" width="17.5" style="149" customWidth="1"/>
    <col min="3356" max="3587" width="9" style="149" customWidth="1"/>
    <col min="3588" max="3588" width="5.20833333333333" style="149" customWidth="1"/>
    <col min="3589" max="3589" width="14.7083333333333" style="149" customWidth="1"/>
    <col min="3590" max="3590" width="6.5" style="149" customWidth="1"/>
    <col min="3591" max="3591" width="7" style="149" customWidth="1"/>
    <col min="3592" max="3592" width="7.20833333333333" style="149" customWidth="1"/>
    <col min="3593" max="3593" width="7.70833333333333" style="149" customWidth="1"/>
    <col min="3594" max="3594" width="6.70833333333333" style="149" customWidth="1"/>
    <col min="3595" max="3595" width="5.5" style="149" customWidth="1"/>
    <col min="3596" max="3596" width="5" style="149" customWidth="1"/>
    <col min="3597" max="3597" width="6.70833333333333" style="149" customWidth="1"/>
    <col min="3598" max="3598" width="7" style="149" customWidth="1"/>
    <col min="3599" max="3599" width="5.20833333333333" style="149" customWidth="1"/>
    <col min="3600" max="3600" width="6.20833333333333" style="149" customWidth="1"/>
    <col min="3601" max="3601" width="6.5" style="149" customWidth="1"/>
    <col min="3602" max="3602" width="6.70833333333333" style="149" customWidth="1"/>
    <col min="3603" max="3603" width="6.5" style="149" customWidth="1"/>
    <col min="3604" max="3604" width="9" style="149" customWidth="1"/>
    <col min="3605" max="3605" width="8.20833333333333" style="149" customWidth="1"/>
    <col min="3606" max="3606" width="9.70833333333333" style="149" customWidth="1"/>
    <col min="3607" max="3607" width="5.20833333333333" style="149" customWidth="1"/>
    <col min="3608" max="3608" width="9.20833333333333" style="149" customWidth="1"/>
    <col min="3609" max="3609" width="5.20833333333333" style="149" customWidth="1"/>
    <col min="3610" max="3610" width="9.20833333333333" style="149" customWidth="1"/>
    <col min="3611" max="3611" width="17.5" style="149" customWidth="1"/>
    <col min="3612" max="3843" width="9" style="149" customWidth="1"/>
    <col min="3844" max="3844" width="5.20833333333333" style="149" customWidth="1"/>
    <col min="3845" max="3845" width="14.7083333333333" style="149" customWidth="1"/>
    <col min="3846" max="3846" width="6.5" style="149" customWidth="1"/>
    <col min="3847" max="3847" width="7" style="149" customWidth="1"/>
    <col min="3848" max="3848" width="7.20833333333333" style="149" customWidth="1"/>
    <col min="3849" max="3849" width="7.70833333333333" style="149" customWidth="1"/>
    <col min="3850" max="3850" width="6.70833333333333" style="149" customWidth="1"/>
    <col min="3851" max="3851" width="5.5" style="149" customWidth="1"/>
    <col min="3852" max="3852" width="5" style="149" customWidth="1"/>
    <col min="3853" max="3853" width="6.70833333333333" style="149" customWidth="1"/>
    <col min="3854" max="3854" width="7" style="149" customWidth="1"/>
    <col min="3855" max="3855" width="5.20833333333333" style="149" customWidth="1"/>
    <col min="3856" max="3856" width="6.20833333333333" style="149" customWidth="1"/>
    <col min="3857" max="3857" width="6.5" style="149" customWidth="1"/>
    <col min="3858" max="3858" width="6.70833333333333" style="149" customWidth="1"/>
    <col min="3859" max="3859" width="6.5" style="149" customWidth="1"/>
    <col min="3860" max="3860" width="9" style="149" customWidth="1"/>
    <col min="3861" max="3861" width="8.20833333333333" style="149" customWidth="1"/>
    <col min="3862" max="3862" width="9.70833333333333" style="149" customWidth="1"/>
    <col min="3863" max="3863" width="5.20833333333333" style="149" customWidth="1"/>
    <col min="3864" max="3864" width="9.20833333333333" style="149" customWidth="1"/>
    <col min="3865" max="3865" width="5.20833333333333" style="149" customWidth="1"/>
    <col min="3866" max="3866" width="9.20833333333333" style="149" customWidth="1"/>
    <col min="3867" max="3867" width="17.5" style="149" customWidth="1"/>
    <col min="3868" max="4099" width="9" style="149" customWidth="1"/>
    <col min="4100" max="4100" width="5.20833333333333" style="149" customWidth="1"/>
    <col min="4101" max="4101" width="14.7083333333333" style="149" customWidth="1"/>
    <col min="4102" max="4102" width="6.5" style="149" customWidth="1"/>
    <col min="4103" max="4103" width="7" style="149" customWidth="1"/>
    <col min="4104" max="4104" width="7.20833333333333" style="149" customWidth="1"/>
    <col min="4105" max="4105" width="7.70833333333333" style="149" customWidth="1"/>
    <col min="4106" max="4106" width="6.70833333333333" style="149" customWidth="1"/>
    <col min="4107" max="4107" width="5.5" style="149" customWidth="1"/>
    <col min="4108" max="4108" width="5" style="149" customWidth="1"/>
    <col min="4109" max="4109" width="6.70833333333333" style="149" customWidth="1"/>
    <col min="4110" max="4110" width="7" style="149" customWidth="1"/>
    <col min="4111" max="4111" width="5.20833333333333" style="149" customWidth="1"/>
    <col min="4112" max="4112" width="6.20833333333333" style="149" customWidth="1"/>
    <col min="4113" max="4113" width="6.5" style="149" customWidth="1"/>
    <col min="4114" max="4114" width="6.70833333333333" style="149" customWidth="1"/>
    <col min="4115" max="4115" width="6.5" style="149" customWidth="1"/>
    <col min="4116" max="4116" width="9" style="149" customWidth="1"/>
    <col min="4117" max="4117" width="8.20833333333333" style="149" customWidth="1"/>
    <col min="4118" max="4118" width="9.70833333333333" style="149" customWidth="1"/>
    <col min="4119" max="4119" width="5.20833333333333" style="149" customWidth="1"/>
    <col min="4120" max="4120" width="9.20833333333333" style="149" customWidth="1"/>
    <col min="4121" max="4121" width="5.20833333333333" style="149" customWidth="1"/>
    <col min="4122" max="4122" width="9.20833333333333" style="149" customWidth="1"/>
    <col min="4123" max="4123" width="17.5" style="149" customWidth="1"/>
    <col min="4124" max="4355" width="9" style="149" customWidth="1"/>
    <col min="4356" max="4356" width="5.20833333333333" style="149" customWidth="1"/>
    <col min="4357" max="4357" width="14.7083333333333" style="149" customWidth="1"/>
    <col min="4358" max="4358" width="6.5" style="149" customWidth="1"/>
    <col min="4359" max="4359" width="7" style="149" customWidth="1"/>
    <col min="4360" max="4360" width="7.20833333333333" style="149" customWidth="1"/>
    <col min="4361" max="4361" width="7.70833333333333" style="149" customWidth="1"/>
    <col min="4362" max="4362" width="6.70833333333333" style="149" customWidth="1"/>
    <col min="4363" max="4363" width="5.5" style="149" customWidth="1"/>
    <col min="4364" max="4364" width="5" style="149" customWidth="1"/>
    <col min="4365" max="4365" width="6.70833333333333" style="149" customWidth="1"/>
    <col min="4366" max="4366" width="7" style="149" customWidth="1"/>
    <col min="4367" max="4367" width="5.20833333333333" style="149" customWidth="1"/>
    <col min="4368" max="4368" width="6.20833333333333" style="149" customWidth="1"/>
    <col min="4369" max="4369" width="6.5" style="149" customWidth="1"/>
    <col min="4370" max="4370" width="6.70833333333333" style="149" customWidth="1"/>
    <col min="4371" max="4371" width="6.5" style="149" customWidth="1"/>
    <col min="4372" max="4372" width="9" style="149" customWidth="1"/>
    <col min="4373" max="4373" width="8.20833333333333" style="149" customWidth="1"/>
    <col min="4374" max="4374" width="9.70833333333333" style="149" customWidth="1"/>
    <col min="4375" max="4375" width="5.20833333333333" style="149" customWidth="1"/>
    <col min="4376" max="4376" width="9.20833333333333" style="149" customWidth="1"/>
    <col min="4377" max="4377" width="5.20833333333333" style="149" customWidth="1"/>
    <col min="4378" max="4378" width="9.20833333333333" style="149" customWidth="1"/>
    <col min="4379" max="4379" width="17.5" style="149" customWidth="1"/>
    <col min="4380" max="4611" width="9" style="149" customWidth="1"/>
    <col min="4612" max="4612" width="5.20833333333333" style="149" customWidth="1"/>
    <col min="4613" max="4613" width="14.7083333333333" style="149" customWidth="1"/>
    <col min="4614" max="4614" width="6.5" style="149" customWidth="1"/>
    <col min="4615" max="4615" width="7" style="149" customWidth="1"/>
    <col min="4616" max="4616" width="7.20833333333333" style="149" customWidth="1"/>
    <col min="4617" max="4617" width="7.70833333333333" style="149" customWidth="1"/>
    <col min="4618" max="4618" width="6.70833333333333" style="149" customWidth="1"/>
    <col min="4619" max="4619" width="5.5" style="149" customWidth="1"/>
    <col min="4620" max="4620" width="5" style="149" customWidth="1"/>
    <col min="4621" max="4621" width="6.70833333333333" style="149" customWidth="1"/>
    <col min="4622" max="4622" width="7" style="149" customWidth="1"/>
    <col min="4623" max="4623" width="5.20833333333333" style="149" customWidth="1"/>
    <col min="4624" max="4624" width="6.20833333333333" style="149" customWidth="1"/>
    <col min="4625" max="4625" width="6.5" style="149" customWidth="1"/>
    <col min="4626" max="4626" width="6.70833333333333" style="149" customWidth="1"/>
    <col min="4627" max="4627" width="6.5" style="149" customWidth="1"/>
    <col min="4628" max="4628" width="9" style="149" customWidth="1"/>
    <col min="4629" max="4629" width="8.20833333333333" style="149" customWidth="1"/>
    <col min="4630" max="4630" width="9.70833333333333" style="149" customWidth="1"/>
    <col min="4631" max="4631" width="5.20833333333333" style="149" customWidth="1"/>
    <col min="4632" max="4632" width="9.20833333333333" style="149" customWidth="1"/>
    <col min="4633" max="4633" width="5.20833333333333" style="149" customWidth="1"/>
    <col min="4634" max="4634" width="9.20833333333333" style="149" customWidth="1"/>
    <col min="4635" max="4635" width="17.5" style="149" customWidth="1"/>
    <col min="4636" max="4867" width="9" style="149" customWidth="1"/>
    <col min="4868" max="4868" width="5.20833333333333" style="149" customWidth="1"/>
    <col min="4869" max="4869" width="14.7083333333333" style="149" customWidth="1"/>
    <col min="4870" max="4870" width="6.5" style="149" customWidth="1"/>
    <col min="4871" max="4871" width="7" style="149" customWidth="1"/>
    <col min="4872" max="4872" width="7.20833333333333" style="149" customWidth="1"/>
    <col min="4873" max="4873" width="7.70833333333333" style="149" customWidth="1"/>
    <col min="4874" max="4874" width="6.70833333333333" style="149" customWidth="1"/>
    <col min="4875" max="4875" width="5.5" style="149" customWidth="1"/>
    <col min="4876" max="4876" width="5" style="149" customWidth="1"/>
    <col min="4877" max="4877" width="6.70833333333333" style="149" customWidth="1"/>
    <col min="4878" max="4878" width="7" style="149" customWidth="1"/>
    <col min="4879" max="4879" width="5.20833333333333" style="149" customWidth="1"/>
    <col min="4880" max="4880" width="6.20833333333333" style="149" customWidth="1"/>
    <col min="4881" max="4881" width="6.5" style="149" customWidth="1"/>
    <col min="4882" max="4882" width="6.70833333333333" style="149" customWidth="1"/>
    <col min="4883" max="4883" width="6.5" style="149" customWidth="1"/>
    <col min="4884" max="4884" width="9" style="149" customWidth="1"/>
    <col min="4885" max="4885" width="8.20833333333333" style="149" customWidth="1"/>
    <col min="4886" max="4886" width="9.70833333333333" style="149" customWidth="1"/>
    <col min="4887" max="4887" width="5.20833333333333" style="149" customWidth="1"/>
    <col min="4888" max="4888" width="9.20833333333333" style="149" customWidth="1"/>
    <col min="4889" max="4889" width="5.20833333333333" style="149" customWidth="1"/>
    <col min="4890" max="4890" width="9.20833333333333" style="149" customWidth="1"/>
    <col min="4891" max="4891" width="17.5" style="149" customWidth="1"/>
    <col min="4892" max="5123" width="9" style="149" customWidth="1"/>
    <col min="5124" max="5124" width="5.20833333333333" style="149" customWidth="1"/>
    <col min="5125" max="5125" width="14.7083333333333" style="149" customWidth="1"/>
    <col min="5126" max="5126" width="6.5" style="149" customWidth="1"/>
    <col min="5127" max="5127" width="7" style="149" customWidth="1"/>
    <col min="5128" max="5128" width="7.20833333333333" style="149" customWidth="1"/>
    <col min="5129" max="5129" width="7.70833333333333" style="149" customWidth="1"/>
    <col min="5130" max="5130" width="6.70833333333333" style="149" customWidth="1"/>
    <col min="5131" max="5131" width="5.5" style="149" customWidth="1"/>
    <col min="5132" max="5132" width="5" style="149" customWidth="1"/>
    <col min="5133" max="5133" width="6.70833333333333" style="149" customWidth="1"/>
    <col min="5134" max="5134" width="7" style="149" customWidth="1"/>
    <col min="5135" max="5135" width="5.20833333333333" style="149" customWidth="1"/>
    <col min="5136" max="5136" width="6.20833333333333" style="149" customWidth="1"/>
    <col min="5137" max="5137" width="6.5" style="149" customWidth="1"/>
    <col min="5138" max="5138" width="6.70833333333333" style="149" customWidth="1"/>
    <col min="5139" max="5139" width="6.5" style="149" customWidth="1"/>
    <col min="5140" max="5140" width="9" style="149" customWidth="1"/>
    <col min="5141" max="5141" width="8.20833333333333" style="149" customWidth="1"/>
    <col min="5142" max="5142" width="9.70833333333333" style="149" customWidth="1"/>
    <col min="5143" max="5143" width="5.20833333333333" style="149" customWidth="1"/>
    <col min="5144" max="5144" width="9.20833333333333" style="149" customWidth="1"/>
    <col min="5145" max="5145" width="5.20833333333333" style="149" customWidth="1"/>
    <col min="5146" max="5146" width="9.20833333333333" style="149" customWidth="1"/>
    <col min="5147" max="5147" width="17.5" style="149" customWidth="1"/>
    <col min="5148" max="5379" width="9" style="149" customWidth="1"/>
    <col min="5380" max="5380" width="5.20833333333333" style="149" customWidth="1"/>
    <col min="5381" max="5381" width="14.7083333333333" style="149" customWidth="1"/>
    <col min="5382" max="5382" width="6.5" style="149" customWidth="1"/>
    <col min="5383" max="5383" width="7" style="149" customWidth="1"/>
    <col min="5384" max="5384" width="7.20833333333333" style="149" customWidth="1"/>
    <col min="5385" max="5385" width="7.70833333333333" style="149" customWidth="1"/>
    <col min="5386" max="5386" width="6.70833333333333" style="149" customWidth="1"/>
    <col min="5387" max="5387" width="5.5" style="149" customWidth="1"/>
    <col min="5388" max="5388" width="5" style="149" customWidth="1"/>
    <col min="5389" max="5389" width="6.70833333333333" style="149" customWidth="1"/>
    <col min="5390" max="5390" width="7" style="149" customWidth="1"/>
    <col min="5391" max="5391" width="5.20833333333333" style="149" customWidth="1"/>
    <col min="5392" max="5392" width="6.20833333333333" style="149" customWidth="1"/>
    <col min="5393" max="5393" width="6.5" style="149" customWidth="1"/>
    <col min="5394" max="5394" width="6.70833333333333" style="149" customWidth="1"/>
    <col min="5395" max="5395" width="6.5" style="149" customWidth="1"/>
    <col min="5396" max="5396" width="9" style="149" customWidth="1"/>
    <col min="5397" max="5397" width="8.20833333333333" style="149" customWidth="1"/>
    <col min="5398" max="5398" width="9.70833333333333" style="149" customWidth="1"/>
    <col min="5399" max="5399" width="5.20833333333333" style="149" customWidth="1"/>
    <col min="5400" max="5400" width="9.20833333333333" style="149" customWidth="1"/>
    <col min="5401" max="5401" width="5.20833333333333" style="149" customWidth="1"/>
    <col min="5402" max="5402" width="9.20833333333333" style="149" customWidth="1"/>
    <col min="5403" max="5403" width="17.5" style="149" customWidth="1"/>
    <col min="5404" max="5635" width="9" style="149" customWidth="1"/>
    <col min="5636" max="5636" width="5.20833333333333" style="149" customWidth="1"/>
    <col min="5637" max="5637" width="14.7083333333333" style="149" customWidth="1"/>
    <col min="5638" max="5638" width="6.5" style="149" customWidth="1"/>
    <col min="5639" max="5639" width="7" style="149" customWidth="1"/>
    <col min="5640" max="5640" width="7.20833333333333" style="149" customWidth="1"/>
    <col min="5641" max="5641" width="7.70833333333333" style="149" customWidth="1"/>
    <col min="5642" max="5642" width="6.70833333333333" style="149" customWidth="1"/>
    <col min="5643" max="5643" width="5.5" style="149" customWidth="1"/>
    <col min="5644" max="5644" width="5" style="149" customWidth="1"/>
    <col min="5645" max="5645" width="6.70833333333333" style="149" customWidth="1"/>
    <col min="5646" max="5646" width="7" style="149" customWidth="1"/>
    <col min="5647" max="5647" width="5.20833333333333" style="149" customWidth="1"/>
    <col min="5648" max="5648" width="6.20833333333333" style="149" customWidth="1"/>
    <col min="5649" max="5649" width="6.5" style="149" customWidth="1"/>
    <col min="5650" max="5650" width="6.70833333333333" style="149" customWidth="1"/>
    <col min="5651" max="5651" width="6.5" style="149" customWidth="1"/>
    <col min="5652" max="5652" width="9" style="149" customWidth="1"/>
    <col min="5653" max="5653" width="8.20833333333333" style="149" customWidth="1"/>
    <col min="5654" max="5654" width="9.70833333333333" style="149" customWidth="1"/>
    <col min="5655" max="5655" width="5.20833333333333" style="149" customWidth="1"/>
    <col min="5656" max="5656" width="9.20833333333333" style="149" customWidth="1"/>
    <col min="5657" max="5657" width="5.20833333333333" style="149" customWidth="1"/>
    <col min="5658" max="5658" width="9.20833333333333" style="149" customWidth="1"/>
    <col min="5659" max="5659" width="17.5" style="149" customWidth="1"/>
    <col min="5660" max="5891" width="9" style="149" customWidth="1"/>
    <col min="5892" max="5892" width="5.20833333333333" style="149" customWidth="1"/>
    <col min="5893" max="5893" width="14.7083333333333" style="149" customWidth="1"/>
    <col min="5894" max="5894" width="6.5" style="149" customWidth="1"/>
    <col min="5895" max="5895" width="7" style="149" customWidth="1"/>
    <col min="5896" max="5896" width="7.20833333333333" style="149" customWidth="1"/>
    <col min="5897" max="5897" width="7.70833333333333" style="149" customWidth="1"/>
    <col min="5898" max="5898" width="6.70833333333333" style="149" customWidth="1"/>
    <col min="5899" max="5899" width="5.5" style="149" customWidth="1"/>
    <col min="5900" max="5900" width="5" style="149" customWidth="1"/>
    <col min="5901" max="5901" width="6.70833333333333" style="149" customWidth="1"/>
    <col min="5902" max="5902" width="7" style="149" customWidth="1"/>
    <col min="5903" max="5903" width="5.20833333333333" style="149" customWidth="1"/>
    <col min="5904" max="5904" width="6.20833333333333" style="149" customWidth="1"/>
    <col min="5905" max="5905" width="6.5" style="149" customWidth="1"/>
    <col min="5906" max="5906" width="6.70833333333333" style="149" customWidth="1"/>
    <col min="5907" max="5907" width="6.5" style="149" customWidth="1"/>
    <col min="5908" max="5908" width="9" style="149" customWidth="1"/>
    <col min="5909" max="5909" width="8.20833333333333" style="149" customWidth="1"/>
    <col min="5910" max="5910" width="9.70833333333333" style="149" customWidth="1"/>
    <col min="5911" max="5911" width="5.20833333333333" style="149" customWidth="1"/>
    <col min="5912" max="5912" width="9.20833333333333" style="149" customWidth="1"/>
    <col min="5913" max="5913" width="5.20833333333333" style="149" customWidth="1"/>
    <col min="5914" max="5914" width="9.20833333333333" style="149" customWidth="1"/>
    <col min="5915" max="5915" width="17.5" style="149" customWidth="1"/>
    <col min="5916" max="6147" width="9" style="149" customWidth="1"/>
    <col min="6148" max="6148" width="5.20833333333333" style="149" customWidth="1"/>
    <col min="6149" max="6149" width="14.7083333333333" style="149" customWidth="1"/>
    <col min="6150" max="6150" width="6.5" style="149" customWidth="1"/>
    <col min="6151" max="6151" width="7" style="149" customWidth="1"/>
    <col min="6152" max="6152" width="7.20833333333333" style="149" customWidth="1"/>
    <col min="6153" max="6153" width="7.70833333333333" style="149" customWidth="1"/>
    <col min="6154" max="6154" width="6.70833333333333" style="149" customWidth="1"/>
    <col min="6155" max="6155" width="5.5" style="149" customWidth="1"/>
    <col min="6156" max="6156" width="5" style="149" customWidth="1"/>
    <col min="6157" max="6157" width="6.70833333333333" style="149" customWidth="1"/>
    <col min="6158" max="6158" width="7" style="149" customWidth="1"/>
    <col min="6159" max="6159" width="5.20833333333333" style="149" customWidth="1"/>
    <col min="6160" max="6160" width="6.20833333333333" style="149" customWidth="1"/>
    <col min="6161" max="6161" width="6.5" style="149" customWidth="1"/>
    <col min="6162" max="6162" width="6.70833333333333" style="149" customWidth="1"/>
    <col min="6163" max="6163" width="6.5" style="149" customWidth="1"/>
    <col min="6164" max="6164" width="9" style="149" customWidth="1"/>
    <col min="6165" max="6165" width="8.20833333333333" style="149" customWidth="1"/>
    <col min="6166" max="6166" width="9.70833333333333" style="149" customWidth="1"/>
    <col min="6167" max="6167" width="5.20833333333333" style="149" customWidth="1"/>
    <col min="6168" max="6168" width="9.20833333333333" style="149" customWidth="1"/>
    <col min="6169" max="6169" width="5.20833333333333" style="149" customWidth="1"/>
    <col min="6170" max="6170" width="9.20833333333333" style="149" customWidth="1"/>
    <col min="6171" max="6171" width="17.5" style="149" customWidth="1"/>
    <col min="6172" max="6403" width="9" style="149" customWidth="1"/>
    <col min="6404" max="6404" width="5.20833333333333" style="149" customWidth="1"/>
    <col min="6405" max="6405" width="14.7083333333333" style="149" customWidth="1"/>
    <col min="6406" max="6406" width="6.5" style="149" customWidth="1"/>
    <col min="6407" max="6407" width="7" style="149" customWidth="1"/>
    <col min="6408" max="6408" width="7.20833333333333" style="149" customWidth="1"/>
    <col min="6409" max="6409" width="7.70833333333333" style="149" customWidth="1"/>
    <col min="6410" max="6410" width="6.70833333333333" style="149" customWidth="1"/>
    <col min="6411" max="6411" width="5.5" style="149" customWidth="1"/>
    <col min="6412" max="6412" width="5" style="149" customWidth="1"/>
    <col min="6413" max="6413" width="6.70833333333333" style="149" customWidth="1"/>
    <col min="6414" max="6414" width="7" style="149" customWidth="1"/>
    <col min="6415" max="6415" width="5.20833333333333" style="149" customWidth="1"/>
    <col min="6416" max="6416" width="6.20833333333333" style="149" customWidth="1"/>
    <col min="6417" max="6417" width="6.5" style="149" customWidth="1"/>
    <col min="6418" max="6418" width="6.70833333333333" style="149" customWidth="1"/>
    <col min="6419" max="6419" width="6.5" style="149" customWidth="1"/>
    <col min="6420" max="6420" width="9" style="149" customWidth="1"/>
    <col min="6421" max="6421" width="8.20833333333333" style="149" customWidth="1"/>
    <col min="6422" max="6422" width="9.70833333333333" style="149" customWidth="1"/>
    <col min="6423" max="6423" width="5.20833333333333" style="149" customWidth="1"/>
    <col min="6424" max="6424" width="9.20833333333333" style="149" customWidth="1"/>
    <col min="6425" max="6425" width="5.20833333333333" style="149" customWidth="1"/>
    <col min="6426" max="6426" width="9.20833333333333" style="149" customWidth="1"/>
    <col min="6427" max="6427" width="17.5" style="149" customWidth="1"/>
    <col min="6428" max="6659" width="9" style="149" customWidth="1"/>
    <col min="6660" max="6660" width="5.20833333333333" style="149" customWidth="1"/>
    <col min="6661" max="6661" width="14.7083333333333" style="149" customWidth="1"/>
    <col min="6662" max="6662" width="6.5" style="149" customWidth="1"/>
    <col min="6663" max="6663" width="7" style="149" customWidth="1"/>
    <col min="6664" max="6664" width="7.20833333333333" style="149" customWidth="1"/>
    <col min="6665" max="6665" width="7.70833333333333" style="149" customWidth="1"/>
    <col min="6666" max="6666" width="6.70833333333333" style="149" customWidth="1"/>
    <col min="6667" max="6667" width="5.5" style="149" customWidth="1"/>
    <col min="6668" max="6668" width="5" style="149" customWidth="1"/>
    <col min="6669" max="6669" width="6.70833333333333" style="149" customWidth="1"/>
    <col min="6670" max="6670" width="7" style="149" customWidth="1"/>
    <col min="6671" max="6671" width="5.20833333333333" style="149" customWidth="1"/>
    <col min="6672" max="6672" width="6.20833333333333" style="149" customWidth="1"/>
    <col min="6673" max="6673" width="6.5" style="149" customWidth="1"/>
    <col min="6674" max="6674" width="6.70833333333333" style="149" customWidth="1"/>
    <col min="6675" max="6675" width="6.5" style="149" customWidth="1"/>
    <col min="6676" max="6676" width="9" style="149" customWidth="1"/>
    <col min="6677" max="6677" width="8.20833333333333" style="149" customWidth="1"/>
    <col min="6678" max="6678" width="9.70833333333333" style="149" customWidth="1"/>
    <col min="6679" max="6679" width="5.20833333333333" style="149" customWidth="1"/>
    <col min="6680" max="6680" width="9.20833333333333" style="149" customWidth="1"/>
    <col min="6681" max="6681" width="5.20833333333333" style="149" customWidth="1"/>
    <col min="6682" max="6682" width="9.20833333333333" style="149" customWidth="1"/>
    <col min="6683" max="6683" width="17.5" style="149" customWidth="1"/>
    <col min="6684" max="6915" width="9" style="149" customWidth="1"/>
    <col min="6916" max="6916" width="5.20833333333333" style="149" customWidth="1"/>
    <col min="6917" max="6917" width="14.7083333333333" style="149" customWidth="1"/>
    <col min="6918" max="6918" width="6.5" style="149" customWidth="1"/>
    <col min="6919" max="6919" width="7" style="149" customWidth="1"/>
    <col min="6920" max="6920" width="7.20833333333333" style="149" customWidth="1"/>
    <col min="6921" max="6921" width="7.70833333333333" style="149" customWidth="1"/>
    <col min="6922" max="6922" width="6.70833333333333" style="149" customWidth="1"/>
    <col min="6923" max="6923" width="5.5" style="149" customWidth="1"/>
    <col min="6924" max="6924" width="5" style="149" customWidth="1"/>
    <col min="6925" max="6925" width="6.70833333333333" style="149" customWidth="1"/>
    <col min="6926" max="6926" width="7" style="149" customWidth="1"/>
    <col min="6927" max="6927" width="5.20833333333333" style="149" customWidth="1"/>
    <col min="6928" max="6928" width="6.20833333333333" style="149" customWidth="1"/>
    <col min="6929" max="6929" width="6.5" style="149" customWidth="1"/>
    <col min="6930" max="6930" width="6.70833333333333" style="149" customWidth="1"/>
    <col min="6931" max="6931" width="6.5" style="149" customWidth="1"/>
    <col min="6932" max="6932" width="9" style="149" customWidth="1"/>
    <col min="6933" max="6933" width="8.20833333333333" style="149" customWidth="1"/>
    <col min="6934" max="6934" width="9.70833333333333" style="149" customWidth="1"/>
    <col min="6935" max="6935" width="5.20833333333333" style="149" customWidth="1"/>
    <col min="6936" max="6936" width="9.20833333333333" style="149" customWidth="1"/>
    <col min="6937" max="6937" width="5.20833333333333" style="149" customWidth="1"/>
    <col min="6938" max="6938" width="9.20833333333333" style="149" customWidth="1"/>
    <col min="6939" max="6939" width="17.5" style="149" customWidth="1"/>
    <col min="6940" max="7171" width="9" style="149" customWidth="1"/>
    <col min="7172" max="7172" width="5.20833333333333" style="149" customWidth="1"/>
    <col min="7173" max="7173" width="14.7083333333333" style="149" customWidth="1"/>
    <col min="7174" max="7174" width="6.5" style="149" customWidth="1"/>
    <col min="7175" max="7175" width="7" style="149" customWidth="1"/>
    <col min="7176" max="7176" width="7.20833333333333" style="149" customWidth="1"/>
    <col min="7177" max="7177" width="7.70833333333333" style="149" customWidth="1"/>
    <col min="7178" max="7178" width="6.70833333333333" style="149" customWidth="1"/>
    <col min="7179" max="7179" width="5.5" style="149" customWidth="1"/>
    <col min="7180" max="7180" width="5" style="149" customWidth="1"/>
    <col min="7181" max="7181" width="6.70833333333333" style="149" customWidth="1"/>
    <col min="7182" max="7182" width="7" style="149" customWidth="1"/>
    <col min="7183" max="7183" width="5.20833333333333" style="149" customWidth="1"/>
    <col min="7184" max="7184" width="6.20833333333333" style="149" customWidth="1"/>
    <col min="7185" max="7185" width="6.5" style="149" customWidth="1"/>
    <col min="7186" max="7186" width="6.70833333333333" style="149" customWidth="1"/>
    <col min="7187" max="7187" width="6.5" style="149" customWidth="1"/>
    <col min="7188" max="7188" width="9" style="149" customWidth="1"/>
    <col min="7189" max="7189" width="8.20833333333333" style="149" customWidth="1"/>
    <col min="7190" max="7190" width="9.70833333333333" style="149" customWidth="1"/>
    <col min="7191" max="7191" width="5.20833333333333" style="149" customWidth="1"/>
    <col min="7192" max="7192" width="9.20833333333333" style="149" customWidth="1"/>
    <col min="7193" max="7193" width="5.20833333333333" style="149" customWidth="1"/>
    <col min="7194" max="7194" width="9.20833333333333" style="149" customWidth="1"/>
    <col min="7195" max="7195" width="17.5" style="149" customWidth="1"/>
    <col min="7196" max="7427" width="9" style="149" customWidth="1"/>
    <col min="7428" max="7428" width="5.20833333333333" style="149" customWidth="1"/>
    <col min="7429" max="7429" width="14.7083333333333" style="149" customWidth="1"/>
    <col min="7430" max="7430" width="6.5" style="149" customWidth="1"/>
    <col min="7431" max="7431" width="7" style="149" customWidth="1"/>
    <col min="7432" max="7432" width="7.20833333333333" style="149" customWidth="1"/>
    <col min="7433" max="7433" width="7.70833333333333" style="149" customWidth="1"/>
    <col min="7434" max="7434" width="6.70833333333333" style="149" customWidth="1"/>
    <col min="7435" max="7435" width="5.5" style="149" customWidth="1"/>
    <col min="7436" max="7436" width="5" style="149" customWidth="1"/>
    <col min="7437" max="7437" width="6.70833333333333" style="149" customWidth="1"/>
    <col min="7438" max="7438" width="7" style="149" customWidth="1"/>
    <col min="7439" max="7439" width="5.20833333333333" style="149" customWidth="1"/>
    <col min="7440" max="7440" width="6.20833333333333" style="149" customWidth="1"/>
    <col min="7441" max="7441" width="6.5" style="149" customWidth="1"/>
    <col min="7442" max="7442" width="6.70833333333333" style="149" customWidth="1"/>
    <col min="7443" max="7443" width="6.5" style="149" customWidth="1"/>
    <col min="7444" max="7444" width="9" style="149" customWidth="1"/>
    <col min="7445" max="7445" width="8.20833333333333" style="149" customWidth="1"/>
    <col min="7446" max="7446" width="9.70833333333333" style="149" customWidth="1"/>
    <col min="7447" max="7447" width="5.20833333333333" style="149" customWidth="1"/>
    <col min="7448" max="7448" width="9.20833333333333" style="149" customWidth="1"/>
    <col min="7449" max="7449" width="5.20833333333333" style="149" customWidth="1"/>
    <col min="7450" max="7450" width="9.20833333333333" style="149" customWidth="1"/>
    <col min="7451" max="7451" width="17.5" style="149" customWidth="1"/>
    <col min="7452" max="7683" width="9" style="149" customWidth="1"/>
    <col min="7684" max="7684" width="5.20833333333333" style="149" customWidth="1"/>
    <col min="7685" max="7685" width="14.7083333333333" style="149" customWidth="1"/>
    <col min="7686" max="7686" width="6.5" style="149" customWidth="1"/>
    <col min="7687" max="7687" width="7" style="149" customWidth="1"/>
    <col min="7688" max="7688" width="7.20833333333333" style="149" customWidth="1"/>
    <col min="7689" max="7689" width="7.70833333333333" style="149" customWidth="1"/>
    <col min="7690" max="7690" width="6.70833333333333" style="149" customWidth="1"/>
    <col min="7691" max="7691" width="5.5" style="149" customWidth="1"/>
    <col min="7692" max="7692" width="5" style="149" customWidth="1"/>
    <col min="7693" max="7693" width="6.70833333333333" style="149" customWidth="1"/>
    <col min="7694" max="7694" width="7" style="149" customWidth="1"/>
    <col min="7695" max="7695" width="5.20833333333333" style="149" customWidth="1"/>
    <col min="7696" max="7696" width="6.20833333333333" style="149" customWidth="1"/>
    <col min="7697" max="7697" width="6.5" style="149" customWidth="1"/>
    <col min="7698" max="7698" width="6.70833333333333" style="149" customWidth="1"/>
    <col min="7699" max="7699" width="6.5" style="149" customWidth="1"/>
    <col min="7700" max="7700" width="9" style="149" customWidth="1"/>
    <col min="7701" max="7701" width="8.20833333333333" style="149" customWidth="1"/>
    <col min="7702" max="7702" width="9.70833333333333" style="149" customWidth="1"/>
    <col min="7703" max="7703" width="5.20833333333333" style="149" customWidth="1"/>
    <col min="7704" max="7704" width="9.20833333333333" style="149" customWidth="1"/>
    <col min="7705" max="7705" width="5.20833333333333" style="149" customWidth="1"/>
    <col min="7706" max="7706" width="9.20833333333333" style="149" customWidth="1"/>
    <col min="7707" max="7707" width="17.5" style="149" customWidth="1"/>
    <col min="7708" max="7939" width="9" style="149" customWidth="1"/>
    <col min="7940" max="7940" width="5.20833333333333" style="149" customWidth="1"/>
    <col min="7941" max="7941" width="14.7083333333333" style="149" customWidth="1"/>
    <col min="7942" max="7942" width="6.5" style="149" customWidth="1"/>
    <col min="7943" max="7943" width="7" style="149" customWidth="1"/>
    <col min="7944" max="7944" width="7.20833333333333" style="149" customWidth="1"/>
    <col min="7945" max="7945" width="7.70833333333333" style="149" customWidth="1"/>
    <col min="7946" max="7946" width="6.70833333333333" style="149" customWidth="1"/>
    <col min="7947" max="7947" width="5.5" style="149" customWidth="1"/>
    <col min="7948" max="7948" width="5" style="149" customWidth="1"/>
    <col min="7949" max="7949" width="6.70833333333333" style="149" customWidth="1"/>
    <col min="7950" max="7950" width="7" style="149" customWidth="1"/>
    <col min="7951" max="7951" width="5.20833333333333" style="149" customWidth="1"/>
    <col min="7952" max="7952" width="6.20833333333333" style="149" customWidth="1"/>
    <col min="7953" max="7953" width="6.5" style="149" customWidth="1"/>
    <col min="7954" max="7954" width="6.70833333333333" style="149" customWidth="1"/>
    <col min="7955" max="7955" width="6.5" style="149" customWidth="1"/>
    <col min="7956" max="7956" width="9" style="149" customWidth="1"/>
    <col min="7957" max="7957" width="8.20833333333333" style="149" customWidth="1"/>
    <col min="7958" max="7958" width="9.70833333333333" style="149" customWidth="1"/>
    <col min="7959" max="7959" width="5.20833333333333" style="149" customWidth="1"/>
    <col min="7960" max="7960" width="9.20833333333333" style="149" customWidth="1"/>
    <col min="7961" max="7961" width="5.20833333333333" style="149" customWidth="1"/>
    <col min="7962" max="7962" width="9.20833333333333" style="149" customWidth="1"/>
    <col min="7963" max="7963" width="17.5" style="149" customWidth="1"/>
    <col min="7964" max="8195" width="9" style="149" customWidth="1"/>
    <col min="8196" max="8196" width="5.20833333333333" style="149" customWidth="1"/>
    <col min="8197" max="8197" width="14.7083333333333" style="149" customWidth="1"/>
    <col min="8198" max="8198" width="6.5" style="149" customWidth="1"/>
    <col min="8199" max="8199" width="7" style="149" customWidth="1"/>
    <col min="8200" max="8200" width="7.20833333333333" style="149" customWidth="1"/>
    <col min="8201" max="8201" width="7.70833333333333" style="149" customWidth="1"/>
    <col min="8202" max="8202" width="6.70833333333333" style="149" customWidth="1"/>
    <col min="8203" max="8203" width="5.5" style="149" customWidth="1"/>
    <col min="8204" max="8204" width="5" style="149" customWidth="1"/>
    <col min="8205" max="8205" width="6.70833333333333" style="149" customWidth="1"/>
    <col min="8206" max="8206" width="7" style="149" customWidth="1"/>
    <col min="8207" max="8207" width="5.20833333333333" style="149" customWidth="1"/>
    <col min="8208" max="8208" width="6.20833333333333" style="149" customWidth="1"/>
    <col min="8209" max="8209" width="6.5" style="149" customWidth="1"/>
    <col min="8210" max="8210" width="6.70833333333333" style="149" customWidth="1"/>
    <col min="8211" max="8211" width="6.5" style="149" customWidth="1"/>
    <col min="8212" max="8212" width="9" style="149" customWidth="1"/>
    <col min="8213" max="8213" width="8.20833333333333" style="149" customWidth="1"/>
    <col min="8214" max="8214" width="9.70833333333333" style="149" customWidth="1"/>
    <col min="8215" max="8215" width="5.20833333333333" style="149" customWidth="1"/>
    <col min="8216" max="8216" width="9.20833333333333" style="149" customWidth="1"/>
    <col min="8217" max="8217" width="5.20833333333333" style="149" customWidth="1"/>
    <col min="8218" max="8218" width="9.20833333333333" style="149" customWidth="1"/>
    <col min="8219" max="8219" width="17.5" style="149" customWidth="1"/>
    <col min="8220" max="8451" width="9" style="149" customWidth="1"/>
    <col min="8452" max="8452" width="5.20833333333333" style="149" customWidth="1"/>
    <col min="8453" max="8453" width="14.7083333333333" style="149" customWidth="1"/>
    <col min="8454" max="8454" width="6.5" style="149" customWidth="1"/>
    <col min="8455" max="8455" width="7" style="149" customWidth="1"/>
    <col min="8456" max="8456" width="7.20833333333333" style="149" customWidth="1"/>
    <col min="8457" max="8457" width="7.70833333333333" style="149" customWidth="1"/>
    <col min="8458" max="8458" width="6.70833333333333" style="149" customWidth="1"/>
    <col min="8459" max="8459" width="5.5" style="149" customWidth="1"/>
    <col min="8460" max="8460" width="5" style="149" customWidth="1"/>
    <col min="8461" max="8461" width="6.70833333333333" style="149" customWidth="1"/>
    <col min="8462" max="8462" width="7" style="149" customWidth="1"/>
    <col min="8463" max="8463" width="5.20833333333333" style="149" customWidth="1"/>
    <col min="8464" max="8464" width="6.20833333333333" style="149" customWidth="1"/>
    <col min="8465" max="8465" width="6.5" style="149" customWidth="1"/>
    <col min="8466" max="8466" width="6.70833333333333" style="149" customWidth="1"/>
    <col min="8467" max="8467" width="6.5" style="149" customWidth="1"/>
    <col min="8468" max="8468" width="9" style="149" customWidth="1"/>
    <col min="8469" max="8469" width="8.20833333333333" style="149" customWidth="1"/>
    <col min="8470" max="8470" width="9.70833333333333" style="149" customWidth="1"/>
    <col min="8471" max="8471" width="5.20833333333333" style="149" customWidth="1"/>
    <col min="8472" max="8472" width="9.20833333333333" style="149" customWidth="1"/>
    <col min="8473" max="8473" width="5.20833333333333" style="149" customWidth="1"/>
    <col min="8474" max="8474" width="9.20833333333333" style="149" customWidth="1"/>
    <col min="8475" max="8475" width="17.5" style="149" customWidth="1"/>
    <col min="8476" max="8707" width="9" style="149" customWidth="1"/>
    <col min="8708" max="8708" width="5.20833333333333" style="149" customWidth="1"/>
    <col min="8709" max="8709" width="14.7083333333333" style="149" customWidth="1"/>
    <col min="8710" max="8710" width="6.5" style="149" customWidth="1"/>
    <col min="8711" max="8711" width="7" style="149" customWidth="1"/>
    <col min="8712" max="8712" width="7.20833333333333" style="149" customWidth="1"/>
    <col min="8713" max="8713" width="7.70833333333333" style="149" customWidth="1"/>
    <col min="8714" max="8714" width="6.70833333333333" style="149" customWidth="1"/>
    <col min="8715" max="8715" width="5.5" style="149" customWidth="1"/>
    <col min="8716" max="8716" width="5" style="149" customWidth="1"/>
    <col min="8717" max="8717" width="6.70833333333333" style="149" customWidth="1"/>
    <col min="8718" max="8718" width="7" style="149" customWidth="1"/>
    <col min="8719" max="8719" width="5.20833333333333" style="149" customWidth="1"/>
    <col min="8720" max="8720" width="6.20833333333333" style="149" customWidth="1"/>
    <col min="8721" max="8721" width="6.5" style="149" customWidth="1"/>
    <col min="8722" max="8722" width="6.70833333333333" style="149" customWidth="1"/>
    <col min="8723" max="8723" width="6.5" style="149" customWidth="1"/>
    <col min="8724" max="8724" width="9" style="149" customWidth="1"/>
    <col min="8725" max="8725" width="8.20833333333333" style="149" customWidth="1"/>
    <col min="8726" max="8726" width="9.70833333333333" style="149" customWidth="1"/>
    <col min="8727" max="8727" width="5.20833333333333" style="149" customWidth="1"/>
    <col min="8728" max="8728" width="9.20833333333333" style="149" customWidth="1"/>
    <col min="8729" max="8729" width="5.20833333333333" style="149" customWidth="1"/>
    <col min="8730" max="8730" width="9.20833333333333" style="149" customWidth="1"/>
    <col min="8731" max="8731" width="17.5" style="149" customWidth="1"/>
    <col min="8732" max="8963" width="9" style="149" customWidth="1"/>
    <col min="8964" max="8964" width="5.20833333333333" style="149" customWidth="1"/>
    <col min="8965" max="8965" width="14.7083333333333" style="149" customWidth="1"/>
    <col min="8966" max="8966" width="6.5" style="149" customWidth="1"/>
    <col min="8967" max="8967" width="7" style="149" customWidth="1"/>
    <col min="8968" max="8968" width="7.20833333333333" style="149" customWidth="1"/>
    <col min="8969" max="8969" width="7.70833333333333" style="149" customWidth="1"/>
    <col min="8970" max="8970" width="6.70833333333333" style="149" customWidth="1"/>
    <col min="8971" max="8971" width="5.5" style="149" customWidth="1"/>
    <col min="8972" max="8972" width="5" style="149" customWidth="1"/>
    <col min="8973" max="8973" width="6.70833333333333" style="149" customWidth="1"/>
    <col min="8974" max="8974" width="7" style="149" customWidth="1"/>
    <col min="8975" max="8975" width="5.20833333333333" style="149" customWidth="1"/>
    <col min="8976" max="8976" width="6.20833333333333" style="149" customWidth="1"/>
    <col min="8977" max="8977" width="6.5" style="149" customWidth="1"/>
    <col min="8978" max="8978" width="6.70833333333333" style="149" customWidth="1"/>
    <col min="8979" max="8979" width="6.5" style="149" customWidth="1"/>
    <col min="8980" max="8980" width="9" style="149" customWidth="1"/>
    <col min="8981" max="8981" width="8.20833333333333" style="149" customWidth="1"/>
    <col min="8982" max="8982" width="9.70833333333333" style="149" customWidth="1"/>
    <col min="8983" max="8983" width="5.20833333333333" style="149" customWidth="1"/>
    <col min="8984" max="8984" width="9.20833333333333" style="149" customWidth="1"/>
    <col min="8985" max="8985" width="5.20833333333333" style="149" customWidth="1"/>
    <col min="8986" max="8986" width="9.20833333333333" style="149" customWidth="1"/>
    <col min="8987" max="8987" width="17.5" style="149" customWidth="1"/>
    <col min="8988" max="9219" width="9" style="149" customWidth="1"/>
    <col min="9220" max="9220" width="5.20833333333333" style="149" customWidth="1"/>
    <col min="9221" max="9221" width="14.7083333333333" style="149" customWidth="1"/>
    <col min="9222" max="9222" width="6.5" style="149" customWidth="1"/>
    <col min="9223" max="9223" width="7" style="149" customWidth="1"/>
    <col min="9224" max="9224" width="7.20833333333333" style="149" customWidth="1"/>
    <col min="9225" max="9225" width="7.70833333333333" style="149" customWidth="1"/>
    <col min="9226" max="9226" width="6.70833333333333" style="149" customWidth="1"/>
    <col min="9227" max="9227" width="5.5" style="149" customWidth="1"/>
    <col min="9228" max="9228" width="5" style="149" customWidth="1"/>
    <col min="9229" max="9229" width="6.70833333333333" style="149" customWidth="1"/>
    <col min="9230" max="9230" width="7" style="149" customWidth="1"/>
    <col min="9231" max="9231" width="5.20833333333333" style="149" customWidth="1"/>
    <col min="9232" max="9232" width="6.20833333333333" style="149" customWidth="1"/>
    <col min="9233" max="9233" width="6.5" style="149" customWidth="1"/>
    <col min="9234" max="9234" width="6.70833333333333" style="149" customWidth="1"/>
    <col min="9235" max="9235" width="6.5" style="149" customWidth="1"/>
    <col min="9236" max="9236" width="9" style="149" customWidth="1"/>
    <col min="9237" max="9237" width="8.20833333333333" style="149" customWidth="1"/>
    <col min="9238" max="9238" width="9.70833333333333" style="149" customWidth="1"/>
    <col min="9239" max="9239" width="5.20833333333333" style="149" customWidth="1"/>
    <col min="9240" max="9240" width="9.20833333333333" style="149" customWidth="1"/>
    <col min="9241" max="9241" width="5.20833333333333" style="149" customWidth="1"/>
    <col min="9242" max="9242" width="9.20833333333333" style="149" customWidth="1"/>
    <col min="9243" max="9243" width="17.5" style="149" customWidth="1"/>
    <col min="9244" max="9475" width="9" style="149" customWidth="1"/>
    <col min="9476" max="9476" width="5.20833333333333" style="149" customWidth="1"/>
    <col min="9477" max="9477" width="14.7083333333333" style="149" customWidth="1"/>
    <col min="9478" max="9478" width="6.5" style="149" customWidth="1"/>
    <col min="9479" max="9479" width="7" style="149" customWidth="1"/>
    <col min="9480" max="9480" width="7.20833333333333" style="149" customWidth="1"/>
    <col min="9481" max="9481" width="7.70833333333333" style="149" customWidth="1"/>
    <col min="9482" max="9482" width="6.70833333333333" style="149" customWidth="1"/>
    <col min="9483" max="9483" width="5.5" style="149" customWidth="1"/>
    <col min="9484" max="9484" width="5" style="149" customWidth="1"/>
    <col min="9485" max="9485" width="6.70833333333333" style="149" customWidth="1"/>
    <col min="9486" max="9486" width="7" style="149" customWidth="1"/>
    <col min="9487" max="9487" width="5.20833333333333" style="149" customWidth="1"/>
    <col min="9488" max="9488" width="6.20833333333333" style="149" customWidth="1"/>
    <col min="9489" max="9489" width="6.5" style="149" customWidth="1"/>
    <col min="9490" max="9490" width="6.70833333333333" style="149" customWidth="1"/>
    <col min="9491" max="9491" width="6.5" style="149" customWidth="1"/>
    <col min="9492" max="9492" width="9" style="149" customWidth="1"/>
    <col min="9493" max="9493" width="8.20833333333333" style="149" customWidth="1"/>
    <col min="9494" max="9494" width="9.70833333333333" style="149" customWidth="1"/>
    <col min="9495" max="9495" width="5.20833333333333" style="149" customWidth="1"/>
    <col min="9496" max="9496" width="9.20833333333333" style="149" customWidth="1"/>
    <col min="9497" max="9497" width="5.20833333333333" style="149" customWidth="1"/>
    <col min="9498" max="9498" width="9.20833333333333" style="149" customWidth="1"/>
    <col min="9499" max="9499" width="17.5" style="149" customWidth="1"/>
    <col min="9500" max="9731" width="9" style="149" customWidth="1"/>
    <col min="9732" max="9732" width="5.20833333333333" style="149" customWidth="1"/>
    <col min="9733" max="9733" width="14.7083333333333" style="149" customWidth="1"/>
    <col min="9734" max="9734" width="6.5" style="149" customWidth="1"/>
    <col min="9735" max="9735" width="7" style="149" customWidth="1"/>
    <col min="9736" max="9736" width="7.20833333333333" style="149" customWidth="1"/>
    <col min="9737" max="9737" width="7.70833333333333" style="149" customWidth="1"/>
    <col min="9738" max="9738" width="6.70833333333333" style="149" customWidth="1"/>
    <col min="9739" max="9739" width="5.5" style="149" customWidth="1"/>
    <col min="9740" max="9740" width="5" style="149" customWidth="1"/>
    <col min="9741" max="9741" width="6.70833333333333" style="149" customWidth="1"/>
    <col min="9742" max="9742" width="7" style="149" customWidth="1"/>
    <col min="9743" max="9743" width="5.20833333333333" style="149" customWidth="1"/>
    <col min="9744" max="9744" width="6.20833333333333" style="149" customWidth="1"/>
    <col min="9745" max="9745" width="6.5" style="149" customWidth="1"/>
    <col min="9746" max="9746" width="6.70833333333333" style="149" customWidth="1"/>
    <col min="9747" max="9747" width="6.5" style="149" customWidth="1"/>
    <col min="9748" max="9748" width="9" style="149" customWidth="1"/>
    <col min="9749" max="9749" width="8.20833333333333" style="149" customWidth="1"/>
    <col min="9750" max="9750" width="9.70833333333333" style="149" customWidth="1"/>
    <col min="9751" max="9751" width="5.20833333333333" style="149" customWidth="1"/>
    <col min="9752" max="9752" width="9.20833333333333" style="149" customWidth="1"/>
    <col min="9753" max="9753" width="5.20833333333333" style="149" customWidth="1"/>
    <col min="9754" max="9754" width="9.20833333333333" style="149" customWidth="1"/>
    <col min="9755" max="9755" width="17.5" style="149" customWidth="1"/>
    <col min="9756" max="9987" width="9" style="149" customWidth="1"/>
    <col min="9988" max="9988" width="5.20833333333333" style="149" customWidth="1"/>
    <col min="9989" max="9989" width="14.7083333333333" style="149" customWidth="1"/>
    <col min="9990" max="9990" width="6.5" style="149" customWidth="1"/>
    <col min="9991" max="9991" width="7" style="149" customWidth="1"/>
    <col min="9992" max="9992" width="7.20833333333333" style="149" customWidth="1"/>
    <col min="9993" max="9993" width="7.70833333333333" style="149" customWidth="1"/>
    <col min="9994" max="9994" width="6.70833333333333" style="149" customWidth="1"/>
    <col min="9995" max="9995" width="5.5" style="149" customWidth="1"/>
    <col min="9996" max="9996" width="5" style="149" customWidth="1"/>
    <col min="9997" max="9997" width="6.70833333333333" style="149" customWidth="1"/>
    <col min="9998" max="9998" width="7" style="149" customWidth="1"/>
    <col min="9999" max="9999" width="5.20833333333333" style="149" customWidth="1"/>
    <col min="10000" max="10000" width="6.20833333333333" style="149" customWidth="1"/>
    <col min="10001" max="10001" width="6.5" style="149" customWidth="1"/>
    <col min="10002" max="10002" width="6.70833333333333" style="149" customWidth="1"/>
    <col min="10003" max="10003" width="6.5" style="149" customWidth="1"/>
    <col min="10004" max="10004" width="9" style="149" customWidth="1"/>
    <col min="10005" max="10005" width="8.20833333333333" style="149" customWidth="1"/>
    <col min="10006" max="10006" width="9.70833333333333" style="149" customWidth="1"/>
    <col min="10007" max="10007" width="5.20833333333333" style="149" customWidth="1"/>
    <col min="10008" max="10008" width="9.20833333333333" style="149" customWidth="1"/>
    <col min="10009" max="10009" width="5.20833333333333" style="149" customWidth="1"/>
    <col min="10010" max="10010" width="9.20833333333333" style="149" customWidth="1"/>
    <col min="10011" max="10011" width="17.5" style="149" customWidth="1"/>
    <col min="10012" max="10243" width="9" style="149" customWidth="1"/>
    <col min="10244" max="10244" width="5.20833333333333" style="149" customWidth="1"/>
    <col min="10245" max="10245" width="14.7083333333333" style="149" customWidth="1"/>
    <col min="10246" max="10246" width="6.5" style="149" customWidth="1"/>
    <col min="10247" max="10247" width="7" style="149" customWidth="1"/>
    <col min="10248" max="10248" width="7.20833333333333" style="149" customWidth="1"/>
    <col min="10249" max="10249" width="7.70833333333333" style="149" customWidth="1"/>
    <col min="10250" max="10250" width="6.70833333333333" style="149" customWidth="1"/>
    <col min="10251" max="10251" width="5.5" style="149" customWidth="1"/>
    <col min="10252" max="10252" width="5" style="149" customWidth="1"/>
    <col min="10253" max="10253" width="6.70833333333333" style="149" customWidth="1"/>
    <col min="10254" max="10254" width="7" style="149" customWidth="1"/>
    <col min="10255" max="10255" width="5.20833333333333" style="149" customWidth="1"/>
    <col min="10256" max="10256" width="6.20833333333333" style="149" customWidth="1"/>
    <col min="10257" max="10257" width="6.5" style="149" customWidth="1"/>
    <col min="10258" max="10258" width="6.70833333333333" style="149" customWidth="1"/>
    <col min="10259" max="10259" width="6.5" style="149" customWidth="1"/>
    <col min="10260" max="10260" width="9" style="149" customWidth="1"/>
    <col min="10261" max="10261" width="8.20833333333333" style="149" customWidth="1"/>
    <col min="10262" max="10262" width="9.70833333333333" style="149" customWidth="1"/>
    <col min="10263" max="10263" width="5.20833333333333" style="149" customWidth="1"/>
    <col min="10264" max="10264" width="9.20833333333333" style="149" customWidth="1"/>
    <col min="10265" max="10265" width="5.20833333333333" style="149" customWidth="1"/>
    <col min="10266" max="10266" width="9.20833333333333" style="149" customWidth="1"/>
    <col min="10267" max="10267" width="17.5" style="149" customWidth="1"/>
    <col min="10268" max="10499" width="9" style="149" customWidth="1"/>
    <col min="10500" max="10500" width="5.20833333333333" style="149" customWidth="1"/>
    <col min="10501" max="10501" width="14.7083333333333" style="149" customWidth="1"/>
    <col min="10502" max="10502" width="6.5" style="149" customWidth="1"/>
    <col min="10503" max="10503" width="7" style="149" customWidth="1"/>
    <col min="10504" max="10504" width="7.20833333333333" style="149" customWidth="1"/>
    <col min="10505" max="10505" width="7.70833333333333" style="149" customWidth="1"/>
    <col min="10506" max="10506" width="6.70833333333333" style="149" customWidth="1"/>
    <col min="10507" max="10507" width="5.5" style="149" customWidth="1"/>
    <col min="10508" max="10508" width="5" style="149" customWidth="1"/>
    <col min="10509" max="10509" width="6.70833333333333" style="149" customWidth="1"/>
    <col min="10510" max="10510" width="7" style="149" customWidth="1"/>
    <col min="10511" max="10511" width="5.20833333333333" style="149" customWidth="1"/>
    <col min="10512" max="10512" width="6.20833333333333" style="149" customWidth="1"/>
    <col min="10513" max="10513" width="6.5" style="149" customWidth="1"/>
    <col min="10514" max="10514" width="6.70833333333333" style="149" customWidth="1"/>
    <col min="10515" max="10515" width="6.5" style="149" customWidth="1"/>
    <col min="10516" max="10516" width="9" style="149" customWidth="1"/>
    <col min="10517" max="10517" width="8.20833333333333" style="149" customWidth="1"/>
    <col min="10518" max="10518" width="9.70833333333333" style="149" customWidth="1"/>
    <col min="10519" max="10519" width="5.20833333333333" style="149" customWidth="1"/>
    <col min="10520" max="10520" width="9.20833333333333" style="149" customWidth="1"/>
    <col min="10521" max="10521" width="5.20833333333333" style="149" customWidth="1"/>
    <col min="10522" max="10522" width="9.20833333333333" style="149" customWidth="1"/>
    <col min="10523" max="10523" width="17.5" style="149" customWidth="1"/>
    <col min="10524" max="10755" width="9" style="149" customWidth="1"/>
    <col min="10756" max="10756" width="5.20833333333333" style="149" customWidth="1"/>
    <col min="10757" max="10757" width="14.7083333333333" style="149" customWidth="1"/>
    <col min="10758" max="10758" width="6.5" style="149" customWidth="1"/>
    <col min="10759" max="10759" width="7" style="149" customWidth="1"/>
    <col min="10760" max="10760" width="7.20833333333333" style="149" customWidth="1"/>
    <col min="10761" max="10761" width="7.70833333333333" style="149" customWidth="1"/>
    <col min="10762" max="10762" width="6.70833333333333" style="149" customWidth="1"/>
    <col min="10763" max="10763" width="5.5" style="149" customWidth="1"/>
    <col min="10764" max="10764" width="5" style="149" customWidth="1"/>
    <col min="10765" max="10765" width="6.70833333333333" style="149" customWidth="1"/>
    <col min="10766" max="10766" width="7" style="149" customWidth="1"/>
    <col min="10767" max="10767" width="5.20833333333333" style="149" customWidth="1"/>
    <col min="10768" max="10768" width="6.20833333333333" style="149" customWidth="1"/>
    <col min="10769" max="10769" width="6.5" style="149" customWidth="1"/>
    <col min="10770" max="10770" width="6.70833333333333" style="149" customWidth="1"/>
    <col min="10771" max="10771" width="6.5" style="149" customWidth="1"/>
    <col min="10772" max="10772" width="9" style="149" customWidth="1"/>
    <col min="10773" max="10773" width="8.20833333333333" style="149" customWidth="1"/>
    <col min="10774" max="10774" width="9.70833333333333" style="149" customWidth="1"/>
    <col min="10775" max="10775" width="5.20833333333333" style="149" customWidth="1"/>
    <col min="10776" max="10776" width="9.20833333333333" style="149" customWidth="1"/>
    <col min="10777" max="10777" width="5.20833333333333" style="149" customWidth="1"/>
    <col min="10778" max="10778" width="9.20833333333333" style="149" customWidth="1"/>
    <col min="10779" max="10779" width="17.5" style="149" customWidth="1"/>
    <col min="10780" max="11011" width="9" style="149" customWidth="1"/>
    <col min="11012" max="11012" width="5.20833333333333" style="149" customWidth="1"/>
    <col min="11013" max="11013" width="14.7083333333333" style="149" customWidth="1"/>
    <col min="11014" max="11014" width="6.5" style="149" customWidth="1"/>
    <col min="11015" max="11015" width="7" style="149" customWidth="1"/>
    <col min="11016" max="11016" width="7.20833333333333" style="149" customWidth="1"/>
    <col min="11017" max="11017" width="7.70833333333333" style="149" customWidth="1"/>
    <col min="11018" max="11018" width="6.70833333333333" style="149" customWidth="1"/>
    <col min="11019" max="11019" width="5.5" style="149" customWidth="1"/>
    <col min="11020" max="11020" width="5" style="149" customWidth="1"/>
    <col min="11021" max="11021" width="6.70833333333333" style="149" customWidth="1"/>
    <col min="11022" max="11022" width="7" style="149" customWidth="1"/>
    <col min="11023" max="11023" width="5.20833333333333" style="149" customWidth="1"/>
    <col min="11024" max="11024" width="6.20833333333333" style="149" customWidth="1"/>
    <col min="11025" max="11025" width="6.5" style="149" customWidth="1"/>
    <col min="11026" max="11026" width="6.70833333333333" style="149" customWidth="1"/>
    <col min="11027" max="11027" width="6.5" style="149" customWidth="1"/>
    <col min="11028" max="11028" width="9" style="149" customWidth="1"/>
    <col min="11029" max="11029" width="8.20833333333333" style="149" customWidth="1"/>
    <col min="11030" max="11030" width="9.70833333333333" style="149" customWidth="1"/>
    <col min="11031" max="11031" width="5.20833333333333" style="149" customWidth="1"/>
    <col min="11032" max="11032" width="9.20833333333333" style="149" customWidth="1"/>
    <col min="11033" max="11033" width="5.20833333333333" style="149" customWidth="1"/>
    <col min="11034" max="11034" width="9.20833333333333" style="149" customWidth="1"/>
    <col min="11035" max="11035" width="17.5" style="149" customWidth="1"/>
    <col min="11036" max="11267" width="9" style="149" customWidth="1"/>
    <col min="11268" max="11268" width="5.20833333333333" style="149" customWidth="1"/>
    <col min="11269" max="11269" width="14.7083333333333" style="149" customWidth="1"/>
    <col min="11270" max="11270" width="6.5" style="149" customWidth="1"/>
    <col min="11271" max="11271" width="7" style="149" customWidth="1"/>
    <col min="11272" max="11272" width="7.20833333333333" style="149" customWidth="1"/>
    <col min="11273" max="11273" width="7.70833333333333" style="149" customWidth="1"/>
    <col min="11274" max="11274" width="6.70833333333333" style="149" customWidth="1"/>
    <col min="11275" max="11275" width="5.5" style="149" customWidth="1"/>
    <col min="11276" max="11276" width="5" style="149" customWidth="1"/>
    <col min="11277" max="11277" width="6.70833333333333" style="149" customWidth="1"/>
    <col min="11278" max="11278" width="7" style="149" customWidth="1"/>
    <col min="11279" max="11279" width="5.20833333333333" style="149" customWidth="1"/>
    <col min="11280" max="11280" width="6.20833333333333" style="149" customWidth="1"/>
    <col min="11281" max="11281" width="6.5" style="149" customWidth="1"/>
    <col min="11282" max="11282" width="6.70833333333333" style="149" customWidth="1"/>
    <col min="11283" max="11283" width="6.5" style="149" customWidth="1"/>
    <col min="11284" max="11284" width="9" style="149" customWidth="1"/>
    <col min="11285" max="11285" width="8.20833333333333" style="149" customWidth="1"/>
    <col min="11286" max="11286" width="9.70833333333333" style="149" customWidth="1"/>
    <col min="11287" max="11287" width="5.20833333333333" style="149" customWidth="1"/>
    <col min="11288" max="11288" width="9.20833333333333" style="149" customWidth="1"/>
    <col min="11289" max="11289" width="5.20833333333333" style="149" customWidth="1"/>
    <col min="11290" max="11290" width="9.20833333333333" style="149" customWidth="1"/>
    <col min="11291" max="11291" width="17.5" style="149" customWidth="1"/>
    <col min="11292" max="11523" width="9" style="149" customWidth="1"/>
    <col min="11524" max="11524" width="5.20833333333333" style="149" customWidth="1"/>
    <col min="11525" max="11525" width="14.7083333333333" style="149" customWidth="1"/>
    <col min="11526" max="11526" width="6.5" style="149" customWidth="1"/>
    <col min="11527" max="11527" width="7" style="149" customWidth="1"/>
    <col min="11528" max="11528" width="7.20833333333333" style="149" customWidth="1"/>
    <col min="11529" max="11529" width="7.70833333333333" style="149" customWidth="1"/>
    <col min="11530" max="11530" width="6.70833333333333" style="149" customWidth="1"/>
    <col min="11531" max="11531" width="5.5" style="149" customWidth="1"/>
    <col min="11532" max="11532" width="5" style="149" customWidth="1"/>
    <col min="11533" max="11533" width="6.70833333333333" style="149" customWidth="1"/>
    <col min="11534" max="11534" width="7" style="149" customWidth="1"/>
    <col min="11535" max="11535" width="5.20833333333333" style="149" customWidth="1"/>
    <col min="11536" max="11536" width="6.20833333333333" style="149" customWidth="1"/>
    <col min="11537" max="11537" width="6.5" style="149" customWidth="1"/>
    <col min="11538" max="11538" width="6.70833333333333" style="149" customWidth="1"/>
    <col min="11539" max="11539" width="6.5" style="149" customWidth="1"/>
    <col min="11540" max="11540" width="9" style="149" customWidth="1"/>
    <col min="11541" max="11541" width="8.20833333333333" style="149" customWidth="1"/>
    <col min="11542" max="11542" width="9.70833333333333" style="149" customWidth="1"/>
    <col min="11543" max="11543" width="5.20833333333333" style="149" customWidth="1"/>
    <col min="11544" max="11544" width="9.20833333333333" style="149" customWidth="1"/>
    <col min="11545" max="11545" width="5.20833333333333" style="149" customWidth="1"/>
    <col min="11546" max="11546" width="9.20833333333333" style="149" customWidth="1"/>
    <col min="11547" max="11547" width="17.5" style="149" customWidth="1"/>
    <col min="11548" max="11779" width="9" style="149" customWidth="1"/>
    <col min="11780" max="11780" width="5.20833333333333" style="149" customWidth="1"/>
    <col min="11781" max="11781" width="14.7083333333333" style="149" customWidth="1"/>
    <col min="11782" max="11782" width="6.5" style="149" customWidth="1"/>
    <col min="11783" max="11783" width="7" style="149" customWidth="1"/>
    <col min="11784" max="11784" width="7.20833333333333" style="149" customWidth="1"/>
    <col min="11785" max="11785" width="7.70833333333333" style="149" customWidth="1"/>
    <col min="11786" max="11786" width="6.70833333333333" style="149" customWidth="1"/>
    <col min="11787" max="11787" width="5.5" style="149" customWidth="1"/>
    <col min="11788" max="11788" width="5" style="149" customWidth="1"/>
    <col min="11789" max="11789" width="6.70833333333333" style="149" customWidth="1"/>
    <col min="11790" max="11790" width="7" style="149" customWidth="1"/>
    <col min="11791" max="11791" width="5.20833333333333" style="149" customWidth="1"/>
    <col min="11792" max="11792" width="6.20833333333333" style="149" customWidth="1"/>
    <col min="11793" max="11793" width="6.5" style="149" customWidth="1"/>
    <col min="11794" max="11794" width="6.70833333333333" style="149" customWidth="1"/>
    <col min="11795" max="11795" width="6.5" style="149" customWidth="1"/>
    <col min="11796" max="11796" width="9" style="149" customWidth="1"/>
    <col min="11797" max="11797" width="8.20833333333333" style="149" customWidth="1"/>
    <col min="11798" max="11798" width="9.70833333333333" style="149" customWidth="1"/>
    <col min="11799" max="11799" width="5.20833333333333" style="149" customWidth="1"/>
    <col min="11800" max="11800" width="9.20833333333333" style="149" customWidth="1"/>
    <col min="11801" max="11801" width="5.20833333333333" style="149" customWidth="1"/>
    <col min="11802" max="11802" width="9.20833333333333" style="149" customWidth="1"/>
    <col min="11803" max="11803" width="17.5" style="149" customWidth="1"/>
    <col min="11804" max="12035" width="9" style="149" customWidth="1"/>
    <col min="12036" max="12036" width="5.20833333333333" style="149" customWidth="1"/>
    <col min="12037" max="12037" width="14.7083333333333" style="149" customWidth="1"/>
    <col min="12038" max="12038" width="6.5" style="149" customWidth="1"/>
    <col min="12039" max="12039" width="7" style="149" customWidth="1"/>
    <col min="12040" max="12040" width="7.20833333333333" style="149" customWidth="1"/>
    <col min="12041" max="12041" width="7.70833333333333" style="149" customWidth="1"/>
    <col min="12042" max="12042" width="6.70833333333333" style="149" customWidth="1"/>
    <col min="12043" max="12043" width="5.5" style="149" customWidth="1"/>
    <col min="12044" max="12044" width="5" style="149" customWidth="1"/>
    <col min="12045" max="12045" width="6.70833333333333" style="149" customWidth="1"/>
    <col min="12046" max="12046" width="7" style="149" customWidth="1"/>
    <col min="12047" max="12047" width="5.20833333333333" style="149" customWidth="1"/>
    <col min="12048" max="12048" width="6.20833333333333" style="149" customWidth="1"/>
    <col min="12049" max="12049" width="6.5" style="149" customWidth="1"/>
    <col min="12050" max="12050" width="6.70833333333333" style="149" customWidth="1"/>
    <col min="12051" max="12051" width="6.5" style="149" customWidth="1"/>
    <col min="12052" max="12052" width="9" style="149" customWidth="1"/>
    <col min="12053" max="12053" width="8.20833333333333" style="149" customWidth="1"/>
    <col min="12054" max="12054" width="9.70833333333333" style="149" customWidth="1"/>
    <col min="12055" max="12055" width="5.20833333333333" style="149" customWidth="1"/>
    <col min="12056" max="12056" width="9.20833333333333" style="149" customWidth="1"/>
    <col min="12057" max="12057" width="5.20833333333333" style="149" customWidth="1"/>
    <col min="12058" max="12058" width="9.20833333333333" style="149" customWidth="1"/>
    <col min="12059" max="12059" width="17.5" style="149" customWidth="1"/>
    <col min="12060" max="12291" width="9" style="149" customWidth="1"/>
    <col min="12292" max="12292" width="5.20833333333333" style="149" customWidth="1"/>
    <col min="12293" max="12293" width="14.7083333333333" style="149" customWidth="1"/>
    <col min="12294" max="12294" width="6.5" style="149" customWidth="1"/>
    <col min="12295" max="12295" width="7" style="149" customWidth="1"/>
    <col min="12296" max="12296" width="7.20833333333333" style="149" customWidth="1"/>
    <col min="12297" max="12297" width="7.70833333333333" style="149" customWidth="1"/>
    <col min="12298" max="12298" width="6.70833333333333" style="149" customWidth="1"/>
    <col min="12299" max="12299" width="5.5" style="149" customWidth="1"/>
    <col min="12300" max="12300" width="5" style="149" customWidth="1"/>
    <col min="12301" max="12301" width="6.70833333333333" style="149" customWidth="1"/>
    <col min="12302" max="12302" width="7" style="149" customWidth="1"/>
    <col min="12303" max="12303" width="5.20833333333333" style="149" customWidth="1"/>
    <col min="12304" max="12304" width="6.20833333333333" style="149" customWidth="1"/>
    <col min="12305" max="12305" width="6.5" style="149" customWidth="1"/>
    <col min="12306" max="12306" width="6.70833333333333" style="149" customWidth="1"/>
    <col min="12307" max="12307" width="6.5" style="149" customWidth="1"/>
    <col min="12308" max="12308" width="9" style="149" customWidth="1"/>
    <col min="12309" max="12309" width="8.20833333333333" style="149" customWidth="1"/>
    <col min="12310" max="12310" width="9.70833333333333" style="149" customWidth="1"/>
    <col min="12311" max="12311" width="5.20833333333333" style="149" customWidth="1"/>
    <col min="12312" max="12312" width="9.20833333333333" style="149" customWidth="1"/>
    <col min="12313" max="12313" width="5.20833333333333" style="149" customWidth="1"/>
    <col min="12314" max="12314" width="9.20833333333333" style="149" customWidth="1"/>
    <col min="12315" max="12315" width="17.5" style="149" customWidth="1"/>
    <col min="12316" max="12547" width="9" style="149" customWidth="1"/>
    <col min="12548" max="12548" width="5.20833333333333" style="149" customWidth="1"/>
    <col min="12549" max="12549" width="14.7083333333333" style="149" customWidth="1"/>
    <col min="12550" max="12550" width="6.5" style="149" customWidth="1"/>
    <col min="12551" max="12551" width="7" style="149" customWidth="1"/>
    <col min="12552" max="12552" width="7.20833333333333" style="149" customWidth="1"/>
    <col min="12553" max="12553" width="7.70833333333333" style="149" customWidth="1"/>
    <col min="12554" max="12554" width="6.70833333333333" style="149" customWidth="1"/>
    <col min="12555" max="12555" width="5.5" style="149" customWidth="1"/>
    <col min="12556" max="12556" width="5" style="149" customWidth="1"/>
    <col min="12557" max="12557" width="6.70833333333333" style="149" customWidth="1"/>
    <col min="12558" max="12558" width="7" style="149" customWidth="1"/>
    <col min="12559" max="12559" width="5.20833333333333" style="149" customWidth="1"/>
    <col min="12560" max="12560" width="6.20833333333333" style="149" customWidth="1"/>
    <col min="12561" max="12561" width="6.5" style="149" customWidth="1"/>
    <col min="12562" max="12562" width="6.70833333333333" style="149" customWidth="1"/>
    <col min="12563" max="12563" width="6.5" style="149" customWidth="1"/>
    <col min="12564" max="12564" width="9" style="149" customWidth="1"/>
    <col min="12565" max="12565" width="8.20833333333333" style="149" customWidth="1"/>
    <col min="12566" max="12566" width="9.70833333333333" style="149" customWidth="1"/>
    <col min="12567" max="12567" width="5.20833333333333" style="149" customWidth="1"/>
    <col min="12568" max="12568" width="9.20833333333333" style="149" customWidth="1"/>
    <col min="12569" max="12569" width="5.20833333333333" style="149" customWidth="1"/>
    <col min="12570" max="12570" width="9.20833333333333" style="149" customWidth="1"/>
    <col min="12571" max="12571" width="17.5" style="149" customWidth="1"/>
    <col min="12572" max="12803" width="9" style="149" customWidth="1"/>
    <col min="12804" max="12804" width="5.20833333333333" style="149" customWidth="1"/>
    <col min="12805" max="12805" width="14.7083333333333" style="149" customWidth="1"/>
    <col min="12806" max="12806" width="6.5" style="149" customWidth="1"/>
    <col min="12807" max="12807" width="7" style="149" customWidth="1"/>
    <col min="12808" max="12808" width="7.20833333333333" style="149" customWidth="1"/>
    <col min="12809" max="12809" width="7.70833333333333" style="149" customWidth="1"/>
    <col min="12810" max="12810" width="6.70833333333333" style="149" customWidth="1"/>
    <col min="12811" max="12811" width="5.5" style="149" customWidth="1"/>
    <col min="12812" max="12812" width="5" style="149" customWidth="1"/>
    <col min="12813" max="12813" width="6.70833333333333" style="149" customWidth="1"/>
    <col min="12814" max="12814" width="7" style="149" customWidth="1"/>
    <col min="12815" max="12815" width="5.20833333333333" style="149" customWidth="1"/>
    <col min="12816" max="12816" width="6.20833333333333" style="149" customWidth="1"/>
    <col min="12817" max="12817" width="6.5" style="149" customWidth="1"/>
    <col min="12818" max="12818" width="6.70833333333333" style="149" customWidth="1"/>
    <col min="12819" max="12819" width="6.5" style="149" customWidth="1"/>
    <col min="12820" max="12820" width="9" style="149" customWidth="1"/>
    <col min="12821" max="12821" width="8.20833333333333" style="149" customWidth="1"/>
    <col min="12822" max="12822" width="9.70833333333333" style="149" customWidth="1"/>
    <col min="12823" max="12823" width="5.20833333333333" style="149" customWidth="1"/>
    <col min="12824" max="12824" width="9.20833333333333" style="149" customWidth="1"/>
    <col min="12825" max="12825" width="5.20833333333333" style="149" customWidth="1"/>
    <col min="12826" max="12826" width="9.20833333333333" style="149" customWidth="1"/>
    <col min="12827" max="12827" width="17.5" style="149" customWidth="1"/>
    <col min="12828" max="13059" width="9" style="149" customWidth="1"/>
    <col min="13060" max="13060" width="5.20833333333333" style="149" customWidth="1"/>
    <col min="13061" max="13061" width="14.7083333333333" style="149" customWidth="1"/>
    <col min="13062" max="13062" width="6.5" style="149" customWidth="1"/>
    <col min="13063" max="13063" width="7" style="149" customWidth="1"/>
    <col min="13064" max="13064" width="7.20833333333333" style="149" customWidth="1"/>
    <col min="13065" max="13065" width="7.70833333333333" style="149" customWidth="1"/>
    <col min="13066" max="13066" width="6.70833333333333" style="149" customWidth="1"/>
    <col min="13067" max="13067" width="5.5" style="149" customWidth="1"/>
    <col min="13068" max="13068" width="5" style="149" customWidth="1"/>
    <col min="13069" max="13069" width="6.70833333333333" style="149" customWidth="1"/>
    <col min="13070" max="13070" width="7" style="149" customWidth="1"/>
    <col min="13071" max="13071" width="5.20833333333333" style="149" customWidth="1"/>
    <col min="13072" max="13072" width="6.20833333333333" style="149" customWidth="1"/>
    <col min="13073" max="13073" width="6.5" style="149" customWidth="1"/>
    <col min="13074" max="13074" width="6.70833333333333" style="149" customWidth="1"/>
    <col min="13075" max="13075" width="6.5" style="149" customWidth="1"/>
    <col min="13076" max="13076" width="9" style="149" customWidth="1"/>
    <col min="13077" max="13077" width="8.20833333333333" style="149" customWidth="1"/>
    <col min="13078" max="13078" width="9.70833333333333" style="149" customWidth="1"/>
    <col min="13079" max="13079" width="5.20833333333333" style="149" customWidth="1"/>
    <col min="13080" max="13080" width="9.20833333333333" style="149" customWidth="1"/>
    <col min="13081" max="13081" width="5.20833333333333" style="149" customWidth="1"/>
    <col min="13082" max="13082" width="9.20833333333333" style="149" customWidth="1"/>
    <col min="13083" max="13083" width="17.5" style="149" customWidth="1"/>
    <col min="13084" max="13315" width="9" style="149" customWidth="1"/>
    <col min="13316" max="13316" width="5.20833333333333" style="149" customWidth="1"/>
    <col min="13317" max="13317" width="14.7083333333333" style="149" customWidth="1"/>
    <col min="13318" max="13318" width="6.5" style="149" customWidth="1"/>
    <col min="13319" max="13319" width="7" style="149" customWidth="1"/>
    <col min="13320" max="13320" width="7.20833333333333" style="149" customWidth="1"/>
    <col min="13321" max="13321" width="7.70833333333333" style="149" customWidth="1"/>
    <col min="13322" max="13322" width="6.70833333333333" style="149" customWidth="1"/>
    <col min="13323" max="13323" width="5.5" style="149" customWidth="1"/>
    <col min="13324" max="13324" width="5" style="149" customWidth="1"/>
    <col min="13325" max="13325" width="6.70833333333333" style="149" customWidth="1"/>
    <col min="13326" max="13326" width="7" style="149" customWidth="1"/>
    <col min="13327" max="13327" width="5.20833333333333" style="149" customWidth="1"/>
    <col min="13328" max="13328" width="6.20833333333333" style="149" customWidth="1"/>
    <col min="13329" max="13329" width="6.5" style="149" customWidth="1"/>
    <col min="13330" max="13330" width="6.70833333333333" style="149" customWidth="1"/>
    <col min="13331" max="13331" width="6.5" style="149" customWidth="1"/>
    <col min="13332" max="13332" width="9" style="149" customWidth="1"/>
    <col min="13333" max="13333" width="8.20833333333333" style="149" customWidth="1"/>
    <col min="13334" max="13334" width="9.70833333333333" style="149" customWidth="1"/>
    <col min="13335" max="13335" width="5.20833333333333" style="149" customWidth="1"/>
    <col min="13336" max="13336" width="9.20833333333333" style="149" customWidth="1"/>
    <col min="13337" max="13337" width="5.20833333333333" style="149" customWidth="1"/>
    <col min="13338" max="13338" width="9.20833333333333" style="149" customWidth="1"/>
    <col min="13339" max="13339" width="17.5" style="149" customWidth="1"/>
    <col min="13340" max="13571" width="9" style="149" customWidth="1"/>
    <col min="13572" max="13572" width="5.20833333333333" style="149" customWidth="1"/>
    <col min="13573" max="13573" width="14.7083333333333" style="149" customWidth="1"/>
    <col min="13574" max="13574" width="6.5" style="149" customWidth="1"/>
    <col min="13575" max="13575" width="7" style="149" customWidth="1"/>
    <col min="13576" max="13576" width="7.20833333333333" style="149" customWidth="1"/>
    <col min="13577" max="13577" width="7.70833333333333" style="149" customWidth="1"/>
    <col min="13578" max="13578" width="6.70833333333333" style="149" customWidth="1"/>
    <col min="13579" max="13579" width="5.5" style="149" customWidth="1"/>
    <col min="13580" max="13580" width="5" style="149" customWidth="1"/>
    <col min="13581" max="13581" width="6.70833333333333" style="149" customWidth="1"/>
    <col min="13582" max="13582" width="7" style="149" customWidth="1"/>
    <col min="13583" max="13583" width="5.20833333333333" style="149" customWidth="1"/>
    <col min="13584" max="13584" width="6.20833333333333" style="149" customWidth="1"/>
    <col min="13585" max="13585" width="6.5" style="149" customWidth="1"/>
    <col min="13586" max="13586" width="6.70833333333333" style="149" customWidth="1"/>
    <col min="13587" max="13587" width="6.5" style="149" customWidth="1"/>
    <col min="13588" max="13588" width="9" style="149" customWidth="1"/>
    <col min="13589" max="13589" width="8.20833333333333" style="149" customWidth="1"/>
    <col min="13590" max="13590" width="9.70833333333333" style="149" customWidth="1"/>
    <col min="13591" max="13591" width="5.20833333333333" style="149" customWidth="1"/>
    <col min="13592" max="13592" width="9.20833333333333" style="149" customWidth="1"/>
    <col min="13593" max="13593" width="5.20833333333333" style="149" customWidth="1"/>
    <col min="13594" max="13594" width="9.20833333333333" style="149" customWidth="1"/>
    <col min="13595" max="13595" width="17.5" style="149" customWidth="1"/>
    <col min="13596" max="13827" width="9" style="149" customWidth="1"/>
    <col min="13828" max="13828" width="5.20833333333333" style="149" customWidth="1"/>
    <col min="13829" max="13829" width="14.7083333333333" style="149" customWidth="1"/>
    <col min="13830" max="13830" width="6.5" style="149" customWidth="1"/>
    <col min="13831" max="13831" width="7" style="149" customWidth="1"/>
    <col min="13832" max="13832" width="7.20833333333333" style="149" customWidth="1"/>
    <col min="13833" max="13833" width="7.70833333333333" style="149" customWidth="1"/>
    <col min="13834" max="13834" width="6.70833333333333" style="149" customWidth="1"/>
    <col min="13835" max="13835" width="5.5" style="149" customWidth="1"/>
    <col min="13836" max="13836" width="5" style="149" customWidth="1"/>
    <col min="13837" max="13837" width="6.70833333333333" style="149" customWidth="1"/>
    <col min="13838" max="13838" width="7" style="149" customWidth="1"/>
    <col min="13839" max="13839" width="5.20833333333333" style="149" customWidth="1"/>
    <col min="13840" max="13840" width="6.20833333333333" style="149" customWidth="1"/>
    <col min="13841" max="13841" width="6.5" style="149" customWidth="1"/>
    <col min="13842" max="13842" width="6.70833333333333" style="149" customWidth="1"/>
    <col min="13843" max="13843" width="6.5" style="149" customWidth="1"/>
    <col min="13844" max="13844" width="9" style="149" customWidth="1"/>
    <col min="13845" max="13845" width="8.20833333333333" style="149" customWidth="1"/>
    <col min="13846" max="13846" width="9.70833333333333" style="149" customWidth="1"/>
    <col min="13847" max="13847" width="5.20833333333333" style="149" customWidth="1"/>
    <col min="13848" max="13848" width="9.20833333333333" style="149" customWidth="1"/>
    <col min="13849" max="13849" width="5.20833333333333" style="149" customWidth="1"/>
    <col min="13850" max="13850" width="9.20833333333333" style="149" customWidth="1"/>
    <col min="13851" max="13851" width="17.5" style="149" customWidth="1"/>
    <col min="13852" max="14083" width="9" style="149" customWidth="1"/>
    <col min="14084" max="14084" width="5.20833333333333" style="149" customWidth="1"/>
    <col min="14085" max="14085" width="14.7083333333333" style="149" customWidth="1"/>
    <col min="14086" max="14086" width="6.5" style="149" customWidth="1"/>
    <col min="14087" max="14087" width="7" style="149" customWidth="1"/>
    <col min="14088" max="14088" width="7.20833333333333" style="149" customWidth="1"/>
    <col min="14089" max="14089" width="7.70833333333333" style="149" customWidth="1"/>
    <col min="14090" max="14090" width="6.70833333333333" style="149" customWidth="1"/>
    <col min="14091" max="14091" width="5.5" style="149" customWidth="1"/>
    <col min="14092" max="14092" width="5" style="149" customWidth="1"/>
    <col min="14093" max="14093" width="6.70833333333333" style="149" customWidth="1"/>
    <col min="14094" max="14094" width="7" style="149" customWidth="1"/>
    <col min="14095" max="14095" width="5.20833333333333" style="149" customWidth="1"/>
    <col min="14096" max="14096" width="6.20833333333333" style="149" customWidth="1"/>
    <col min="14097" max="14097" width="6.5" style="149" customWidth="1"/>
    <col min="14098" max="14098" width="6.70833333333333" style="149" customWidth="1"/>
    <col min="14099" max="14099" width="6.5" style="149" customWidth="1"/>
    <col min="14100" max="14100" width="9" style="149" customWidth="1"/>
    <col min="14101" max="14101" width="8.20833333333333" style="149" customWidth="1"/>
    <col min="14102" max="14102" width="9.70833333333333" style="149" customWidth="1"/>
    <col min="14103" max="14103" width="5.20833333333333" style="149" customWidth="1"/>
    <col min="14104" max="14104" width="9.20833333333333" style="149" customWidth="1"/>
    <col min="14105" max="14105" width="5.20833333333333" style="149" customWidth="1"/>
    <col min="14106" max="14106" width="9.20833333333333" style="149" customWidth="1"/>
    <col min="14107" max="14107" width="17.5" style="149" customWidth="1"/>
    <col min="14108" max="14339" width="9" style="149" customWidth="1"/>
    <col min="14340" max="14340" width="5.20833333333333" style="149" customWidth="1"/>
    <col min="14341" max="14341" width="14.7083333333333" style="149" customWidth="1"/>
    <col min="14342" max="14342" width="6.5" style="149" customWidth="1"/>
    <col min="14343" max="14343" width="7" style="149" customWidth="1"/>
    <col min="14344" max="14344" width="7.20833333333333" style="149" customWidth="1"/>
    <col min="14345" max="14345" width="7.70833333333333" style="149" customWidth="1"/>
    <col min="14346" max="14346" width="6.70833333333333" style="149" customWidth="1"/>
    <col min="14347" max="14347" width="5.5" style="149" customWidth="1"/>
    <col min="14348" max="14348" width="5" style="149" customWidth="1"/>
    <col min="14349" max="14349" width="6.70833333333333" style="149" customWidth="1"/>
    <col min="14350" max="14350" width="7" style="149" customWidth="1"/>
    <col min="14351" max="14351" width="5.20833333333333" style="149" customWidth="1"/>
    <col min="14352" max="14352" width="6.20833333333333" style="149" customWidth="1"/>
    <col min="14353" max="14353" width="6.5" style="149" customWidth="1"/>
    <col min="14354" max="14354" width="6.70833333333333" style="149" customWidth="1"/>
    <col min="14355" max="14355" width="6.5" style="149" customWidth="1"/>
    <col min="14356" max="14356" width="9" style="149" customWidth="1"/>
    <col min="14357" max="14357" width="8.20833333333333" style="149" customWidth="1"/>
    <col min="14358" max="14358" width="9.70833333333333" style="149" customWidth="1"/>
    <col min="14359" max="14359" width="5.20833333333333" style="149" customWidth="1"/>
    <col min="14360" max="14360" width="9.20833333333333" style="149" customWidth="1"/>
    <col min="14361" max="14361" width="5.20833333333333" style="149" customWidth="1"/>
    <col min="14362" max="14362" width="9.20833333333333" style="149" customWidth="1"/>
    <col min="14363" max="14363" width="17.5" style="149" customWidth="1"/>
    <col min="14364" max="14595" width="9" style="149" customWidth="1"/>
    <col min="14596" max="14596" width="5.20833333333333" style="149" customWidth="1"/>
    <col min="14597" max="14597" width="14.7083333333333" style="149" customWidth="1"/>
    <col min="14598" max="14598" width="6.5" style="149" customWidth="1"/>
    <col min="14599" max="14599" width="7" style="149" customWidth="1"/>
    <col min="14600" max="14600" width="7.20833333333333" style="149" customWidth="1"/>
    <col min="14601" max="14601" width="7.70833333333333" style="149" customWidth="1"/>
    <col min="14602" max="14602" width="6.70833333333333" style="149" customWidth="1"/>
    <col min="14603" max="14603" width="5.5" style="149" customWidth="1"/>
    <col min="14604" max="14604" width="5" style="149" customWidth="1"/>
    <col min="14605" max="14605" width="6.70833333333333" style="149" customWidth="1"/>
    <col min="14606" max="14606" width="7" style="149" customWidth="1"/>
    <col min="14607" max="14607" width="5.20833333333333" style="149" customWidth="1"/>
    <col min="14608" max="14608" width="6.20833333333333" style="149" customWidth="1"/>
    <col min="14609" max="14609" width="6.5" style="149" customWidth="1"/>
    <col min="14610" max="14610" width="6.70833333333333" style="149" customWidth="1"/>
    <col min="14611" max="14611" width="6.5" style="149" customWidth="1"/>
    <col min="14612" max="14612" width="9" style="149" customWidth="1"/>
    <col min="14613" max="14613" width="8.20833333333333" style="149" customWidth="1"/>
    <col min="14614" max="14614" width="9.70833333333333" style="149" customWidth="1"/>
    <col min="14615" max="14615" width="5.20833333333333" style="149" customWidth="1"/>
    <col min="14616" max="14616" width="9.20833333333333" style="149" customWidth="1"/>
    <col min="14617" max="14617" width="5.20833333333333" style="149" customWidth="1"/>
    <col min="14618" max="14618" width="9.20833333333333" style="149" customWidth="1"/>
    <col min="14619" max="14619" width="17.5" style="149" customWidth="1"/>
    <col min="14620" max="14851" width="9" style="149" customWidth="1"/>
    <col min="14852" max="14852" width="5.20833333333333" style="149" customWidth="1"/>
    <col min="14853" max="14853" width="14.7083333333333" style="149" customWidth="1"/>
    <col min="14854" max="14854" width="6.5" style="149" customWidth="1"/>
    <col min="14855" max="14855" width="7" style="149" customWidth="1"/>
    <col min="14856" max="14856" width="7.20833333333333" style="149" customWidth="1"/>
    <col min="14857" max="14857" width="7.70833333333333" style="149" customWidth="1"/>
    <col min="14858" max="14858" width="6.70833333333333" style="149" customWidth="1"/>
    <col min="14859" max="14859" width="5.5" style="149" customWidth="1"/>
    <col min="14860" max="14860" width="5" style="149" customWidth="1"/>
    <col min="14861" max="14861" width="6.70833333333333" style="149" customWidth="1"/>
    <col min="14862" max="14862" width="7" style="149" customWidth="1"/>
    <col min="14863" max="14863" width="5.20833333333333" style="149" customWidth="1"/>
    <col min="14864" max="14864" width="6.20833333333333" style="149" customWidth="1"/>
    <col min="14865" max="14865" width="6.5" style="149" customWidth="1"/>
    <col min="14866" max="14866" width="6.70833333333333" style="149" customWidth="1"/>
    <col min="14867" max="14867" width="6.5" style="149" customWidth="1"/>
    <col min="14868" max="14868" width="9" style="149" customWidth="1"/>
    <col min="14869" max="14869" width="8.20833333333333" style="149" customWidth="1"/>
    <col min="14870" max="14870" width="9.70833333333333" style="149" customWidth="1"/>
    <col min="14871" max="14871" width="5.20833333333333" style="149" customWidth="1"/>
    <col min="14872" max="14872" width="9.20833333333333" style="149" customWidth="1"/>
    <col min="14873" max="14873" width="5.20833333333333" style="149" customWidth="1"/>
    <col min="14874" max="14874" width="9.20833333333333" style="149" customWidth="1"/>
    <col min="14875" max="14875" width="17.5" style="149" customWidth="1"/>
    <col min="14876" max="15107" width="9" style="149" customWidth="1"/>
    <col min="15108" max="15108" width="5.20833333333333" style="149" customWidth="1"/>
    <col min="15109" max="15109" width="14.7083333333333" style="149" customWidth="1"/>
    <col min="15110" max="15110" width="6.5" style="149" customWidth="1"/>
    <col min="15111" max="15111" width="7" style="149" customWidth="1"/>
    <col min="15112" max="15112" width="7.20833333333333" style="149" customWidth="1"/>
    <col min="15113" max="15113" width="7.70833333333333" style="149" customWidth="1"/>
    <col min="15114" max="15114" width="6.70833333333333" style="149" customWidth="1"/>
    <col min="15115" max="15115" width="5.5" style="149" customWidth="1"/>
    <col min="15116" max="15116" width="5" style="149" customWidth="1"/>
    <col min="15117" max="15117" width="6.70833333333333" style="149" customWidth="1"/>
    <col min="15118" max="15118" width="7" style="149" customWidth="1"/>
    <col min="15119" max="15119" width="5.20833333333333" style="149" customWidth="1"/>
    <col min="15120" max="15120" width="6.20833333333333" style="149" customWidth="1"/>
    <col min="15121" max="15121" width="6.5" style="149" customWidth="1"/>
    <col min="15122" max="15122" width="6.70833333333333" style="149" customWidth="1"/>
    <col min="15123" max="15123" width="6.5" style="149" customWidth="1"/>
    <col min="15124" max="15124" width="9" style="149" customWidth="1"/>
    <col min="15125" max="15125" width="8.20833333333333" style="149" customWidth="1"/>
    <col min="15126" max="15126" width="9.70833333333333" style="149" customWidth="1"/>
    <col min="15127" max="15127" width="5.20833333333333" style="149" customWidth="1"/>
    <col min="15128" max="15128" width="9.20833333333333" style="149" customWidth="1"/>
    <col min="15129" max="15129" width="5.20833333333333" style="149" customWidth="1"/>
    <col min="15130" max="15130" width="9.20833333333333" style="149" customWidth="1"/>
    <col min="15131" max="15131" width="17.5" style="149" customWidth="1"/>
    <col min="15132" max="15363" width="9" style="149" customWidth="1"/>
    <col min="15364" max="15364" width="5.20833333333333" style="149" customWidth="1"/>
    <col min="15365" max="15365" width="14.7083333333333" style="149" customWidth="1"/>
    <col min="15366" max="15366" width="6.5" style="149" customWidth="1"/>
    <col min="15367" max="15367" width="7" style="149" customWidth="1"/>
    <col min="15368" max="15368" width="7.20833333333333" style="149" customWidth="1"/>
    <col min="15369" max="15369" width="7.70833333333333" style="149" customWidth="1"/>
    <col min="15370" max="15370" width="6.70833333333333" style="149" customWidth="1"/>
    <col min="15371" max="15371" width="5.5" style="149" customWidth="1"/>
    <col min="15372" max="15372" width="5" style="149" customWidth="1"/>
    <col min="15373" max="15373" width="6.70833333333333" style="149" customWidth="1"/>
    <col min="15374" max="15374" width="7" style="149" customWidth="1"/>
    <col min="15375" max="15375" width="5.20833333333333" style="149" customWidth="1"/>
    <col min="15376" max="15376" width="6.20833333333333" style="149" customWidth="1"/>
    <col min="15377" max="15377" width="6.5" style="149" customWidth="1"/>
    <col min="15378" max="15378" width="6.70833333333333" style="149" customWidth="1"/>
    <col min="15379" max="15379" width="6.5" style="149" customWidth="1"/>
    <col min="15380" max="15380" width="9" style="149" customWidth="1"/>
    <col min="15381" max="15381" width="8.20833333333333" style="149" customWidth="1"/>
    <col min="15382" max="15382" width="9.70833333333333" style="149" customWidth="1"/>
    <col min="15383" max="15383" width="5.20833333333333" style="149" customWidth="1"/>
    <col min="15384" max="15384" width="9.20833333333333" style="149" customWidth="1"/>
    <col min="15385" max="15385" width="5.20833333333333" style="149" customWidth="1"/>
    <col min="15386" max="15386" width="9.20833333333333" style="149" customWidth="1"/>
    <col min="15387" max="15387" width="17.5" style="149" customWidth="1"/>
    <col min="15388" max="15619" width="9" style="149" customWidth="1"/>
    <col min="15620" max="15620" width="5.20833333333333" style="149" customWidth="1"/>
    <col min="15621" max="15621" width="14.7083333333333" style="149" customWidth="1"/>
    <col min="15622" max="15622" width="6.5" style="149" customWidth="1"/>
    <col min="15623" max="15623" width="7" style="149" customWidth="1"/>
    <col min="15624" max="15624" width="7.20833333333333" style="149" customWidth="1"/>
    <col min="15625" max="15625" width="7.70833333333333" style="149" customWidth="1"/>
    <col min="15626" max="15626" width="6.70833333333333" style="149" customWidth="1"/>
    <col min="15627" max="15627" width="5.5" style="149" customWidth="1"/>
    <col min="15628" max="15628" width="5" style="149" customWidth="1"/>
    <col min="15629" max="15629" width="6.70833333333333" style="149" customWidth="1"/>
    <col min="15630" max="15630" width="7" style="149" customWidth="1"/>
    <col min="15631" max="15631" width="5.20833333333333" style="149" customWidth="1"/>
    <col min="15632" max="15632" width="6.20833333333333" style="149" customWidth="1"/>
    <col min="15633" max="15633" width="6.5" style="149" customWidth="1"/>
    <col min="15634" max="15634" width="6.70833333333333" style="149" customWidth="1"/>
    <col min="15635" max="15635" width="6.5" style="149" customWidth="1"/>
    <col min="15636" max="15636" width="9" style="149" customWidth="1"/>
    <col min="15637" max="15637" width="8.20833333333333" style="149" customWidth="1"/>
    <col min="15638" max="15638" width="9.70833333333333" style="149" customWidth="1"/>
    <col min="15639" max="15639" width="5.20833333333333" style="149" customWidth="1"/>
    <col min="15640" max="15640" width="9.20833333333333" style="149" customWidth="1"/>
    <col min="15641" max="15641" width="5.20833333333333" style="149" customWidth="1"/>
    <col min="15642" max="15642" width="9.20833333333333" style="149" customWidth="1"/>
    <col min="15643" max="15643" width="17.5" style="149" customWidth="1"/>
    <col min="15644" max="15875" width="9" style="149" customWidth="1"/>
    <col min="15876" max="15876" width="5.20833333333333" style="149" customWidth="1"/>
    <col min="15877" max="15877" width="14.7083333333333" style="149" customWidth="1"/>
    <col min="15878" max="15878" width="6.5" style="149" customWidth="1"/>
    <col min="15879" max="15879" width="7" style="149" customWidth="1"/>
    <col min="15880" max="15880" width="7.20833333333333" style="149" customWidth="1"/>
    <col min="15881" max="15881" width="7.70833333333333" style="149" customWidth="1"/>
    <col min="15882" max="15882" width="6.70833333333333" style="149" customWidth="1"/>
    <col min="15883" max="15883" width="5.5" style="149" customWidth="1"/>
    <col min="15884" max="15884" width="5" style="149" customWidth="1"/>
    <col min="15885" max="15885" width="6.70833333333333" style="149" customWidth="1"/>
    <col min="15886" max="15886" width="7" style="149" customWidth="1"/>
    <col min="15887" max="15887" width="5.20833333333333" style="149" customWidth="1"/>
    <col min="15888" max="15888" width="6.20833333333333" style="149" customWidth="1"/>
    <col min="15889" max="15889" width="6.5" style="149" customWidth="1"/>
    <col min="15890" max="15890" width="6.70833333333333" style="149" customWidth="1"/>
    <col min="15891" max="15891" width="6.5" style="149" customWidth="1"/>
    <col min="15892" max="15892" width="9" style="149" customWidth="1"/>
    <col min="15893" max="15893" width="8.20833333333333" style="149" customWidth="1"/>
    <col min="15894" max="15894" width="9.70833333333333" style="149" customWidth="1"/>
    <col min="15895" max="15895" width="5.20833333333333" style="149" customWidth="1"/>
    <col min="15896" max="15896" width="9.20833333333333" style="149" customWidth="1"/>
    <col min="15897" max="15897" width="5.20833333333333" style="149" customWidth="1"/>
    <col min="15898" max="15898" width="9.20833333333333" style="149" customWidth="1"/>
    <col min="15899" max="15899" width="17.5" style="149" customWidth="1"/>
    <col min="15900" max="16131" width="9" style="149" customWidth="1"/>
    <col min="16132" max="16132" width="5.20833333333333" style="149" customWidth="1"/>
    <col min="16133" max="16133" width="14.7083333333333" style="149" customWidth="1"/>
    <col min="16134" max="16134" width="6.5" style="149" customWidth="1"/>
    <col min="16135" max="16135" width="7" style="149" customWidth="1"/>
    <col min="16136" max="16136" width="7.20833333333333" style="149" customWidth="1"/>
    <col min="16137" max="16137" width="7.70833333333333" style="149" customWidth="1"/>
    <col min="16138" max="16138" width="6.70833333333333" style="149" customWidth="1"/>
    <col min="16139" max="16139" width="5.5" style="149" customWidth="1"/>
    <col min="16140" max="16140" width="5" style="149" customWidth="1"/>
    <col min="16141" max="16141" width="6.70833333333333" style="149" customWidth="1"/>
    <col min="16142" max="16142" width="7" style="149" customWidth="1"/>
    <col min="16143" max="16143" width="5.20833333333333" style="149" customWidth="1"/>
    <col min="16144" max="16144" width="6.20833333333333" style="149" customWidth="1"/>
    <col min="16145" max="16145" width="6.5" style="149" customWidth="1"/>
    <col min="16146" max="16146" width="6.70833333333333" style="149" customWidth="1"/>
    <col min="16147" max="16147" width="6.5" style="149" customWidth="1"/>
    <col min="16148" max="16148" width="9" style="149" customWidth="1"/>
    <col min="16149" max="16149" width="8.20833333333333" style="149" customWidth="1"/>
    <col min="16150" max="16150" width="9.70833333333333" style="149" customWidth="1"/>
    <col min="16151" max="16151" width="5.20833333333333" style="149" customWidth="1"/>
    <col min="16152" max="16152" width="9.20833333333333" style="149" customWidth="1"/>
    <col min="16153" max="16153" width="5.20833333333333" style="149" customWidth="1"/>
    <col min="16154" max="16154" width="9.20833333333333" style="149" customWidth="1"/>
    <col min="16155" max="16155" width="17.5" style="149" customWidth="1"/>
    <col min="16156" max="16384" width="9" style="149" customWidth="1"/>
  </cols>
  <sheetData>
    <row r="2" ht="23.8" customHeight="1" spans="1:1">
      <c r="A2" s="298" t="s">
        <v>99</v>
      </c>
    </row>
    <row r="3" ht="17.05" customHeight="1" spans="1:1">
      <c r="A3" s="299" t="e">
        <f>"评估基准日："&amp;TEXT(#REF!,"yyyy年mm月dd日")</f>
        <v>#REF!</v>
      </c>
    </row>
    <row r="4" ht="17.05" customHeight="1" spans="1:26">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7" t="s">
        <v>1757</v>
      </c>
    </row>
    <row r="5" spans="1:26">
      <c r="A5" s="300" t="e">
        <f>#REF!&amp;"："&amp;#REF!</f>
        <v>#REF!</v>
      </c>
      <c r="B5" s="300"/>
      <c r="C5" s="300"/>
      <c r="D5" s="300"/>
      <c r="E5" s="300"/>
      <c r="F5" s="300"/>
      <c r="G5" s="300"/>
      <c r="H5" s="300"/>
      <c r="I5" s="300"/>
      <c r="J5" s="308"/>
      <c r="K5" s="309"/>
      <c r="L5" s="308"/>
      <c r="M5" s="308"/>
      <c r="N5" s="308"/>
      <c r="O5" s="308"/>
      <c r="P5" s="310"/>
      <c r="Q5" s="316"/>
      <c r="R5" s="308"/>
      <c r="S5" s="299"/>
      <c r="T5" s="299"/>
      <c r="U5" s="299"/>
      <c r="V5" s="317"/>
      <c r="W5" s="308"/>
      <c r="X5" s="318"/>
      <c r="Y5" s="318"/>
      <c r="Z5" s="7" t="s">
        <v>1231</v>
      </c>
    </row>
    <row r="6" s="296" customFormat="1" ht="15.75" customHeight="1" spans="1:26">
      <c r="A6" s="301" t="s">
        <v>4</v>
      </c>
      <c r="B6" s="301" t="s">
        <v>1691</v>
      </c>
      <c r="C6" s="301" t="s">
        <v>1758</v>
      </c>
      <c r="D6" s="301" t="s">
        <v>1759</v>
      </c>
      <c r="E6" s="301" t="s">
        <v>1760</v>
      </c>
      <c r="F6" s="301" t="s">
        <v>1761</v>
      </c>
      <c r="G6" s="301" t="s">
        <v>1762</v>
      </c>
      <c r="H6" s="301" t="s">
        <v>1763</v>
      </c>
      <c r="I6" s="301" t="s">
        <v>1764</v>
      </c>
      <c r="J6" s="301" t="s">
        <v>1765</v>
      </c>
      <c r="K6" s="301" t="s">
        <v>1766</v>
      </c>
      <c r="L6" s="301" t="s">
        <v>1767</v>
      </c>
      <c r="M6" s="301" t="s">
        <v>1768</v>
      </c>
      <c r="N6" s="301" t="s">
        <v>1769</v>
      </c>
      <c r="O6" s="301" t="s">
        <v>1770</v>
      </c>
      <c r="P6" s="311" t="s">
        <v>1771</v>
      </c>
      <c r="Q6" s="301" t="s">
        <v>1703</v>
      </c>
      <c r="R6" s="301" t="s">
        <v>1772</v>
      </c>
      <c r="S6" s="319" t="s">
        <v>1238</v>
      </c>
      <c r="T6" s="69"/>
      <c r="U6" s="320" t="s">
        <v>1239</v>
      </c>
      <c r="V6" s="321" t="s">
        <v>7</v>
      </c>
      <c r="W6" s="72"/>
      <c r="X6" s="69"/>
      <c r="Y6" s="321" t="s">
        <v>576</v>
      </c>
      <c r="Z6" s="325" t="s">
        <v>176</v>
      </c>
    </row>
    <row r="7" s="296" customFormat="1" spans="1:27">
      <c r="A7" s="89"/>
      <c r="B7" s="89"/>
      <c r="C7" s="89"/>
      <c r="D7" s="89"/>
      <c r="E7" s="302" t="s">
        <v>1773</v>
      </c>
      <c r="F7" s="89"/>
      <c r="G7" s="89"/>
      <c r="H7" s="89"/>
      <c r="I7" s="89"/>
      <c r="J7" s="89"/>
      <c r="K7" s="89"/>
      <c r="L7" s="89"/>
      <c r="M7" s="89"/>
      <c r="N7" s="89"/>
      <c r="O7" s="89"/>
      <c r="P7" s="89"/>
      <c r="Q7" s="89"/>
      <c r="R7" s="89"/>
      <c r="S7" s="98" t="s">
        <v>10</v>
      </c>
      <c r="T7" s="98" t="s">
        <v>11</v>
      </c>
      <c r="U7" s="84"/>
      <c r="V7" s="322" t="s">
        <v>10</v>
      </c>
      <c r="W7" s="100" t="s">
        <v>1141</v>
      </c>
      <c r="X7" s="322" t="s">
        <v>11</v>
      </c>
      <c r="Y7" s="89"/>
      <c r="Z7" s="89"/>
      <c r="AA7" s="2" t="s">
        <v>1248</v>
      </c>
    </row>
    <row r="8" ht="15.75" customHeight="1" spans="1:27">
      <c r="A8" s="48" t="str">
        <f t="shared" ref="A8" si="0">IF(B8="","",ROW()-6)</f>
        <v/>
      </c>
      <c r="B8" s="48"/>
      <c r="C8" s="303"/>
      <c r="D8" s="48"/>
      <c r="E8" s="303"/>
      <c r="F8" s="88"/>
      <c r="G8" s="88"/>
      <c r="H8" s="88"/>
      <c r="I8" s="88"/>
      <c r="J8" s="48"/>
      <c r="K8" s="88"/>
      <c r="L8" s="88"/>
      <c r="M8" s="88"/>
      <c r="N8" s="88"/>
      <c r="O8" s="88"/>
      <c r="P8" s="312"/>
      <c r="Q8" s="88"/>
      <c r="R8" s="88"/>
      <c r="S8" s="323"/>
      <c r="T8" s="323"/>
      <c r="U8" s="323"/>
      <c r="V8" s="323"/>
      <c r="W8" s="88"/>
      <c r="X8" s="324"/>
      <c r="Y8" s="57" t="str">
        <f t="shared" ref="Y8" si="1">IF(T8-U8=0,"",(X8-T8+U8)/(T8-U8)*100)</f>
        <v/>
      </c>
      <c r="Z8" s="326"/>
      <c r="AA8" s="192" t="s">
        <v>1774</v>
      </c>
    </row>
    <row r="9" ht="15.75" customHeight="1" spans="1:27">
      <c r="A9" s="48" t="str">
        <f t="shared" ref="A9:A24" si="2">IF(B9="","",ROW()-6)</f>
        <v/>
      </c>
      <c r="B9" s="48"/>
      <c r="C9" s="303"/>
      <c r="D9" s="48"/>
      <c r="E9" s="303"/>
      <c r="F9" s="88"/>
      <c r="G9" s="88"/>
      <c r="H9" s="88"/>
      <c r="I9" s="88"/>
      <c r="J9" s="48"/>
      <c r="K9" s="88"/>
      <c r="L9" s="88"/>
      <c r="M9" s="88"/>
      <c r="N9" s="88"/>
      <c r="O9" s="88"/>
      <c r="P9" s="312"/>
      <c r="Q9" s="88"/>
      <c r="R9" s="88"/>
      <c r="S9" s="323"/>
      <c r="T9" s="323"/>
      <c r="U9" s="323"/>
      <c r="V9" s="323"/>
      <c r="W9" s="88"/>
      <c r="X9" s="324"/>
      <c r="Y9" s="57" t="str">
        <f t="shared" ref="Y9:Y27" si="3">IF(T9-U9=0,"",(X9-T9+U9)/(T9-U9)*100)</f>
        <v/>
      </c>
      <c r="Z9" s="326"/>
      <c r="AA9" s="192" t="s">
        <v>1775</v>
      </c>
    </row>
    <row r="10" ht="15.75" customHeight="1" spans="1:27">
      <c r="A10" s="48" t="str">
        <f t="shared" si="2"/>
        <v/>
      </c>
      <c r="B10" s="48"/>
      <c r="C10" s="303"/>
      <c r="D10" s="48"/>
      <c r="E10" s="303"/>
      <c r="F10" s="88"/>
      <c r="G10" s="88"/>
      <c r="H10" s="88"/>
      <c r="I10" s="88"/>
      <c r="J10" s="48"/>
      <c r="K10" s="88"/>
      <c r="L10" s="88"/>
      <c r="M10" s="88"/>
      <c r="N10" s="88"/>
      <c r="O10" s="88"/>
      <c r="P10" s="312"/>
      <c r="Q10" s="88"/>
      <c r="R10" s="88"/>
      <c r="S10" s="323"/>
      <c r="T10" s="323"/>
      <c r="U10" s="323"/>
      <c r="V10" s="323"/>
      <c r="W10" s="88"/>
      <c r="X10" s="324"/>
      <c r="Y10" s="57" t="str">
        <f t="shared" si="3"/>
        <v/>
      </c>
      <c r="Z10" s="326"/>
      <c r="AA10" s="192" t="s">
        <v>1776</v>
      </c>
    </row>
    <row r="11" ht="15.75" customHeight="1" spans="1:27">
      <c r="A11" s="48" t="str">
        <f t="shared" si="2"/>
        <v/>
      </c>
      <c r="B11" s="48"/>
      <c r="C11" s="303"/>
      <c r="D11" s="48"/>
      <c r="E11" s="303"/>
      <c r="F11" s="88"/>
      <c r="G11" s="88"/>
      <c r="H11" s="88"/>
      <c r="I11" s="88"/>
      <c r="J11" s="48"/>
      <c r="K11" s="88"/>
      <c r="L11" s="88"/>
      <c r="M11" s="88"/>
      <c r="N11" s="88"/>
      <c r="O11" s="88"/>
      <c r="P11" s="312"/>
      <c r="Q11" s="88"/>
      <c r="R11" s="88"/>
      <c r="S11" s="323"/>
      <c r="T11" s="323"/>
      <c r="U11" s="323"/>
      <c r="V11" s="323"/>
      <c r="W11" s="88"/>
      <c r="X11" s="324"/>
      <c r="Y11" s="57" t="str">
        <f t="shared" si="3"/>
        <v/>
      </c>
      <c r="Z11" s="326"/>
      <c r="AA11" s="192" t="s">
        <v>1777</v>
      </c>
    </row>
    <row r="12" ht="15.75" customHeight="1" spans="1:27">
      <c r="A12" s="48" t="str">
        <f t="shared" si="2"/>
        <v/>
      </c>
      <c r="B12" s="48"/>
      <c r="C12" s="303"/>
      <c r="D12" s="48"/>
      <c r="E12" s="303"/>
      <c r="F12" s="88"/>
      <c r="G12" s="88"/>
      <c r="H12" s="88"/>
      <c r="I12" s="88"/>
      <c r="J12" s="48"/>
      <c r="K12" s="88"/>
      <c r="L12" s="88"/>
      <c r="M12" s="88"/>
      <c r="N12" s="88"/>
      <c r="O12" s="88"/>
      <c r="P12" s="312"/>
      <c r="Q12" s="88"/>
      <c r="R12" s="88"/>
      <c r="S12" s="323"/>
      <c r="T12" s="323"/>
      <c r="U12" s="323"/>
      <c r="V12" s="323"/>
      <c r="W12" s="88"/>
      <c r="X12" s="324"/>
      <c r="Y12" s="57" t="str">
        <f t="shared" si="3"/>
        <v/>
      </c>
      <c r="Z12" s="326"/>
      <c r="AA12" s="192" t="s">
        <v>1778</v>
      </c>
    </row>
    <row r="13" ht="15.75" customHeight="1" spans="1:27">
      <c r="A13" s="48" t="str">
        <f t="shared" si="2"/>
        <v/>
      </c>
      <c r="B13" s="48"/>
      <c r="C13" s="303"/>
      <c r="D13" s="48"/>
      <c r="E13" s="303"/>
      <c r="F13" s="88"/>
      <c r="G13" s="88"/>
      <c r="H13" s="88"/>
      <c r="I13" s="88"/>
      <c r="J13" s="48"/>
      <c r="K13" s="88"/>
      <c r="L13" s="88"/>
      <c r="M13" s="88"/>
      <c r="N13" s="88"/>
      <c r="O13" s="88"/>
      <c r="P13" s="312"/>
      <c r="Q13" s="88"/>
      <c r="R13" s="88"/>
      <c r="S13" s="323"/>
      <c r="T13" s="323"/>
      <c r="U13" s="323"/>
      <c r="V13" s="323"/>
      <c r="W13" s="88"/>
      <c r="X13" s="324"/>
      <c r="Y13" s="57" t="str">
        <f t="shared" si="3"/>
        <v/>
      </c>
      <c r="Z13" s="326"/>
      <c r="AA13" s="192" t="s">
        <v>1779</v>
      </c>
    </row>
    <row r="14" ht="15.75" customHeight="1" spans="1:27">
      <c r="A14" s="48" t="str">
        <f t="shared" si="2"/>
        <v/>
      </c>
      <c r="B14" s="48"/>
      <c r="C14" s="303"/>
      <c r="D14" s="48"/>
      <c r="E14" s="303"/>
      <c r="F14" s="88"/>
      <c r="G14" s="88"/>
      <c r="H14" s="88"/>
      <c r="I14" s="88"/>
      <c r="J14" s="48"/>
      <c r="K14" s="88"/>
      <c r="L14" s="88"/>
      <c r="M14" s="88"/>
      <c r="N14" s="88"/>
      <c r="O14" s="88"/>
      <c r="P14" s="312"/>
      <c r="Q14" s="88"/>
      <c r="R14" s="88"/>
      <c r="S14" s="323"/>
      <c r="T14" s="323"/>
      <c r="U14" s="323"/>
      <c r="V14" s="323"/>
      <c r="W14" s="88"/>
      <c r="X14" s="324"/>
      <c r="Y14" s="57" t="str">
        <f t="shared" si="3"/>
        <v/>
      </c>
      <c r="Z14" s="326"/>
      <c r="AA14" s="192" t="s">
        <v>1780</v>
      </c>
    </row>
    <row r="15" ht="15.75" customHeight="1" spans="1:27">
      <c r="A15" s="48" t="str">
        <f t="shared" si="2"/>
        <v/>
      </c>
      <c r="B15" s="48"/>
      <c r="C15" s="303"/>
      <c r="D15" s="48"/>
      <c r="E15" s="303"/>
      <c r="F15" s="88"/>
      <c r="G15" s="88"/>
      <c r="H15" s="88"/>
      <c r="I15" s="88"/>
      <c r="J15" s="48"/>
      <c r="K15" s="88"/>
      <c r="L15" s="88"/>
      <c r="M15" s="88"/>
      <c r="N15" s="88"/>
      <c r="O15" s="88"/>
      <c r="P15" s="312"/>
      <c r="Q15" s="88"/>
      <c r="R15" s="88"/>
      <c r="S15" s="323"/>
      <c r="T15" s="323"/>
      <c r="U15" s="323"/>
      <c r="V15" s="323"/>
      <c r="W15" s="88"/>
      <c r="X15" s="324"/>
      <c r="Y15" s="57" t="str">
        <f t="shared" si="3"/>
        <v/>
      </c>
      <c r="Z15" s="326"/>
      <c r="AA15" s="192" t="s">
        <v>1781</v>
      </c>
    </row>
    <row r="16" ht="15.75" customHeight="1" spans="1:27">
      <c r="A16" s="48" t="str">
        <f t="shared" si="2"/>
        <v/>
      </c>
      <c r="B16" s="48"/>
      <c r="C16" s="303"/>
      <c r="D16" s="48"/>
      <c r="E16" s="303"/>
      <c r="F16" s="88"/>
      <c r="G16" s="88"/>
      <c r="H16" s="88"/>
      <c r="I16" s="88"/>
      <c r="J16" s="48"/>
      <c r="K16" s="88"/>
      <c r="L16" s="88"/>
      <c r="M16" s="88"/>
      <c r="N16" s="88"/>
      <c r="O16" s="88"/>
      <c r="P16" s="312"/>
      <c r="Q16" s="88"/>
      <c r="R16" s="88"/>
      <c r="S16" s="323"/>
      <c r="T16" s="323"/>
      <c r="U16" s="323"/>
      <c r="V16" s="323"/>
      <c r="W16" s="88"/>
      <c r="X16" s="324"/>
      <c r="Y16" s="57" t="str">
        <f t="shared" si="3"/>
        <v/>
      </c>
      <c r="Z16" s="326"/>
      <c r="AA16" s="192" t="s">
        <v>1782</v>
      </c>
    </row>
    <row r="17" ht="15.75" customHeight="1" spans="1:27">
      <c r="A17" s="48" t="str">
        <f t="shared" si="2"/>
        <v/>
      </c>
      <c r="B17" s="48"/>
      <c r="C17" s="303"/>
      <c r="D17" s="48"/>
      <c r="E17" s="303"/>
      <c r="F17" s="88"/>
      <c r="G17" s="88"/>
      <c r="H17" s="88"/>
      <c r="I17" s="88"/>
      <c r="J17" s="48"/>
      <c r="K17" s="88"/>
      <c r="L17" s="88"/>
      <c r="M17" s="88"/>
      <c r="N17" s="88"/>
      <c r="O17" s="88"/>
      <c r="P17" s="312"/>
      <c r="Q17" s="88"/>
      <c r="R17" s="88"/>
      <c r="S17" s="323"/>
      <c r="T17" s="323"/>
      <c r="U17" s="323"/>
      <c r="V17" s="323"/>
      <c r="W17" s="88"/>
      <c r="X17" s="324"/>
      <c r="Y17" s="57" t="str">
        <f t="shared" si="3"/>
        <v/>
      </c>
      <c r="Z17" s="326"/>
      <c r="AA17" s="192" t="s">
        <v>1783</v>
      </c>
    </row>
    <row r="18" ht="15.75" customHeight="1" spans="1:27">
      <c r="A18" s="48" t="str">
        <f t="shared" si="2"/>
        <v/>
      </c>
      <c r="B18" s="48"/>
      <c r="C18" s="303"/>
      <c r="D18" s="48"/>
      <c r="E18" s="303"/>
      <c r="F18" s="88"/>
      <c r="G18" s="88"/>
      <c r="H18" s="88"/>
      <c r="I18" s="88"/>
      <c r="J18" s="48"/>
      <c r="K18" s="88"/>
      <c r="L18" s="88"/>
      <c r="M18" s="88"/>
      <c r="N18" s="88"/>
      <c r="O18" s="88"/>
      <c r="P18" s="312"/>
      <c r="Q18" s="88"/>
      <c r="R18" s="88"/>
      <c r="S18" s="323"/>
      <c r="T18" s="323"/>
      <c r="U18" s="323"/>
      <c r="V18" s="323"/>
      <c r="W18" s="88"/>
      <c r="X18" s="324"/>
      <c r="Y18" s="57" t="str">
        <f t="shared" si="3"/>
        <v/>
      </c>
      <c r="Z18" s="326"/>
      <c r="AA18" s="192" t="s">
        <v>1784</v>
      </c>
    </row>
    <row r="19" ht="15.75" customHeight="1" spans="1:27">
      <c r="A19" s="48" t="str">
        <f t="shared" si="2"/>
        <v/>
      </c>
      <c r="B19" s="48"/>
      <c r="C19" s="303"/>
      <c r="D19" s="48"/>
      <c r="E19" s="303"/>
      <c r="F19" s="88"/>
      <c r="G19" s="88"/>
      <c r="H19" s="88"/>
      <c r="I19" s="88"/>
      <c r="J19" s="48"/>
      <c r="K19" s="88"/>
      <c r="L19" s="88"/>
      <c r="M19" s="88"/>
      <c r="N19" s="88"/>
      <c r="O19" s="88"/>
      <c r="P19" s="312"/>
      <c r="Q19" s="88"/>
      <c r="R19" s="88"/>
      <c r="S19" s="323"/>
      <c r="T19" s="323"/>
      <c r="U19" s="323"/>
      <c r="V19" s="323"/>
      <c r="W19" s="88"/>
      <c r="X19" s="324"/>
      <c r="Y19" s="57" t="str">
        <f t="shared" si="3"/>
        <v/>
      </c>
      <c r="Z19" s="326"/>
      <c r="AA19" s="192" t="s">
        <v>1785</v>
      </c>
    </row>
    <row r="20" ht="15.75" customHeight="1" spans="1:27">
      <c r="A20" s="48" t="str">
        <f t="shared" si="2"/>
        <v/>
      </c>
      <c r="B20" s="48"/>
      <c r="C20" s="303"/>
      <c r="D20" s="48"/>
      <c r="E20" s="303"/>
      <c r="F20" s="88"/>
      <c r="G20" s="88"/>
      <c r="H20" s="88"/>
      <c r="I20" s="88"/>
      <c r="J20" s="48"/>
      <c r="K20" s="88"/>
      <c r="L20" s="88"/>
      <c r="M20" s="88"/>
      <c r="N20" s="88"/>
      <c r="O20" s="88"/>
      <c r="P20" s="312"/>
      <c r="Q20" s="88"/>
      <c r="R20" s="88"/>
      <c r="S20" s="323"/>
      <c r="T20" s="323"/>
      <c r="U20" s="323"/>
      <c r="V20" s="323"/>
      <c r="W20" s="88"/>
      <c r="X20" s="324"/>
      <c r="Y20" s="57" t="str">
        <f t="shared" si="3"/>
        <v/>
      </c>
      <c r="Z20" s="326"/>
      <c r="AA20" s="192" t="s">
        <v>1786</v>
      </c>
    </row>
    <row r="21" ht="15.75" customHeight="1" spans="1:27">
      <c r="A21" s="48" t="str">
        <f t="shared" si="2"/>
        <v/>
      </c>
      <c r="B21" s="48"/>
      <c r="C21" s="303"/>
      <c r="D21" s="48"/>
      <c r="E21" s="303"/>
      <c r="F21" s="88"/>
      <c r="G21" s="88"/>
      <c r="H21" s="88"/>
      <c r="I21" s="88"/>
      <c r="J21" s="48"/>
      <c r="K21" s="88"/>
      <c r="L21" s="88"/>
      <c r="M21" s="88"/>
      <c r="N21" s="88"/>
      <c r="O21" s="88"/>
      <c r="P21" s="312"/>
      <c r="Q21" s="88"/>
      <c r="R21" s="88"/>
      <c r="S21" s="323"/>
      <c r="T21" s="323"/>
      <c r="U21" s="323"/>
      <c r="V21" s="323"/>
      <c r="W21" s="88"/>
      <c r="X21" s="324"/>
      <c r="Y21" s="57" t="str">
        <f t="shared" si="3"/>
        <v/>
      </c>
      <c r="Z21" s="326"/>
      <c r="AA21" s="192" t="s">
        <v>1787</v>
      </c>
    </row>
    <row r="22" ht="15.75" customHeight="1" spans="1:27">
      <c r="A22" s="48" t="str">
        <f t="shared" si="2"/>
        <v/>
      </c>
      <c r="B22" s="48"/>
      <c r="C22" s="303"/>
      <c r="D22" s="48"/>
      <c r="E22" s="303"/>
      <c r="F22" s="88"/>
      <c r="G22" s="88"/>
      <c r="H22" s="88"/>
      <c r="I22" s="88"/>
      <c r="J22" s="48"/>
      <c r="K22" s="88"/>
      <c r="L22" s="88"/>
      <c r="M22" s="88"/>
      <c r="N22" s="88"/>
      <c r="O22" s="88"/>
      <c r="P22" s="312"/>
      <c r="Q22" s="88"/>
      <c r="R22" s="88"/>
      <c r="S22" s="323"/>
      <c r="T22" s="323"/>
      <c r="U22" s="323"/>
      <c r="V22" s="323"/>
      <c r="W22" s="88"/>
      <c r="X22" s="324"/>
      <c r="Y22" s="57" t="str">
        <f t="shared" si="3"/>
        <v/>
      </c>
      <c r="Z22" s="326"/>
      <c r="AA22" s="192" t="s">
        <v>1788</v>
      </c>
    </row>
    <row r="23" ht="15.75" customHeight="1" spans="1:27">
      <c r="A23" s="48" t="str">
        <f t="shared" si="2"/>
        <v/>
      </c>
      <c r="B23" s="48"/>
      <c r="C23" s="303"/>
      <c r="D23" s="48"/>
      <c r="E23" s="303"/>
      <c r="F23" s="88"/>
      <c r="G23" s="88"/>
      <c r="H23" s="88"/>
      <c r="I23" s="88"/>
      <c r="J23" s="48"/>
      <c r="K23" s="88"/>
      <c r="L23" s="88"/>
      <c r="M23" s="88"/>
      <c r="N23" s="88"/>
      <c r="O23" s="88"/>
      <c r="P23" s="312"/>
      <c r="Q23" s="88"/>
      <c r="R23" s="88"/>
      <c r="S23" s="323"/>
      <c r="T23" s="323"/>
      <c r="U23" s="323"/>
      <c r="V23" s="323"/>
      <c r="W23" s="88"/>
      <c r="X23" s="324"/>
      <c r="Y23" s="57" t="str">
        <f t="shared" si="3"/>
        <v/>
      </c>
      <c r="Z23" s="326"/>
      <c r="AA23" s="192" t="s">
        <v>1789</v>
      </c>
    </row>
    <row r="24" spans="1:27">
      <c r="A24" s="48" t="str">
        <f t="shared" si="2"/>
        <v/>
      </c>
      <c r="B24" s="48"/>
      <c r="C24" s="303"/>
      <c r="D24" s="48"/>
      <c r="E24" s="303"/>
      <c r="F24" s="88"/>
      <c r="G24" s="88"/>
      <c r="H24" s="88"/>
      <c r="I24" s="88"/>
      <c r="J24" s="48"/>
      <c r="K24" s="88"/>
      <c r="L24" s="88"/>
      <c r="M24" s="88"/>
      <c r="N24" s="88"/>
      <c r="O24" s="88"/>
      <c r="P24" s="312"/>
      <c r="Q24" s="88"/>
      <c r="R24" s="88"/>
      <c r="S24" s="323"/>
      <c r="T24" s="323"/>
      <c r="U24" s="323"/>
      <c r="V24" s="323"/>
      <c r="W24" s="88"/>
      <c r="X24" s="324"/>
      <c r="Y24" s="57" t="str">
        <f t="shared" si="3"/>
        <v/>
      </c>
      <c r="Z24" s="326"/>
      <c r="AA24" s="192" t="s">
        <v>1790</v>
      </c>
    </row>
    <row r="25" ht="15.75" customHeight="1" spans="1:26">
      <c r="A25" s="48" t="s">
        <v>1791</v>
      </c>
      <c r="B25" s="72"/>
      <c r="C25" s="69"/>
      <c r="D25" s="48"/>
      <c r="E25" s="303"/>
      <c r="F25" s="88"/>
      <c r="G25" s="88"/>
      <c r="H25" s="88"/>
      <c r="I25" s="88"/>
      <c r="J25" s="48"/>
      <c r="K25" s="88"/>
      <c r="L25" s="88"/>
      <c r="M25" s="88"/>
      <c r="N25" s="88"/>
      <c r="O25" s="88"/>
      <c r="P25" s="312"/>
      <c r="Q25" s="88"/>
      <c r="R25" s="88"/>
      <c r="S25" s="323">
        <f>SUM(S8:S24)</f>
        <v>0</v>
      </c>
      <c r="T25" s="323">
        <f>SUM(T8:T24)</f>
        <v>0</v>
      </c>
      <c r="U25" s="323">
        <f>SUM(U8:U24)</f>
        <v>0</v>
      </c>
      <c r="V25" s="323">
        <f>SUM(V8:V24)</f>
        <v>0</v>
      </c>
      <c r="W25" s="323"/>
      <c r="X25" s="323">
        <f>SUM(X8:X24)</f>
        <v>0</v>
      </c>
      <c r="Y25" s="57" t="str">
        <f t="shared" si="3"/>
        <v/>
      </c>
      <c r="Z25" s="326"/>
    </row>
    <row r="26" ht="15.75" customHeight="1" spans="1:26">
      <c r="A26" s="48" t="s">
        <v>1792</v>
      </c>
      <c r="B26" s="72"/>
      <c r="C26" s="69"/>
      <c r="D26" s="48"/>
      <c r="E26" s="303"/>
      <c r="F26" s="88"/>
      <c r="G26" s="88"/>
      <c r="H26" s="88"/>
      <c r="I26" s="88"/>
      <c r="J26" s="48"/>
      <c r="K26" s="88"/>
      <c r="L26" s="88"/>
      <c r="M26" s="88"/>
      <c r="N26" s="88"/>
      <c r="O26" s="88"/>
      <c r="P26" s="312"/>
      <c r="Q26" s="88"/>
      <c r="R26" s="88"/>
      <c r="S26" s="323"/>
      <c r="T26" s="323">
        <f>U25</f>
        <v>0</v>
      </c>
      <c r="U26" s="323"/>
      <c r="V26" s="324"/>
      <c r="W26" s="323"/>
      <c r="X26" s="324"/>
      <c r="Y26" s="57"/>
      <c r="Z26" s="326"/>
    </row>
    <row r="27" customHeight="1" spans="1:26">
      <c r="A27" s="17" t="s">
        <v>102</v>
      </c>
      <c r="B27" s="9"/>
      <c r="C27" s="18"/>
      <c r="D27" s="304"/>
      <c r="E27" s="304"/>
      <c r="F27" s="305"/>
      <c r="G27" s="306"/>
      <c r="H27" s="306"/>
      <c r="I27" s="306"/>
      <c r="J27" s="313"/>
      <c r="K27" s="306"/>
      <c r="L27" s="306"/>
      <c r="M27" s="306"/>
      <c r="N27" s="306"/>
      <c r="O27" s="20"/>
      <c r="P27" s="314"/>
      <c r="Q27" s="20"/>
      <c r="R27" s="20"/>
      <c r="S27" s="20">
        <f>S25-S26</f>
        <v>0</v>
      </c>
      <c r="T27" s="20">
        <f>T25-T26</f>
        <v>0</v>
      </c>
      <c r="U27" s="20"/>
      <c r="V27" s="20">
        <f>V25</f>
        <v>0</v>
      </c>
      <c r="W27" s="20"/>
      <c r="X27" s="20">
        <f>X25</f>
        <v>0</v>
      </c>
      <c r="Y27" s="57" t="str">
        <f t="shared" si="3"/>
        <v/>
      </c>
      <c r="Z27" s="304"/>
    </row>
    <row r="28" spans="1:27">
      <c r="A28" s="149" t="e">
        <f>#REF!&amp;"填表人："&amp;#REF!</f>
        <v>#REF!</v>
      </c>
      <c r="X28" s="307" t="e">
        <f>"评估人员："&amp;#REF!</f>
        <v>#REF!</v>
      </c>
      <c r="AA28" s="149" t="s">
        <v>1270</v>
      </c>
    </row>
    <row r="29" spans="1:2">
      <c r="A29" s="307" t="e">
        <f>"填表日期："&amp;YEAR(#REF!)&amp;"年"&amp;MONTH(#REF!)&amp;"月"&amp;DAY(#REF!)&amp;"日"</f>
        <v>#REF!</v>
      </c>
      <c r="B29" s="307"/>
    </row>
    <row r="32" ht="15.75" customHeight="1" spans="12:12">
      <c r="L32" s="315"/>
    </row>
    <row r="33" ht="15.75" customHeight="1" spans="12:12">
      <c r="L33" s="315"/>
    </row>
    <row r="34" ht="15.75" customHeight="1" spans="12:12">
      <c r="L34" s="315"/>
    </row>
    <row r="35" ht="15.75" customHeight="1" spans="12:12">
      <c r="L35" s="315"/>
    </row>
    <row r="36" ht="15.75" customHeight="1" spans="12:12">
      <c r="L36" s="315"/>
    </row>
    <row r="37" ht="15.75" customHeight="1" spans="12:12">
      <c r="L37" s="315"/>
    </row>
    <row r="38" ht="15.75" customHeight="1" spans="12:12">
      <c r="L38" s="315"/>
    </row>
    <row r="39" ht="15.75" customHeight="1" spans="12:12">
      <c r="L39" s="315"/>
    </row>
  </sheetData>
  <mergeCells count="27">
    <mergeCell ref="A2:Z2"/>
    <mergeCell ref="A3:Z3"/>
    <mergeCell ref="S6:T6"/>
    <mergeCell ref="V6:X6"/>
    <mergeCell ref="A25:C25"/>
    <mergeCell ref="A26:C26"/>
    <mergeCell ref="A27:C27"/>
    <mergeCell ref="A6:A7"/>
    <mergeCell ref="B6:B7"/>
    <mergeCell ref="C6:C7"/>
    <mergeCell ref="D6:D7"/>
    <mergeCell ref="F6:F7"/>
    <mergeCell ref="G6:G7"/>
    <mergeCell ref="H6:H7"/>
    <mergeCell ref="I6:I7"/>
    <mergeCell ref="J6:J7"/>
    <mergeCell ref="K6:K7"/>
    <mergeCell ref="L6:L7"/>
    <mergeCell ref="M6:M7"/>
    <mergeCell ref="N6:N7"/>
    <mergeCell ref="O6:O7"/>
    <mergeCell ref="P6:P7"/>
    <mergeCell ref="Q6:Q7"/>
    <mergeCell ref="R6:R7"/>
    <mergeCell ref="U6:U7"/>
    <mergeCell ref="Y6:Y7"/>
    <mergeCell ref="Z6:Z7"/>
  </mergeCells>
  <printOptions horizontalCentered="1"/>
  <pageMargins left="0.984251968503937" right="0.984251968503937" top="0.984251968503937" bottom="0.984251968503937" header="0.47244094488189" footer="0.354330708661417"/>
  <pageSetup paperSize="9" scale="5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colBreaks count="2" manualBreakCount="2">
    <brk id="8" max="28" man="1"/>
    <brk id="18" max="1048575" man="1"/>
  </colBreaks>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1">
    <pageSetUpPr fitToPage="1"/>
  </sheetPr>
  <dimension ref="A1:K1106"/>
  <sheetViews>
    <sheetView showGridLines="0" tabSelected="1" zoomScale="96" zoomScaleNormal="96" topLeftCell="A3" workbookViewId="0">
      <pane xSplit="4" ySplit="3" topLeftCell="E1071" activePane="bottomRight" state="frozen"/>
      <selection/>
      <selection pane="topRight"/>
      <selection pane="bottomLeft"/>
      <selection pane="bottomRight" activeCell="D1094" sqref="D1094"/>
    </sheetView>
  </sheetViews>
  <sheetFormatPr defaultColWidth="9" defaultRowHeight="12.75"/>
  <cols>
    <col min="1" max="1" width="4.20833333333333" style="261" customWidth="1"/>
    <col min="2" max="2" width="10.925" style="261" customWidth="1"/>
    <col min="3" max="3" width="15.3583333333333" style="261" customWidth="1"/>
    <col min="4" max="4" width="17.3166666666667" style="262" customWidth="1"/>
    <col min="5" max="5" width="9.64166666666667" style="261" customWidth="1"/>
    <col min="6" max="6" width="5.075" style="261" customWidth="1"/>
    <col min="7" max="7" width="4.29166666666667" style="261" customWidth="1"/>
    <col min="8" max="8" width="6" style="261" customWidth="1"/>
    <col min="9" max="9" width="9.89166666666667" style="261" customWidth="1"/>
    <col min="10" max="10" width="9" style="261"/>
    <col min="11" max="11" width="9.5" style="261" customWidth="1"/>
    <col min="12" max="16384" width="9" style="261"/>
  </cols>
  <sheetData>
    <row r="1" spans="1:1">
      <c r="A1" s="263" t="s">
        <v>0</v>
      </c>
    </row>
    <row r="2" s="257" customFormat="1" ht="22.5" spans="1:4">
      <c r="A2" s="264" t="s">
        <v>103</v>
      </c>
      <c r="D2" s="265"/>
    </row>
    <row r="3" s="258" customFormat="1" spans="1:9">
      <c r="A3" s="266" t="s">
        <v>4</v>
      </c>
      <c r="B3" s="266" t="s">
        <v>1691</v>
      </c>
      <c r="C3" s="267" t="s">
        <v>1793</v>
      </c>
      <c r="D3" s="267" t="s">
        <v>1065</v>
      </c>
      <c r="E3" s="268" t="s">
        <v>1733</v>
      </c>
      <c r="F3" s="268" t="s">
        <v>1794</v>
      </c>
      <c r="G3" s="267" t="s">
        <v>997</v>
      </c>
      <c r="H3" s="267" t="s">
        <v>998</v>
      </c>
      <c r="I3" s="267" t="s">
        <v>1795</v>
      </c>
    </row>
    <row r="4" s="258" customFormat="1" spans="1:9">
      <c r="A4" s="269"/>
      <c r="B4" s="269"/>
      <c r="C4" s="269"/>
      <c r="D4" s="270"/>
      <c r="E4" s="271"/>
      <c r="F4" s="271"/>
      <c r="G4" s="269"/>
      <c r="H4" s="269"/>
      <c r="I4" s="269"/>
    </row>
    <row r="5" spans="1:9">
      <c r="A5" s="272">
        <v>1</v>
      </c>
      <c r="B5" s="273" t="s">
        <v>1796</v>
      </c>
      <c r="C5" s="273" t="s">
        <v>1797</v>
      </c>
      <c r="D5" s="274" t="s">
        <v>1798</v>
      </c>
      <c r="E5" s="275"/>
      <c r="F5" s="276"/>
      <c r="G5" s="277" t="s">
        <v>1799</v>
      </c>
      <c r="H5" s="276">
        <v>244</v>
      </c>
      <c r="I5" s="279" t="s">
        <v>1800</v>
      </c>
    </row>
    <row r="6" spans="1:9">
      <c r="A6" s="272">
        <v>2</v>
      </c>
      <c r="B6" s="273" t="s">
        <v>1801</v>
      </c>
      <c r="C6" s="273" t="s">
        <v>1802</v>
      </c>
      <c r="D6" s="274" t="s">
        <v>1798</v>
      </c>
      <c r="E6" s="275"/>
      <c r="F6" s="276"/>
      <c r="G6" s="277" t="s">
        <v>1799</v>
      </c>
      <c r="H6" s="276">
        <v>110</v>
      </c>
      <c r="I6" s="279" t="s">
        <v>1800</v>
      </c>
    </row>
    <row r="7" spans="1:9">
      <c r="A7" s="272">
        <v>3</v>
      </c>
      <c r="B7" s="273" t="s">
        <v>1803</v>
      </c>
      <c r="C7" s="273" t="s">
        <v>1804</v>
      </c>
      <c r="D7" s="274" t="s">
        <v>1805</v>
      </c>
      <c r="E7" s="275"/>
      <c r="F7" s="276"/>
      <c r="G7" s="277" t="s">
        <v>1806</v>
      </c>
      <c r="H7" s="276">
        <v>1</v>
      </c>
      <c r="I7" s="280" t="s">
        <v>1807</v>
      </c>
    </row>
    <row r="8" spans="1:9">
      <c r="A8" s="272">
        <v>4</v>
      </c>
      <c r="B8" s="273" t="s">
        <v>1808</v>
      </c>
      <c r="C8" s="273" t="s">
        <v>1809</v>
      </c>
      <c r="D8" s="274" t="s">
        <v>1810</v>
      </c>
      <c r="E8" s="275"/>
      <c r="F8" s="276">
        <v>0.006</v>
      </c>
      <c r="G8" s="277" t="s">
        <v>1806</v>
      </c>
      <c r="H8" s="276">
        <v>1</v>
      </c>
      <c r="I8" s="280" t="s">
        <v>1811</v>
      </c>
    </row>
    <row r="9" spans="1:9">
      <c r="A9" s="272">
        <v>5</v>
      </c>
      <c r="B9" s="273" t="s">
        <v>1812</v>
      </c>
      <c r="C9" s="273" t="s">
        <v>1813</v>
      </c>
      <c r="D9" s="274" t="s">
        <v>1810</v>
      </c>
      <c r="E9" s="275"/>
      <c r="F9" s="276">
        <v>0.006</v>
      </c>
      <c r="G9" s="277" t="s">
        <v>1806</v>
      </c>
      <c r="H9" s="276">
        <v>1</v>
      </c>
      <c r="I9" s="280" t="s">
        <v>1811</v>
      </c>
    </row>
    <row r="10" spans="1:9">
      <c r="A10" s="272">
        <v>6</v>
      </c>
      <c r="B10" s="273" t="s">
        <v>1814</v>
      </c>
      <c r="C10" s="273" t="s">
        <v>1815</v>
      </c>
      <c r="D10" s="274" t="s">
        <v>1810</v>
      </c>
      <c r="E10" s="275"/>
      <c r="F10" s="276">
        <v>0.006</v>
      </c>
      <c r="G10" s="277" t="s">
        <v>1806</v>
      </c>
      <c r="H10" s="276">
        <v>1</v>
      </c>
      <c r="I10" s="280" t="s">
        <v>1811</v>
      </c>
    </row>
    <row r="11" spans="1:9">
      <c r="A11" s="272">
        <v>7</v>
      </c>
      <c r="B11" s="273" t="s">
        <v>1816</v>
      </c>
      <c r="C11" s="273" t="s">
        <v>1817</v>
      </c>
      <c r="D11" s="274" t="s">
        <v>1810</v>
      </c>
      <c r="E11" s="275"/>
      <c r="F11" s="276">
        <v>0.006</v>
      </c>
      <c r="G11" s="277" t="s">
        <v>1806</v>
      </c>
      <c r="H11" s="276">
        <v>1</v>
      </c>
      <c r="I11" s="280" t="s">
        <v>1811</v>
      </c>
    </row>
    <row r="12" spans="1:9">
      <c r="A12" s="272">
        <v>8</v>
      </c>
      <c r="B12" s="273" t="s">
        <v>1818</v>
      </c>
      <c r="C12" s="273" t="s">
        <v>1819</v>
      </c>
      <c r="D12" s="274" t="s">
        <v>1798</v>
      </c>
      <c r="E12" s="275"/>
      <c r="F12" s="276"/>
      <c r="G12" s="277" t="s">
        <v>1820</v>
      </c>
      <c r="H12" s="276">
        <v>1</v>
      </c>
      <c r="I12" s="280" t="s">
        <v>1821</v>
      </c>
    </row>
    <row r="13" spans="1:9">
      <c r="A13" s="272">
        <v>9</v>
      </c>
      <c r="B13" s="273" t="s">
        <v>1822</v>
      </c>
      <c r="C13" s="273" t="s">
        <v>1823</v>
      </c>
      <c r="D13" s="274" t="s">
        <v>1798</v>
      </c>
      <c r="E13" s="275"/>
      <c r="F13" s="276"/>
      <c r="G13" s="277" t="s">
        <v>1799</v>
      </c>
      <c r="H13" s="276">
        <v>1</v>
      </c>
      <c r="I13" s="280" t="s">
        <v>1821</v>
      </c>
    </row>
    <row r="14" spans="1:9">
      <c r="A14" s="272">
        <v>10</v>
      </c>
      <c r="B14" s="273" t="s">
        <v>1824</v>
      </c>
      <c r="C14" s="273" t="s">
        <v>1804</v>
      </c>
      <c r="D14" s="274" t="s">
        <v>1805</v>
      </c>
      <c r="E14" s="275"/>
      <c r="F14" s="276"/>
      <c r="G14" s="277" t="s">
        <v>1806</v>
      </c>
      <c r="H14" s="276">
        <v>1</v>
      </c>
      <c r="I14" s="280" t="s">
        <v>1825</v>
      </c>
    </row>
    <row r="15" spans="1:9">
      <c r="A15" s="272">
        <v>11</v>
      </c>
      <c r="B15" s="273" t="s">
        <v>1826</v>
      </c>
      <c r="C15" s="273" t="s">
        <v>1827</v>
      </c>
      <c r="D15" s="274" t="s">
        <v>1828</v>
      </c>
      <c r="E15" s="275"/>
      <c r="F15" s="276"/>
      <c r="G15" s="277" t="s">
        <v>1829</v>
      </c>
      <c r="H15" s="276">
        <v>1</v>
      </c>
      <c r="I15" s="280" t="s">
        <v>1830</v>
      </c>
    </row>
    <row r="16" spans="1:9">
      <c r="A16" s="272">
        <v>12</v>
      </c>
      <c r="B16" s="273" t="s">
        <v>1831</v>
      </c>
      <c r="C16" s="273" t="s">
        <v>1832</v>
      </c>
      <c r="D16" s="274" t="s">
        <v>1828</v>
      </c>
      <c r="E16" s="275"/>
      <c r="F16" s="276"/>
      <c r="G16" s="277" t="s">
        <v>1829</v>
      </c>
      <c r="H16" s="276">
        <v>1</v>
      </c>
      <c r="I16" s="280" t="s">
        <v>1830</v>
      </c>
    </row>
    <row r="17" spans="1:9">
      <c r="A17" s="272">
        <v>13</v>
      </c>
      <c r="B17" s="273" t="s">
        <v>1833</v>
      </c>
      <c r="C17" s="273" t="s">
        <v>1834</v>
      </c>
      <c r="D17" s="274" t="s">
        <v>1828</v>
      </c>
      <c r="E17" s="275"/>
      <c r="F17" s="276"/>
      <c r="G17" s="277" t="s">
        <v>1829</v>
      </c>
      <c r="H17" s="276">
        <v>1</v>
      </c>
      <c r="I17" s="280" t="s">
        <v>1830</v>
      </c>
    </row>
    <row r="18" spans="1:9">
      <c r="A18" s="272">
        <v>14</v>
      </c>
      <c r="B18" s="273" t="s">
        <v>1835</v>
      </c>
      <c r="C18" s="273" t="s">
        <v>1836</v>
      </c>
      <c r="D18" s="274" t="s">
        <v>1837</v>
      </c>
      <c r="E18" s="275"/>
      <c r="F18" s="276"/>
      <c r="G18" s="277" t="s">
        <v>1820</v>
      </c>
      <c r="H18" s="276">
        <v>1</v>
      </c>
      <c r="I18" s="280" t="s">
        <v>1838</v>
      </c>
    </row>
    <row r="19" spans="1:9">
      <c r="A19" s="272">
        <v>15</v>
      </c>
      <c r="B19" s="273" t="s">
        <v>1839</v>
      </c>
      <c r="C19" s="273" t="s">
        <v>1840</v>
      </c>
      <c r="D19" s="274" t="s">
        <v>1841</v>
      </c>
      <c r="E19" s="275"/>
      <c r="F19" s="276"/>
      <c r="G19" s="277" t="s">
        <v>1820</v>
      </c>
      <c r="H19" s="276">
        <v>1</v>
      </c>
      <c r="I19" s="280" t="s">
        <v>1842</v>
      </c>
    </row>
    <row r="20" spans="1:9">
      <c r="A20" s="272">
        <v>16</v>
      </c>
      <c r="B20" s="273" t="s">
        <v>1843</v>
      </c>
      <c r="C20" s="273" t="s">
        <v>1844</v>
      </c>
      <c r="D20" s="274" t="s">
        <v>1798</v>
      </c>
      <c r="E20" s="275"/>
      <c r="F20" s="276"/>
      <c r="G20" s="277" t="s">
        <v>1799</v>
      </c>
      <c r="H20" s="276">
        <v>1</v>
      </c>
      <c r="I20" s="280" t="s">
        <v>1845</v>
      </c>
    </row>
    <row r="21" spans="1:9">
      <c r="A21" s="272">
        <v>17</v>
      </c>
      <c r="B21" s="273" t="s">
        <v>1846</v>
      </c>
      <c r="C21" s="273" t="s">
        <v>1847</v>
      </c>
      <c r="D21" s="274" t="s">
        <v>1848</v>
      </c>
      <c r="E21" s="277" t="s">
        <v>1849</v>
      </c>
      <c r="F21" s="276">
        <v>0.029</v>
      </c>
      <c r="G21" s="277" t="s">
        <v>1806</v>
      </c>
      <c r="H21" s="276">
        <v>1</v>
      </c>
      <c r="I21" s="280" t="s">
        <v>1850</v>
      </c>
    </row>
    <row r="22" ht="15.75" spans="1:11">
      <c r="A22" s="272">
        <v>18</v>
      </c>
      <c r="B22" s="273" t="s">
        <v>1851</v>
      </c>
      <c r="C22" s="273" t="s">
        <v>1847</v>
      </c>
      <c r="D22" s="274" t="s">
        <v>1848</v>
      </c>
      <c r="E22" s="277" t="s">
        <v>1849</v>
      </c>
      <c r="F22" s="276">
        <v>0.029</v>
      </c>
      <c r="G22" s="277" t="s">
        <v>1806</v>
      </c>
      <c r="H22" s="276">
        <v>1</v>
      </c>
      <c r="I22" s="280" t="s">
        <v>1850</v>
      </c>
      <c r="K22" s="281"/>
    </row>
    <row r="23" ht="15.75" spans="1:11">
      <c r="A23" s="272">
        <v>19</v>
      </c>
      <c r="B23" s="273" t="s">
        <v>1852</v>
      </c>
      <c r="C23" s="273" t="s">
        <v>1847</v>
      </c>
      <c r="D23" s="274" t="s">
        <v>1848</v>
      </c>
      <c r="E23" s="277" t="s">
        <v>1849</v>
      </c>
      <c r="F23" s="276">
        <v>0.029</v>
      </c>
      <c r="G23" s="277" t="s">
        <v>1806</v>
      </c>
      <c r="H23" s="276">
        <v>1</v>
      </c>
      <c r="I23" s="280" t="s">
        <v>1850</v>
      </c>
      <c r="K23" s="281"/>
    </row>
    <row r="24" spans="1:9">
      <c r="A24" s="272">
        <v>20</v>
      </c>
      <c r="B24" s="273" t="s">
        <v>1853</v>
      </c>
      <c r="C24" s="273" t="s">
        <v>1854</v>
      </c>
      <c r="D24" s="274" t="s">
        <v>1855</v>
      </c>
      <c r="E24" s="277" t="s">
        <v>1856</v>
      </c>
      <c r="F24" s="278">
        <v>0.0025</v>
      </c>
      <c r="G24" s="277" t="s">
        <v>1806</v>
      </c>
      <c r="H24" s="276">
        <v>1</v>
      </c>
      <c r="I24" s="280" t="s">
        <v>1850</v>
      </c>
    </row>
    <row r="25" spans="1:11">
      <c r="A25" s="272">
        <v>21</v>
      </c>
      <c r="B25" s="273" t="s">
        <v>1857</v>
      </c>
      <c r="C25" s="273" t="s">
        <v>1854</v>
      </c>
      <c r="D25" s="274" t="s">
        <v>1855</v>
      </c>
      <c r="E25" s="277" t="s">
        <v>1856</v>
      </c>
      <c r="F25" s="278">
        <v>0.0025</v>
      </c>
      <c r="G25" s="277" t="s">
        <v>1806</v>
      </c>
      <c r="H25" s="276">
        <v>1</v>
      </c>
      <c r="I25" s="280" t="s">
        <v>1850</v>
      </c>
      <c r="K25" s="282"/>
    </row>
    <row r="26" spans="1:9">
      <c r="A26" s="272">
        <v>22</v>
      </c>
      <c r="B26" s="273" t="s">
        <v>1858</v>
      </c>
      <c r="C26" s="273" t="s">
        <v>1854</v>
      </c>
      <c r="D26" s="274" t="s">
        <v>1855</v>
      </c>
      <c r="E26" s="277" t="s">
        <v>1856</v>
      </c>
      <c r="F26" s="278">
        <v>0.0025</v>
      </c>
      <c r="G26" s="277" t="s">
        <v>1806</v>
      </c>
      <c r="H26" s="276">
        <v>1</v>
      </c>
      <c r="I26" s="280" t="s">
        <v>1850</v>
      </c>
    </row>
    <row r="27" spans="1:9">
      <c r="A27" s="272">
        <v>23</v>
      </c>
      <c r="B27" s="273" t="s">
        <v>1859</v>
      </c>
      <c r="C27" s="273" t="s">
        <v>1854</v>
      </c>
      <c r="D27" s="274" t="s">
        <v>1855</v>
      </c>
      <c r="E27" s="277" t="s">
        <v>1856</v>
      </c>
      <c r="F27" s="278">
        <v>0.0025</v>
      </c>
      <c r="G27" s="277" t="s">
        <v>1806</v>
      </c>
      <c r="H27" s="276">
        <v>1</v>
      </c>
      <c r="I27" s="280" t="s">
        <v>1850</v>
      </c>
    </row>
    <row r="28" spans="1:9">
      <c r="A28" s="272">
        <v>24</v>
      </c>
      <c r="B28" s="273" t="s">
        <v>1860</v>
      </c>
      <c r="C28" s="273" t="s">
        <v>1854</v>
      </c>
      <c r="D28" s="274" t="s">
        <v>1855</v>
      </c>
      <c r="E28" s="277" t="s">
        <v>1856</v>
      </c>
      <c r="F28" s="278">
        <v>0.0025</v>
      </c>
      <c r="G28" s="277" t="s">
        <v>1806</v>
      </c>
      <c r="H28" s="276">
        <v>1</v>
      </c>
      <c r="I28" s="280" t="s">
        <v>1850</v>
      </c>
    </row>
    <row r="29" spans="1:9">
      <c r="A29" s="272">
        <v>25</v>
      </c>
      <c r="B29" s="273" t="s">
        <v>1861</v>
      </c>
      <c r="C29" s="273" t="s">
        <v>1854</v>
      </c>
      <c r="D29" s="274" t="s">
        <v>1855</v>
      </c>
      <c r="E29" s="277" t="s">
        <v>1856</v>
      </c>
      <c r="F29" s="278">
        <v>0.0025</v>
      </c>
      <c r="G29" s="277" t="s">
        <v>1806</v>
      </c>
      <c r="H29" s="276">
        <v>1</v>
      </c>
      <c r="I29" s="280" t="s">
        <v>1850</v>
      </c>
    </row>
    <row r="30" spans="1:9">
      <c r="A30" s="272">
        <v>26</v>
      </c>
      <c r="B30" s="273" t="s">
        <v>1862</v>
      </c>
      <c r="C30" s="273" t="s">
        <v>1854</v>
      </c>
      <c r="D30" s="274" t="s">
        <v>1855</v>
      </c>
      <c r="E30" s="277" t="s">
        <v>1856</v>
      </c>
      <c r="F30" s="278">
        <v>0.0025</v>
      </c>
      <c r="G30" s="277" t="s">
        <v>1806</v>
      </c>
      <c r="H30" s="276">
        <v>1</v>
      </c>
      <c r="I30" s="280" t="s">
        <v>1850</v>
      </c>
    </row>
    <row r="31" spans="1:9">
      <c r="A31" s="272">
        <v>27</v>
      </c>
      <c r="B31" s="273" t="s">
        <v>1863</v>
      </c>
      <c r="C31" s="273" t="s">
        <v>1854</v>
      </c>
      <c r="D31" s="274" t="s">
        <v>1855</v>
      </c>
      <c r="E31" s="277" t="s">
        <v>1856</v>
      </c>
      <c r="F31" s="278">
        <v>0.0025</v>
      </c>
      <c r="G31" s="277" t="s">
        <v>1806</v>
      </c>
      <c r="H31" s="276">
        <v>1</v>
      </c>
      <c r="I31" s="280" t="s">
        <v>1850</v>
      </c>
    </row>
    <row r="32" spans="1:9">
      <c r="A32" s="272">
        <v>28</v>
      </c>
      <c r="B32" s="273" t="s">
        <v>1864</v>
      </c>
      <c r="C32" s="273" t="s">
        <v>1854</v>
      </c>
      <c r="D32" s="274" t="s">
        <v>1855</v>
      </c>
      <c r="E32" s="277" t="s">
        <v>1856</v>
      </c>
      <c r="F32" s="278">
        <v>0.0025</v>
      </c>
      <c r="G32" s="277" t="s">
        <v>1806</v>
      </c>
      <c r="H32" s="276">
        <v>1</v>
      </c>
      <c r="I32" s="280" t="s">
        <v>1850</v>
      </c>
    </row>
    <row r="33" spans="1:9">
      <c r="A33" s="272">
        <v>29</v>
      </c>
      <c r="B33" s="273" t="s">
        <v>1865</v>
      </c>
      <c r="C33" s="273" t="s">
        <v>1854</v>
      </c>
      <c r="D33" s="274" t="s">
        <v>1855</v>
      </c>
      <c r="E33" s="277" t="s">
        <v>1856</v>
      </c>
      <c r="F33" s="278">
        <v>0.0025</v>
      </c>
      <c r="G33" s="277" t="s">
        <v>1806</v>
      </c>
      <c r="H33" s="276">
        <v>1</v>
      </c>
      <c r="I33" s="280" t="s">
        <v>1850</v>
      </c>
    </row>
    <row r="34" spans="1:9">
      <c r="A34" s="272">
        <v>30</v>
      </c>
      <c r="B34" s="273" t="s">
        <v>1866</v>
      </c>
      <c r="C34" s="273" t="s">
        <v>1854</v>
      </c>
      <c r="D34" s="274" t="s">
        <v>1855</v>
      </c>
      <c r="E34" s="277" t="s">
        <v>1856</v>
      </c>
      <c r="F34" s="278">
        <v>0.0025</v>
      </c>
      <c r="G34" s="277" t="s">
        <v>1806</v>
      </c>
      <c r="H34" s="276">
        <v>1</v>
      </c>
      <c r="I34" s="280" t="s">
        <v>1850</v>
      </c>
    </row>
    <row r="35" spans="1:9">
      <c r="A35" s="272">
        <v>31</v>
      </c>
      <c r="B35" s="273" t="s">
        <v>1867</v>
      </c>
      <c r="C35" s="273" t="s">
        <v>1854</v>
      </c>
      <c r="D35" s="274" t="s">
        <v>1855</v>
      </c>
      <c r="E35" s="277" t="s">
        <v>1856</v>
      </c>
      <c r="F35" s="278">
        <v>0.0025</v>
      </c>
      <c r="G35" s="277" t="s">
        <v>1806</v>
      </c>
      <c r="H35" s="276">
        <v>1</v>
      </c>
      <c r="I35" s="280" t="s">
        <v>1850</v>
      </c>
    </row>
    <row r="36" spans="1:9">
      <c r="A36" s="272">
        <v>32</v>
      </c>
      <c r="B36" s="273" t="s">
        <v>1868</v>
      </c>
      <c r="C36" s="273" t="s">
        <v>1854</v>
      </c>
      <c r="D36" s="274" t="s">
        <v>1855</v>
      </c>
      <c r="E36" s="277" t="s">
        <v>1856</v>
      </c>
      <c r="F36" s="278">
        <v>0.0025</v>
      </c>
      <c r="G36" s="277" t="s">
        <v>1806</v>
      </c>
      <c r="H36" s="276">
        <v>1</v>
      </c>
      <c r="I36" s="280" t="s">
        <v>1850</v>
      </c>
    </row>
    <row r="37" spans="1:9">
      <c r="A37" s="272">
        <v>33</v>
      </c>
      <c r="B37" s="273" t="s">
        <v>1869</v>
      </c>
      <c r="C37" s="273" t="s">
        <v>1854</v>
      </c>
      <c r="D37" s="274" t="s">
        <v>1855</v>
      </c>
      <c r="E37" s="277" t="s">
        <v>1856</v>
      </c>
      <c r="F37" s="278">
        <v>0.0025</v>
      </c>
      <c r="G37" s="277" t="s">
        <v>1806</v>
      </c>
      <c r="H37" s="276">
        <v>1</v>
      </c>
      <c r="I37" s="280" t="s">
        <v>1850</v>
      </c>
    </row>
    <row r="38" spans="1:9">
      <c r="A38" s="272">
        <v>34</v>
      </c>
      <c r="B38" s="273" t="s">
        <v>1870</v>
      </c>
      <c r="C38" s="273" t="s">
        <v>1854</v>
      </c>
      <c r="D38" s="274" t="s">
        <v>1855</v>
      </c>
      <c r="E38" s="277" t="s">
        <v>1856</v>
      </c>
      <c r="F38" s="278">
        <v>0.0025</v>
      </c>
      <c r="G38" s="277" t="s">
        <v>1806</v>
      </c>
      <c r="H38" s="276">
        <v>1</v>
      </c>
      <c r="I38" s="280" t="s">
        <v>1850</v>
      </c>
    </row>
    <row r="39" spans="1:9">
      <c r="A39" s="272">
        <v>35</v>
      </c>
      <c r="B39" s="273" t="s">
        <v>1871</v>
      </c>
      <c r="C39" s="273" t="s">
        <v>1854</v>
      </c>
      <c r="D39" s="274" t="s">
        <v>1855</v>
      </c>
      <c r="E39" s="277" t="s">
        <v>1856</v>
      </c>
      <c r="F39" s="278">
        <v>0.0025</v>
      </c>
      <c r="G39" s="277" t="s">
        <v>1806</v>
      </c>
      <c r="H39" s="276">
        <v>1</v>
      </c>
      <c r="I39" s="280" t="s">
        <v>1850</v>
      </c>
    </row>
    <row r="40" spans="1:9">
      <c r="A40" s="272">
        <v>36</v>
      </c>
      <c r="B40" s="273" t="s">
        <v>1872</v>
      </c>
      <c r="C40" s="273" t="s">
        <v>1854</v>
      </c>
      <c r="D40" s="274" t="s">
        <v>1855</v>
      </c>
      <c r="E40" s="277" t="s">
        <v>1856</v>
      </c>
      <c r="F40" s="278">
        <v>0.0025</v>
      </c>
      <c r="G40" s="277" t="s">
        <v>1806</v>
      </c>
      <c r="H40" s="276">
        <v>1</v>
      </c>
      <c r="I40" s="280" t="s">
        <v>1850</v>
      </c>
    </row>
    <row r="41" spans="1:9">
      <c r="A41" s="272">
        <v>37</v>
      </c>
      <c r="B41" s="273" t="s">
        <v>1873</v>
      </c>
      <c r="C41" s="273" t="s">
        <v>1854</v>
      </c>
      <c r="D41" s="274" t="s">
        <v>1855</v>
      </c>
      <c r="E41" s="277" t="s">
        <v>1856</v>
      </c>
      <c r="F41" s="278">
        <v>0.0025</v>
      </c>
      <c r="G41" s="277" t="s">
        <v>1806</v>
      </c>
      <c r="H41" s="276">
        <v>1</v>
      </c>
      <c r="I41" s="280" t="s">
        <v>1850</v>
      </c>
    </row>
    <row r="42" spans="1:9">
      <c r="A42" s="272">
        <v>38</v>
      </c>
      <c r="B42" s="273" t="s">
        <v>1874</v>
      </c>
      <c r="C42" s="273" t="s">
        <v>1854</v>
      </c>
      <c r="D42" s="274" t="s">
        <v>1855</v>
      </c>
      <c r="E42" s="277" t="s">
        <v>1856</v>
      </c>
      <c r="F42" s="278">
        <v>0.0025</v>
      </c>
      <c r="G42" s="277" t="s">
        <v>1806</v>
      </c>
      <c r="H42" s="276">
        <v>1</v>
      </c>
      <c r="I42" s="280" t="s">
        <v>1850</v>
      </c>
    </row>
    <row r="43" spans="1:9">
      <c r="A43" s="272">
        <v>39</v>
      </c>
      <c r="B43" s="273" t="s">
        <v>1875</v>
      </c>
      <c r="C43" s="273" t="s">
        <v>1854</v>
      </c>
      <c r="D43" s="274" t="s">
        <v>1855</v>
      </c>
      <c r="E43" s="277" t="s">
        <v>1856</v>
      </c>
      <c r="F43" s="278">
        <v>0.0025</v>
      </c>
      <c r="G43" s="277" t="s">
        <v>1806</v>
      </c>
      <c r="H43" s="276">
        <v>1</v>
      </c>
      <c r="I43" s="280" t="s">
        <v>1850</v>
      </c>
    </row>
    <row r="44" spans="1:9">
      <c r="A44" s="272">
        <v>40</v>
      </c>
      <c r="B44" s="273" t="s">
        <v>1876</v>
      </c>
      <c r="C44" s="273" t="s">
        <v>1854</v>
      </c>
      <c r="D44" s="274" t="s">
        <v>1855</v>
      </c>
      <c r="E44" s="277" t="s">
        <v>1856</v>
      </c>
      <c r="F44" s="278">
        <v>0.0025</v>
      </c>
      <c r="G44" s="277" t="s">
        <v>1806</v>
      </c>
      <c r="H44" s="276">
        <v>1</v>
      </c>
      <c r="I44" s="280" t="s">
        <v>1850</v>
      </c>
    </row>
    <row r="45" spans="1:9">
      <c r="A45" s="272">
        <v>41</v>
      </c>
      <c r="B45" s="273" t="s">
        <v>1877</v>
      </c>
      <c r="C45" s="273" t="s">
        <v>1854</v>
      </c>
      <c r="D45" s="274" t="s">
        <v>1855</v>
      </c>
      <c r="E45" s="277" t="s">
        <v>1856</v>
      </c>
      <c r="F45" s="278">
        <v>0.0025</v>
      </c>
      <c r="G45" s="277" t="s">
        <v>1806</v>
      </c>
      <c r="H45" s="276">
        <v>1</v>
      </c>
      <c r="I45" s="280" t="s">
        <v>1850</v>
      </c>
    </row>
    <row r="46" spans="1:9">
      <c r="A46" s="272">
        <v>42</v>
      </c>
      <c r="B46" s="273" t="s">
        <v>1878</v>
      </c>
      <c r="C46" s="273" t="s">
        <v>1854</v>
      </c>
      <c r="D46" s="274" t="s">
        <v>1855</v>
      </c>
      <c r="E46" s="277" t="s">
        <v>1856</v>
      </c>
      <c r="F46" s="278">
        <v>0.0025</v>
      </c>
      <c r="G46" s="277" t="s">
        <v>1806</v>
      </c>
      <c r="H46" s="276">
        <v>1</v>
      </c>
      <c r="I46" s="280" t="s">
        <v>1850</v>
      </c>
    </row>
    <row r="47" spans="1:9">
      <c r="A47" s="272">
        <v>43</v>
      </c>
      <c r="B47" s="273" t="s">
        <v>1879</v>
      </c>
      <c r="C47" s="273" t="s">
        <v>1854</v>
      </c>
      <c r="D47" s="274" t="s">
        <v>1855</v>
      </c>
      <c r="E47" s="277" t="s">
        <v>1856</v>
      </c>
      <c r="F47" s="278">
        <v>0.0025</v>
      </c>
      <c r="G47" s="277" t="s">
        <v>1806</v>
      </c>
      <c r="H47" s="276">
        <v>1</v>
      </c>
      <c r="I47" s="280" t="s">
        <v>1850</v>
      </c>
    </row>
    <row r="48" spans="1:9">
      <c r="A48" s="272">
        <v>44</v>
      </c>
      <c r="B48" s="273" t="s">
        <v>1880</v>
      </c>
      <c r="C48" s="273" t="s">
        <v>1854</v>
      </c>
      <c r="D48" s="274" t="s">
        <v>1855</v>
      </c>
      <c r="E48" s="277" t="s">
        <v>1856</v>
      </c>
      <c r="F48" s="278">
        <v>0.0025</v>
      </c>
      <c r="G48" s="277" t="s">
        <v>1806</v>
      </c>
      <c r="H48" s="276">
        <v>1</v>
      </c>
      <c r="I48" s="280" t="s">
        <v>1850</v>
      </c>
    </row>
    <row r="49" spans="1:9">
      <c r="A49" s="272">
        <v>45</v>
      </c>
      <c r="B49" s="273" t="s">
        <v>1881</v>
      </c>
      <c r="C49" s="273" t="s">
        <v>1854</v>
      </c>
      <c r="D49" s="274" t="s">
        <v>1855</v>
      </c>
      <c r="E49" s="277" t="s">
        <v>1856</v>
      </c>
      <c r="F49" s="278">
        <v>0.0025</v>
      </c>
      <c r="G49" s="277" t="s">
        <v>1806</v>
      </c>
      <c r="H49" s="276">
        <v>1</v>
      </c>
      <c r="I49" s="280" t="s">
        <v>1850</v>
      </c>
    </row>
    <row r="50" spans="1:9">
      <c r="A50" s="272">
        <v>46</v>
      </c>
      <c r="B50" s="273" t="s">
        <v>1882</v>
      </c>
      <c r="C50" s="273" t="s">
        <v>1854</v>
      </c>
      <c r="D50" s="274" t="s">
        <v>1855</v>
      </c>
      <c r="E50" s="277" t="s">
        <v>1856</v>
      </c>
      <c r="F50" s="278">
        <v>0.0025</v>
      </c>
      <c r="G50" s="277" t="s">
        <v>1806</v>
      </c>
      <c r="H50" s="276">
        <v>1</v>
      </c>
      <c r="I50" s="280" t="s">
        <v>1850</v>
      </c>
    </row>
    <row r="51" spans="1:9">
      <c r="A51" s="272">
        <v>47</v>
      </c>
      <c r="B51" s="273" t="s">
        <v>1883</v>
      </c>
      <c r="C51" s="273" t="s">
        <v>1854</v>
      </c>
      <c r="D51" s="274" t="s">
        <v>1855</v>
      </c>
      <c r="E51" s="277" t="s">
        <v>1856</v>
      </c>
      <c r="F51" s="278">
        <v>0.0025</v>
      </c>
      <c r="G51" s="277" t="s">
        <v>1806</v>
      </c>
      <c r="H51" s="276">
        <v>1</v>
      </c>
      <c r="I51" s="280" t="s">
        <v>1850</v>
      </c>
    </row>
    <row r="52" spans="1:9">
      <c r="A52" s="272">
        <v>48</v>
      </c>
      <c r="B52" s="273" t="s">
        <v>1884</v>
      </c>
      <c r="C52" s="273" t="s">
        <v>1854</v>
      </c>
      <c r="D52" s="274" t="s">
        <v>1855</v>
      </c>
      <c r="E52" s="277" t="s">
        <v>1856</v>
      </c>
      <c r="F52" s="278">
        <v>0.0025</v>
      </c>
      <c r="G52" s="277" t="s">
        <v>1806</v>
      </c>
      <c r="H52" s="276">
        <v>1</v>
      </c>
      <c r="I52" s="280" t="s">
        <v>1850</v>
      </c>
    </row>
    <row r="53" spans="1:9">
      <c r="A53" s="272">
        <v>49</v>
      </c>
      <c r="B53" s="273" t="s">
        <v>1885</v>
      </c>
      <c r="C53" s="273" t="s">
        <v>1854</v>
      </c>
      <c r="D53" s="274" t="s">
        <v>1855</v>
      </c>
      <c r="E53" s="277" t="s">
        <v>1856</v>
      </c>
      <c r="F53" s="278">
        <v>0.0025</v>
      </c>
      <c r="G53" s="277" t="s">
        <v>1806</v>
      </c>
      <c r="H53" s="276">
        <v>1</v>
      </c>
      <c r="I53" s="280" t="s">
        <v>1850</v>
      </c>
    </row>
    <row r="54" spans="1:9">
      <c r="A54" s="272">
        <v>50</v>
      </c>
      <c r="B54" s="273" t="s">
        <v>1886</v>
      </c>
      <c r="C54" s="273" t="s">
        <v>1854</v>
      </c>
      <c r="D54" s="274" t="s">
        <v>1855</v>
      </c>
      <c r="E54" s="277" t="s">
        <v>1856</v>
      </c>
      <c r="F54" s="278">
        <v>0.0025</v>
      </c>
      <c r="G54" s="277" t="s">
        <v>1806</v>
      </c>
      <c r="H54" s="276">
        <v>1</v>
      </c>
      <c r="I54" s="280" t="s">
        <v>1850</v>
      </c>
    </row>
    <row r="55" spans="1:9">
      <c r="A55" s="272">
        <v>51</v>
      </c>
      <c r="B55" s="273" t="s">
        <v>1887</v>
      </c>
      <c r="C55" s="273" t="s">
        <v>1854</v>
      </c>
      <c r="D55" s="274" t="s">
        <v>1855</v>
      </c>
      <c r="E55" s="277" t="s">
        <v>1856</v>
      </c>
      <c r="F55" s="278">
        <v>0.0025</v>
      </c>
      <c r="G55" s="277" t="s">
        <v>1806</v>
      </c>
      <c r="H55" s="276">
        <v>1</v>
      </c>
      <c r="I55" s="280" t="s">
        <v>1850</v>
      </c>
    </row>
    <row r="56" spans="1:9">
      <c r="A56" s="272">
        <v>52</v>
      </c>
      <c r="B56" s="273" t="s">
        <v>1888</v>
      </c>
      <c r="C56" s="273" t="s">
        <v>1854</v>
      </c>
      <c r="D56" s="274" t="s">
        <v>1855</v>
      </c>
      <c r="E56" s="277" t="s">
        <v>1856</v>
      </c>
      <c r="F56" s="278">
        <v>0.0025</v>
      </c>
      <c r="G56" s="277" t="s">
        <v>1806</v>
      </c>
      <c r="H56" s="276">
        <v>1</v>
      </c>
      <c r="I56" s="280" t="s">
        <v>1850</v>
      </c>
    </row>
    <row r="57" spans="1:9">
      <c r="A57" s="272">
        <v>53</v>
      </c>
      <c r="B57" s="273" t="s">
        <v>1889</v>
      </c>
      <c r="C57" s="273" t="s">
        <v>1854</v>
      </c>
      <c r="D57" s="274" t="s">
        <v>1855</v>
      </c>
      <c r="E57" s="277" t="s">
        <v>1856</v>
      </c>
      <c r="F57" s="278">
        <v>0.0025</v>
      </c>
      <c r="G57" s="277" t="s">
        <v>1806</v>
      </c>
      <c r="H57" s="276">
        <v>1</v>
      </c>
      <c r="I57" s="280" t="s">
        <v>1850</v>
      </c>
    </row>
    <row r="58" spans="1:9">
      <c r="A58" s="272">
        <v>54</v>
      </c>
      <c r="B58" s="273" t="s">
        <v>1890</v>
      </c>
      <c r="C58" s="273" t="s">
        <v>1854</v>
      </c>
      <c r="D58" s="274" t="s">
        <v>1855</v>
      </c>
      <c r="E58" s="277" t="s">
        <v>1856</v>
      </c>
      <c r="F58" s="278">
        <v>0.0025</v>
      </c>
      <c r="G58" s="277" t="s">
        <v>1806</v>
      </c>
      <c r="H58" s="276">
        <v>1</v>
      </c>
      <c r="I58" s="280" t="s">
        <v>1850</v>
      </c>
    </row>
    <row r="59" spans="1:9">
      <c r="A59" s="272">
        <v>55</v>
      </c>
      <c r="B59" s="273" t="s">
        <v>1891</v>
      </c>
      <c r="C59" s="273" t="s">
        <v>1854</v>
      </c>
      <c r="D59" s="274" t="s">
        <v>1855</v>
      </c>
      <c r="E59" s="277" t="s">
        <v>1856</v>
      </c>
      <c r="F59" s="278">
        <v>0.0025</v>
      </c>
      <c r="G59" s="277" t="s">
        <v>1806</v>
      </c>
      <c r="H59" s="276">
        <v>1</v>
      </c>
      <c r="I59" s="280" t="s">
        <v>1850</v>
      </c>
    </row>
    <row r="60" spans="1:9">
      <c r="A60" s="272">
        <v>56</v>
      </c>
      <c r="B60" s="273" t="s">
        <v>1892</v>
      </c>
      <c r="C60" s="273" t="s">
        <v>1854</v>
      </c>
      <c r="D60" s="274" t="s">
        <v>1855</v>
      </c>
      <c r="E60" s="277" t="s">
        <v>1856</v>
      </c>
      <c r="F60" s="278">
        <v>0.0025</v>
      </c>
      <c r="G60" s="277" t="s">
        <v>1806</v>
      </c>
      <c r="H60" s="276">
        <v>1</v>
      </c>
      <c r="I60" s="280" t="s">
        <v>1850</v>
      </c>
    </row>
    <row r="61" spans="1:9">
      <c r="A61" s="272">
        <v>57</v>
      </c>
      <c r="B61" s="273" t="s">
        <v>1893</v>
      </c>
      <c r="C61" s="273" t="s">
        <v>1854</v>
      </c>
      <c r="D61" s="274" t="s">
        <v>1855</v>
      </c>
      <c r="E61" s="277" t="s">
        <v>1856</v>
      </c>
      <c r="F61" s="278">
        <v>0.0025</v>
      </c>
      <c r="G61" s="277" t="s">
        <v>1806</v>
      </c>
      <c r="H61" s="276">
        <v>1</v>
      </c>
      <c r="I61" s="280" t="s">
        <v>1850</v>
      </c>
    </row>
    <row r="62" spans="1:9">
      <c r="A62" s="272">
        <v>58</v>
      </c>
      <c r="B62" s="273" t="s">
        <v>1894</v>
      </c>
      <c r="C62" s="273" t="s">
        <v>1854</v>
      </c>
      <c r="D62" s="274" t="s">
        <v>1855</v>
      </c>
      <c r="E62" s="277" t="s">
        <v>1856</v>
      </c>
      <c r="F62" s="278">
        <v>0.0025</v>
      </c>
      <c r="G62" s="277" t="s">
        <v>1806</v>
      </c>
      <c r="H62" s="276">
        <v>1</v>
      </c>
      <c r="I62" s="280" t="s">
        <v>1850</v>
      </c>
    </row>
    <row r="63" spans="1:9">
      <c r="A63" s="272">
        <v>59</v>
      </c>
      <c r="B63" s="273" t="s">
        <v>1895</v>
      </c>
      <c r="C63" s="273" t="s">
        <v>1854</v>
      </c>
      <c r="D63" s="274" t="s">
        <v>1855</v>
      </c>
      <c r="E63" s="277" t="s">
        <v>1856</v>
      </c>
      <c r="F63" s="278">
        <v>0.0025</v>
      </c>
      <c r="G63" s="277" t="s">
        <v>1806</v>
      </c>
      <c r="H63" s="276">
        <v>1</v>
      </c>
      <c r="I63" s="280" t="s">
        <v>1850</v>
      </c>
    </row>
    <row r="64" spans="1:9">
      <c r="A64" s="272">
        <v>60</v>
      </c>
      <c r="B64" s="273" t="s">
        <v>1896</v>
      </c>
      <c r="C64" s="273" t="s">
        <v>1897</v>
      </c>
      <c r="D64" s="274" t="s">
        <v>1898</v>
      </c>
      <c r="E64" s="275"/>
      <c r="F64" s="276"/>
      <c r="G64" s="277" t="s">
        <v>1829</v>
      </c>
      <c r="H64" s="276">
        <v>1</v>
      </c>
      <c r="I64" s="280" t="s">
        <v>1850</v>
      </c>
    </row>
    <row r="65" spans="1:9">
      <c r="A65" s="272">
        <v>61</v>
      </c>
      <c r="B65" s="273" t="s">
        <v>1899</v>
      </c>
      <c r="C65" s="273" t="s">
        <v>1897</v>
      </c>
      <c r="D65" s="274" t="s">
        <v>1898</v>
      </c>
      <c r="E65" s="275"/>
      <c r="F65" s="276"/>
      <c r="G65" s="277" t="s">
        <v>1829</v>
      </c>
      <c r="H65" s="276">
        <v>1</v>
      </c>
      <c r="I65" s="280" t="s">
        <v>1850</v>
      </c>
    </row>
    <row r="66" spans="1:9">
      <c r="A66" s="272">
        <v>62</v>
      </c>
      <c r="B66" s="273" t="s">
        <v>1900</v>
      </c>
      <c r="C66" s="273" t="s">
        <v>1897</v>
      </c>
      <c r="D66" s="274" t="s">
        <v>1898</v>
      </c>
      <c r="E66" s="275"/>
      <c r="F66" s="276"/>
      <c r="G66" s="277" t="s">
        <v>1829</v>
      </c>
      <c r="H66" s="276">
        <v>1</v>
      </c>
      <c r="I66" s="280" t="s">
        <v>1850</v>
      </c>
    </row>
    <row r="67" spans="1:9">
      <c r="A67" s="272">
        <v>63</v>
      </c>
      <c r="B67" s="273" t="s">
        <v>1901</v>
      </c>
      <c r="C67" s="273" t="s">
        <v>1897</v>
      </c>
      <c r="D67" s="274" t="s">
        <v>1898</v>
      </c>
      <c r="E67" s="275"/>
      <c r="F67" s="276"/>
      <c r="G67" s="277" t="s">
        <v>1829</v>
      </c>
      <c r="H67" s="276">
        <v>1</v>
      </c>
      <c r="I67" s="280" t="s">
        <v>1850</v>
      </c>
    </row>
    <row r="68" spans="1:9">
      <c r="A68" s="272">
        <v>64</v>
      </c>
      <c r="B68" s="273" t="s">
        <v>1902</v>
      </c>
      <c r="C68" s="273" t="s">
        <v>1897</v>
      </c>
      <c r="D68" s="274" t="s">
        <v>1898</v>
      </c>
      <c r="E68" s="275"/>
      <c r="F68" s="276"/>
      <c r="G68" s="277" t="s">
        <v>1829</v>
      </c>
      <c r="H68" s="276">
        <v>1</v>
      </c>
      <c r="I68" s="280" t="s">
        <v>1850</v>
      </c>
    </row>
    <row r="69" spans="1:9">
      <c r="A69" s="272">
        <v>65</v>
      </c>
      <c r="B69" s="273" t="s">
        <v>1903</v>
      </c>
      <c r="C69" s="273" t="s">
        <v>1897</v>
      </c>
      <c r="D69" s="274" t="s">
        <v>1898</v>
      </c>
      <c r="E69" s="275"/>
      <c r="F69" s="276"/>
      <c r="G69" s="277" t="s">
        <v>1829</v>
      </c>
      <c r="H69" s="276">
        <v>1</v>
      </c>
      <c r="I69" s="280" t="s">
        <v>1850</v>
      </c>
    </row>
    <row r="70" spans="1:9">
      <c r="A70" s="272">
        <v>66</v>
      </c>
      <c r="B70" s="273" t="s">
        <v>1904</v>
      </c>
      <c r="C70" s="273" t="s">
        <v>1905</v>
      </c>
      <c r="D70" s="274" t="s">
        <v>1906</v>
      </c>
      <c r="E70" s="275"/>
      <c r="F70" s="276"/>
      <c r="G70" s="277" t="s">
        <v>1806</v>
      </c>
      <c r="H70" s="276">
        <v>1</v>
      </c>
      <c r="I70" s="280" t="s">
        <v>1850</v>
      </c>
    </row>
    <row r="71" spans="1:9">
      <c r="A71" s="272">
        <v>67</v>
      </c>
      <c r="B71" s="273" t="s">
        <v>1907</v>
      </c>
      <c r="C71" s="273" t="s">
        <v>1908</v>
      </c>
      <c r="D71" s="274" t="s">
        <v>1909</v>
      </c>
      <c r="E71" s="275"/>
      <c r="F71" s="276"/>
      <c r="G71" s="277" t="s">
        <v>1806</v>
      </c>
      <c r="H71" s="276">
        <v>1</v>
      </c>
      <c r="I71" s="280" t="s">
        <v>1850</v>
      </c>
    </row>
    <row r="72" spans="1:9">
      <c r="A72" s="272">
        <v>68</v>
      </c>
      <c r="B72" s="273" t="s">
        <v>1910</v>
      </c>
      <c r="C72" s="273" t="s">
        <v>1911</v>
      </c>
      <c r="D72" s="274" t="s">
        <v>1912</v>
      </c>
      <c r="E72" s="275"/>
      <c r="F72" s="276"/>
      <c r="G72" s="277" t="s">
        <v>1829</v>
      </c>
      <c r="H72" s="276">
        <v>1</v>
      </c>
      <c r="I72" s="280" t="s">
        <v>1850</v>
      </c>
    </row>
    <row r="73" spans="1:9">
      <c r="A73" s="272">
        <v>69</v>
      </c>
      <c r="B73" s="273" t="s">
        <v>1913</v>
      </c>
      <c r="C73" s="273" t="s">
        <v>1911</v>
      </c>
      <c r="D73" s="274" t="s">
        <v>1912</v>
      </c>
      <c r="E73" s="275"/>
      <c r="F73" s="276"/>
      <c r="G73" s="277" t="s">
        <v>1829</v>
      </c>
      <c r="H73" s="276">
        <v>1</v>
      </c>
      <c r="I73" s="280" t="s">
        <v>1850</v>
      </c>
    </row>
    <row r="74" spans="1:9">
      <c r="A74" s="272">
        <v>70</v>
      </c>
      <c r="B74" s="273" t="s">
        <v>1914</v>
      </c>
      <c r="C74" s="273" t="s">
        <v>1911</v>
      </c>
      <c r="D74" s="274" t="s">
        <v>1912</v>
      </c>
      <c r="E74" s="275"/>
      <c r="F74" s="276"/>
      <c r="G74" s="277" t="s">
        <v>1829</v>
      </c>
      <c r="H74" s="276">
        <v>1</v>
      </c>
      <c r="I74" s="280" t="s">
        <v>1850</v>
      </c>
    </row>
    <row r="75" spans="1:9">
      <c r="A75" s="272">
        <v>71</v>
      </c>
      <c r="B75" s="273" t="s">
        <v>1915</v>
      </c>
      <c r="C75" s="273" t="s">
        <v>1911</v>
      </c>
      <c r="D75" s="274" t="s">
        <v>1912</v>
      </c>
      <c r="E75" s="275"/>
      <c r="F75" s="276"/>
      <c r="G75" s="277" t="s">
        <v>1829</v>
      </c>
      <c r="H75" s="276">
        <v>1</v>
      </c>
      <c r="I75" s="280" t="s">
        <v>1850</v>
      </c>
    </row>
    <row r="76" spans="1:9">
      <c r="A76" s="272">
        <v>72</v>
      </c>
      <c r="B76" s="273" t="s">
        <v>1916</v>
      </c>
      <c r="C76" s="273" t="s">
        <v>1911</v>
      </c>
      <c r="D76" s="274" t="s">
        <v>1912</v>
      </c>
      <c r="E76" s="275"/>
      <c r="F76" s="276"/>
      <c r="G76" s="277" t="s">
        <v>1829</v>
      </c>
      <c r="H76" s="276">
        <v>1</v>
      </c>
      <c r="I76" s="280" t="s">
        <v>1850</v>
      </c>
    </row>
    <row r="77" spans="1:9">
      <c r="A77" s="272">
        <v>73</v>
      </c>
      <c r="B77" s="273" t="s">
        <v>1917</v>
      </c>
      <c r="C77" s="273" t="s">
        <v>1911</v>
      </c>
      <c r="D77" s="274" t="s">
        <v>1912</v>
      </c>
      <c r="E77" s="275"/>
      <c r="F77" s="276"/>
      <c r="G77" s="277" t="s">
        <v>1829</v>
      </c>
      <c r="H77" s="276">
        <v>1</v>
      </c>
      <c r="I77" s="280" t="s">
        <v>1850</v>
      </c>
    </row>
    <row r="78" spans="1:9">
      <c r="A78" s="272">
        <v>74</v>
      </c>
      <c r="B78" s="273" t="s">
        <v>1918</v>
      </c>
      <c r="C78" s="273" t="s">
        <v>1911</v>
      </c>
      <c r="D78" s="274" t="s">
        <v>1912</v>
      </c>
      <c r="E78" s="275"/>
      <c r="F78" s="276"/>
      <c r="G78" s="277" t="s">
        <v>1829</v>
      </c>
      <c r="H78" s="276">
        <v>1</v>
      </c>
      <c r="I78" s="280" t="s">
        <v>1850</v>
      </c>
    </row>
    <row r="79" spans="1:9">
      <c r="A79" s="272">
        <v>75</v>
      </c>
      <c r="B79" s="273" t="s">
        <v>1919</v>
      </c>
      <c r="C79" s="273" t="s">
        <v>1911</v>
      </c>
      <c r="D79" s="274" t="s">
        <v>1912</v>
      </c>
      <c r="E79" s="275"/>
      <c r="F79" s="276"/>
      <c r="G79" s="277" t="s">
        <v>1829</v>
      </c>
      <c r="H79" s="276">
        <v>1</v>
      </c>
      <c r="I79" s="280" t="s">
        <v>1850</v>
      </c>
    </row>
    <row r="80" spans="1:9">
      <c r="A80" s="272">
        <v>76</v>
      </c>
      <c r="B80" s="273" t="s">
        <v>1920</v>
      </c>
      <c r="C80" s="273" t="s">
        <v>1911</v>
      </c>
      <c r="D80" s="274" t="s">
        <v>1912</v>
      </c>
      <c r="E80" s="275"/>
      <c r="F80" s="276"/>
      <c r="G80" s="277" t="s">
        <v>1829</v>
      </c>
      <c r="H80" s="276">
        <v>1</v>
      </c>
      <c r="I80" s="280" t="s">
        <v>1850</v>
      </c>
    </row>
    <row r="81" spans="1:9">
      <c r="A81" s="272">
        <v>77</v>
      </c>
      <c r="B81" s="273" t="s">
        <v>1921</v>
      </c>
      <c r="C81" s="273" t="s">
        <v>1911</v>
      </c>
      <c r="D81" s="274" t="s">
        <v>1912</v>
      </c>
      <c r="E81" s="275"/>
      <c r="F81" s="276"/>
      <c r="G81" s="277" t="s">
        <v>1829</v>
      </c>
      <c r="H81" s="276">
        <v>1</v>
      </c>
      <c r="I81" s="280" t="s">
        <v>1850</v>
      </c>
    </row>
    <row r="82" spans="1:9">
      <c r="A82" s="272">
        <v>78</v>
      </c>
      <c r="B82" s="273" t="s">
        <v>1922</v>
      </c>
      <c r="C82" s="273" t="s">
        <v>1911</v>
      </c>
      <c r="D82" s="274" t="s">
        <v>1912</v>
      </c>
      <c r="E82" s="275"/>
      <c r="F82" s="276"/>
      <c r="G82" s="277" t="s">
        <v>1829</v>
      </c>
      <c r="H82" s="276">
        <v>1</v>
      </c>
      <c r="I82" s="280" t="s">
        <v>1850</v>
      </c>
    </row>
    <row r="83" spans="1:9">
      <c r="A83" s="272">
        <v>79</v>
      </c>
      <c r="B83" s="273" t="s">
        <v>1923</v>
      </c>
      <c r="C83" s="273" t="s">
        <v>1911</v>
      </c>
      <c r="D83" s="274" t="s">
        <v>1912</v>
      </c>
      <c r="E83" s="275"/>
      <c r="F83" s="276"/>
      <c r="G83" s="277" t="s">
        <v>1829</v>
      </c>
      <c r="H83" s="276">
        <v>1</v>
      </c>
      <c r="I83" s="280" t="s">
        <v>1850</v>
      </c>
    </row>
    <row r="84" spans="1:9">
      <c r="A84" s="272">
        <v>80</v>
      </c>
      <c r="B84" s="273" t="s">
        <v>1924</v>
      </c>
      <c r="C84" s="273" t="s">
        <v>1854</v>
      </c>
      <c r="D84" s="274" t="s">
        <v>1925</v>
      </c>
      <c r="E84" s="277" t="s">
        <v>1856</v>
      </c>
      <c r="F84" s="278">
        <v>0.0025</v>
      </c>
      <c r="G84" s="277" t="s">
        <v>1806</v>
      </c>
      <c r="H84" s="276">
        <v>1</v>
      </c>
      <c r="I84" s="280" t="s">
        <v>1845</v>
      </c>
    </row>
    <row r="85" spans="1:9">
      <c r="A85" s="272">
        <v>81</v>
      </c>
      <c r="B85" s="273" t="s">
        <v>1926</v>
      </c>
      <c r="C85" s="273" t="s">
        <v>1854</v>
      </c>
      <c r="D85" s="274" t="s">
        <v>1925</v>
      </c>
      <c r="E85" s="277" t="s">
        <v>1856</v>
      </c>
      <c r="F85" s="278">
        <v>0.0025</v>
      </c>
      <c r="G85" s="277" t="s">
        <v>1806</v>
      </c>
      <c r="H85" s="276">
        <v>1</v>
      </c>
      <c r="I85" s="280" t="s">
        <v>1845</v>
      </c>
    </row>
    <row r="86" spans="1:9">
      <c r="A86" s="272">
        <v>82</v>
      </c>
      <c r="B86" s="273" t="s">
        <v>1927</v>
      </c>
      <c r="C86" s="273" t="s">
        <v>1854</v>
      </c>
      <c r="D86" s="274" t="s">
        <v>1925</v>
      </c>
      <c r="E86" s="277" t="s">
        <v>1856</v>
      </c>
      <c r="F86" s="278">
        <v>0.0025</v>
      </c>
      <c r="G86" s="277" t="s">
        <v>1806</v>
      </c>
      <c r="H86" s="276">
        <v>1</v>
      </c>
      <c r="I86" s="280" t="s">
        <v>1845</v>
      </c>
    </row>
    <row r="87" spans="1:9">
      <c r="A87" s="272">
        <v>83</v>
      </c>
      <c r="B87" s="273" t="s">
        <v>1928</v>
      </c>
      <c r="C87" s="273" t="s">
        <v>1854</v>
      </c>
      <c r="D87" s="274" t="s">
        <v>1925</v>
      </c>
      <c r="E87" s="277" t="s">
        <v>1856</v>
      </c>
      <c r="F87" s="278">
        <v>0.0025</v>
      </c>
      <c r="G87" s="277" t="s">
        <v>1806</v>
      </c>
      <c r="H87" s="276">
        <v>1</v>
      </c>
      <c r="I87" s="280" t="s">
        <v>1845</v>
      </c>
    </row>
    <row r="88" spans="1:9">
      <c r="A88" s="272">
        <v>84</v>
      </c>
      <c r="B88" s="273" t="s">
        <v>1929</v>
      </c>
      <c r="C88" s="273" t="s">
        <v>1854</v>
      </c>
      <c r="D88" s="274" t="s">
        <v>1925</v>
      </c>
      <c r="E88" s="277" t="s">
        <v>1856</v>
      </c>
      <c r="F88" s="278">
        <v>0.0025</v>
      </c>
      <c r="G88" s="277" t="s">
        <v>1806</v>
      </c>
      <c r="H88" s="276">
        <v>1</v>
      </c>
      <c r="I88" s="280" t="s">
        <v>1845</v>
      </c>
    </row>
    <row r="89" spans="1:9">
      <c r="A89" s="272">
        <v>85</v>
      </c>
      <c r="B89" s="273" t="s">
        <v>1930</v>
      </c>
      <c r="C89" s="273" t="s">
        <v>1854</v>
      </c>
      <c r="D89" s="274" t="s">
        <v>1925</v>
      </c>
      <c r="E89" s="277" t="s">
        <v>1856</v>
      </c>
      <c r="F89" s="278">
        <v>0.0025</v>
      </c>
      <c r="G89" s="277" t="s">
        <v>1806</v>
      </c>
      <c r="H89" s="276">
        <v>1</v>
      </c>
      <c r="I89" s="280" t="s">
        <v>1845</v>
      </c>
    </row>
    <row r="90" spans="1:9">
      <c r="A90" s="272">
        <v>86</v>
      </c>
      <c r="B90" s="273" t="s">
        <v>1931</v>
      </c>
      <c r="C90" s="273" t="s">
        <v>1854</v>
      </c>
      <c r="D90" s="274" t="s">
        <v>1925</v>
      </c>
      <c r="E90" s="277" t="s">
        <v>1856</v>
      </c>
      <c r="F90" s="278">
        <v>0.0025</v>
      </c>
      <c r="G90" s="277" t="s">
        <v>1806</v>
      </c>
      <c r="H90" s="276">
        <v>1</v>
      </c>
      <c r="I90" s="280" t="s">
        <v>1845</v>
      </c>
    </row>
    <row r="91" spans="1:9">
      <c r="A91" s="272">
        <v>87</v>
      </c>
      <c r="B91" s="273" t="s">
        <v>1932</v>
      </c>
      <c r="C91" s="273" t="s">
        <v>1854</v>
      </c>
      <c r="D91" s="274" t="s">
        <v>1925</v>
      </c>
      <c r="E91" s="277" t="s">
        <v>1856</v>
      </c>
      <c r="F91" s="278">
        <v>0.0025</v>
      </c>
      <c r="G91" s="277" t="s">
        <v>1806</v>
      </c>
      <c r="H91" s="276">
        <v>1</v>
      </c>
      <c r="I91" s="280" t="s">
        <v>1845</v>
      </c>
    </row>
    <row r="92" spans="1:9">
      <c r="A92" s="272">
        <v>88</v>
      </c>
      <c r="B92" s="273" t="s">
        <v>1933</v>
      </c>
      <c r="C92" s="273" t="s">
        <v>1854</v>
      </c>
      <c r="D92" s="274" t="s">
        <v>1925</v>
      </c>
      <c r="E92" s="277" t="s">
        <v>1856</v>
      </c>
      <c r="F92" s="278">
        <v>0.0025</v>
      </c>
      <c r="G92" s="277" t="s">
        <v>1806</v>
      </c>
      <c r="H92" s="276">
        <v>1</v>
      </c>
      <c r="I92" s="280" t="s">
        <v>1845</v>
      </c>
    </row>
    <row r="93" spans="1:9">
      <c r="A93" s="272">
        <v>89</v>
      </c>
      <c r="B93" s="273" t="s">
        <v>1934</v>
      </c>
      <c r="C93" s="273" t="s">
        <v>1854</v>
      </c>
      <c r="D93" s="274" t="s">
        <v>1925</v>
      </c>
      <c r="E93" s="277" t="s">
        <v>1856</v>
      </c>
      <c r="F93" s="278">
        <v>0.0025</v>
      </c>
      <c r="G93" s="277" t="s">
        <v>1806</v>
      </c>
      <c r="H93" s="276">
        <v>1</v>
      </c>
      <c r="I93" s="280" t="s">
        <v>1845</v>
      </c>
    </row>
    <row r="94" spans="1:9">
      <c r="A94" s="272">
        <v>90</v>
      </c>
      <c r="B94" s="273" t="s">
        <v>1935</v>
      </c>
      <c r="C94" s="273" t="s">
        <v>1854</v>
      </c>
      <c r="D94" s="274" t="s">
        <v>1925</v>
      </c>
      <c r="E94" s="277" t="s">
        <v>1856</v>
      </c>
      <c r="F94" s="278">
        <v>0.0025</v>
      </c>
      <c r="G94" s="277" t="s">
        <v>1806</v>
      </c>
      <c r="H94" s="276">
        <v>1</v>
      </c>
      <c r="I94" s="280" t="s">
        <v>1845</v>
      </c>
    </row>
    <row r="95" spans="1:9">
      <c r="A95" s="272">
        <v>91</v>
      </c>
      <c r="B95" s="273" t="s">
        <v>1936</v>
      </c>
      <c r="C95" s="273" t="s">
        <v>1854</v>
      </c>
      <c r="D95" s="274" t="s">
        <v>1925</v>
      </c>
      <c r="E95" s="277" t="s">
        <v>1856</v>
      </c>
      <c r="F95" s="278">
        <v>0.0025</v>
      </c>
      <c r="G95" s="277" t="s">
        <v>1806</v>
      </c>
      <c r="H95" s="276">
        <v>1</v>
      </c>
      <c r="I95" s="280" t="s">
        <v>1845</v>
      </c>
    </row>
    <row r="96" spans="1:9">
      <c r="A96" s="272">
        <v>92</v>
      </c>
      <c r="B96" s="273" t="s">
        <v>1937</v>
      </c>
      <c r="C96" s="273" t="s">
        <v>1854</v>
      </c>
      <c r="D96" s="274" t="s">
        <v>1925</v>
      </c>
      <c r="E96" s="277" t="s">
        <v>1856</v>
      </c>
      <c r="F96" s="278">
        <v>0.0025</v>
      </c>
      <c r="G96" s="277" t="s">
        <v>1806</v>
      </c>
      <c r="H96" s="276">
        <v>1</v>
      </c>
      <c r="I96" s="280" t="s">
        <v>1845</v>
      </c>
    </row>
    <row r="97" spans="1:9">
      <c r="A97" s="272">
        <v>93</v>
      </c>
      <c r="B97" s="273" t="s">
        <v>1938</v>
      </c>
      <c r="C97" s="273" t="s">
        <v>1854</v>
      </c>
      <c r="D97" s="274" t="s">
        <v>1925</v>
      </c>
      <c r="E97" s="277" t="s">
        <v>1856</v>
      </c>
      <c r="F97" s="278">
        <v>0.0025</v>
      </c>
      <c r="G97" s="277" t="s">
        <v>1806</v>
      </c>
      <c r="H97" s="276">
        <v>1</v>
      </c>
      <c r="I97" s="280" t="s">
        <v>1845</v>
      </c>
    </row>
    <row r="98" spans="1:9">
      <c r="A98" s="272">
        <v>94</v>
      </c>
      <c r="B98" s="273" t="s">
        <v>1939</v>
      </c>
      <c r="C98" s="273" t="s">
        <v>1854</v>
      </c>
      <c r="D98" s="274" t="s">
        <v>1925</v>
      </c>
      <c r="E98" s="277" t="s">
        <v>1856</v>
      </c>
      <c r="F98" s="278">
        <v>0.0025</v>
      </c>
      <c r="G98" s="277" t="s">
        <v>1806</v>
      </c>
      <c r="H98" s="276">
        <v>1</v>
      </c>
      <c r="I98" s="280" t="s">
        <v>1845</v>
      </c>
    </row>
    <row r="99" spans="1:9">
      <c r="A99" s="272">
        <v>95</v>
      </c>
      <c r="B99" s="273" t="s">
        <v>1940</v>
      </c>
      <c r="C99" s="273" t="s">
        <v>1854</v>
      </c>
      <c r="D99" s="274" t="s">
        <v>1925</v>
      </c>
      <c r="E99" s="277" t="s">
        <v>1856</v>
      </c>
      <c r="F99" s="278">
        <v>0.0025</v>
      </c>
      <c r="G99" s="277" t="s">
        <v>1806</v>
      </c>
      <c r="H99" s="276">
        <v>1</v>
      </c>
      <c r="I99" s="280" t="s">
        <v>1845</v>
      </c>
    </row>
    <row r="100" spans="1:9">
      <c r="A100" s="272">
        <v>96</v>
      </c>
      <c r="B100" s="273" t="s">
        <v>1941</v>
      </c>
      <c r="C100" s="273" t="s">
        <v>1854</v>
      </c>
      <c r="D100" s="274" t="s">
        <v>1925</v>
      </c>
      <c r="E100" s="277" t="s">
        <v>1856</v>
      </c>
      <c r="F100" s="278">
        <v>0.0025</v>
      </c>
      <c r="G100" s="277" t="s">
        <v>1806</v>
      </c>
      <c r="H100" s="276">
        <v>1</v>
      </c>
      <c r="I100" s="280" t="s">
        <v>1845</v>
      </c>
    </row>
    <row r="101" spans="1:9">
      <c r="A101" s="272">
        <v>97</v>
      </c>
      <c r="B101" s="273" t="s">
        <v>1942</v>
      </c>
      <c r="C101" s="273" t="s">
        <v>1854</v>
      </c>
      <c r="D101" s="274" t="s">
        <v>1925</v>
      </c>
      <c r="E101" s="277" t="s">
        <v>1856</v>
      </c>
      <c r="F101" s="278">
        <v>0.0025</v>
      </c>
      <c r="G101" s="277" t="s">
        <v>1806</v>
      </c>
      <c r="H101" s="276">
        <v>1</v>
      </c>
      <c r="I101" s="280" t="s">
        <v>1845</v>
      </c>
    </row>
    <row r="102" s="259" customFormat="1" spans="1:9">
      <c r="A102" s="283">
        <v>98</v>
      </c>
      <c r="B102" s="284" t="s">
        <v>1943</v>
      </c>
      <c r="C102" s="284" t="s">
        <v>1944</v>
      </c>
      <c r="D102" s="285" t="s">
        <v>1828</v>
      </c>
      <c r="E102" s="286" t="s">
        <v>1945</v>
      </c>
      <c r="F102" s="287">
        <v>1.6</v>
      </c>
      <c r="G102" s="286" t="s">
        <v>1806</v>
      </c>
      <c r="H102" s="287">
        <v>1</v>
      </c>
      <c r="I102" s="293" t="s">
        <v>1946</v>
      </c>
    </row>
    <row r="103" spans="1:9">
      <c r="A103" s="272">
        <v>99</v>
      </c>
      <c r="B103" s="273" t="s">
        <v>1947</v>
      </c>
      <c r="C103" s="273" t="s">
        <v>1948</v>
      </c>
      <c r="D103" s="274" t="s">
        <v>1805</v>
      </c>
      <c r="E103" s="275"/>
      <c r="F103" s="276"/>
      <c r="G103" s="277" t="s">
        <v>1829</v>
      </c>
      <c r="H103" s="276">
        <v>1</v>
      </c>
      <c r="I103" s="280" t="s">
        <v>1949</v>
      </c>
    </row>
    <row r="104" spans="1:9">
      <c r="A104" s="272">
        <v>100</v>
      </c>
      <c r="B104" s="273" t="s">
        <v>1950</v>
      </c>
      <c r="C104" s="273" t="s">
        <v>1948</v>
      </c>
      <c r="D104" s="274" t="s">
        <v>1805</v>
      </c>
      <c r="E104" s="275"/>
      <c r="F104" s="276"/>
      <c r="G104" s="277" t="s">
        <v>1829</v>
      </c>
      <c r="H104" s="276">
        <v>1</v>
      </c>
      <c r="I104" s="280" t="s">
        <v>1949</v>
      </c>
    </row>
    <row r="105" spans="1:9">
      <c r="A105" s="272">
        <v>101</v>
      </c>
      <c r="B105" s="273" t="s">
        <v>1951</v>
      </c>
      <c r="C105" s="273" t="s">
        <v>1948</v>
      </c>
      <c r="D105" s="274" t="s">
        <v>1805</v>
      </c>
      <c r="E105" s="275"/>
      <c r="F105" s="276"/>
      <c r="G105" s="277" t="s">
        <v>1829</v>
      </c>
      <c r="H105" s="276">
        <v>1</v>
      </c>
      <c r="I105" s="280" t="s">
        <v>1949</v>
      </c>
    </row>
    <row r="106" spans="1:9">
      <c r="A106" s="272">
        <v>102</v>
      </c>
      <c r="B106" s="273" t="s">
        <v>1952</v>
      </c>
      <c r="C106" s="273" t="s">
        <v>1948</v>
      </c>
      <c r="D106" s="274" t="s">
        <v>1805</v>
      </c>
      <c r="E106" s="275"/>
      <c r="F106" s="276"/>
      <c r="G106" s="277" t="s">
        <v>1829</v>
      </c>
      <c r="H106" s="276">
        <v>1</v>
      </c>
      <c r="I106" s="280" t="s">
        <v>1949</v>
      </c>
    </row>
    <row r="107" spans="1:9">
      <c r="A107" s="272">
        <v>103</v>
      </c>
      <c r="B107" s="273" t="s">
        <v>1953</v>
      </c>
      <c r="C107" s="273" t="s">
        <v>1854</v>
      </c>
      <c r="D107" s="274" t="s">
        <v>1954</v>
      </c>
      <c r="E107" s="277" t="s">
        <v>1856</v>
      </c>
      <c r="F107" s="278">
        <v>0.0025</v>
      </c>
      <c r="G107" s="277" t="s">
        <v>1806</v>
      </c>
      <c r="H107" s="276">
        <v>1</v>
      </c>
      <c r="I107" s="280" t="s">
        <v>1850</v>
      </c>
    </row>
    <row r="108" spans="1:9">
      <c r="A108" s="272">
        <v>104</v>
      </c>
      <c r="B108" s="273" t="s">
        <v>1955</v>
      </c>
      <c r="C108" s="273" t="s">
        <v>1854</v>
      </c>
      <c r="D108" s="274" t="s">
        <v>1956</v>
      </c>
      <c r="E108" s="277" t="s">
        <v>1856</v>
      </c>
      <c r="F108" s="278">
        <v>0.0025</v>
      </c>
      <c r="G108" s="277" t="s">
        <v>1806</v>
      </c>
      <c r="H108" s="276">
        <v>1</v>
      </c>
      <c r="I108" s="280" t="s">
        <v>1850</v>
      </c>
    </row>
    <row r="109" spans="1:9">
      <c r="A109" s="272">
        <v>105</v>
      </c>
      <c r="B109" s="273" t="s">
        <v>1957</v>
      </c>
      <c r="C109" s="273" t="s">
        <v>1854</v>
      </c>
      <c r="D109" s="274" t="s">
        <v>1956</v>
      </c>
      <c r="E109" s="277" t="s">
        <v>1856</v>
      </c>
      <c r="F109" s="278">
        <v>0.0025</v>
      </c>
      <c r="G109" s="277" t="s">
        <v>1806</v>
      </c>
      <c r="H109" s="276">
        <v>1</v>
      </c>
      <c r="I109" s="280" t="s">
        <v>1850</v>
      </c>
    </row>
    <row r="110" spans="1:9">
      <c r="A110" s="272">
        <v>106</v>
      </c>
      <c r="B110" s="273" t="s">
        <v>1958</v>
      </c>
      <c r="C110" s="273" t="s">
        <v>1854</v>
      </c>
      <c r="D110" s="274" t="s">
        <v>1956</v>
      </c>
      <c r="E110" s="277" t="s">
        <v>1856</v>
      </c>
      <c r="F110" s="278">
        <v>0.0025</v>
      </c>
      <c r="G110" s="277" t="s">
        <v>1806</v>
      </c>
      <c r="H110" s="276">
        <v>1</v>
      </c>
      <c r="I110" s="280" t="s">
        <v>1850</v>
      </c>
    </row>
    <row r="111" spans="1:9">
      <c r="A111" s="272">
        <v>107</v>
      </c>
      <c r="B111" s="273" t="s">
        <v>1959</v>
      </c>
      <c r="C111" s="273" t="s">
        <v>1854</v>
      </c>
      <c r="D111" s="274" t="s">
        <v>1956</v>
      </c>
      <c r="E111" s="277" t="s">
        <v>1856</v>
      </c>
      <c r="F111" s="278">
        <v>0.0025</v>
      </c>
      <c r="G111" s="277" t="s">
        <v>1806</v>
      </c>
      <c r="H111" s="276">
        <v>1</v>
      </c>
      <c r="I111" s="280" t="s">
        <v>1850</v>
      </c>
    </row>
    <row r="112" spans="1:9">
      <c r="A112" s="272">
        <v>108</v>
      </c>
      <c r="B112" s="273" t="s">
        <v>1960</v>
      </c>
      <c r="C112" s="273" t="s">
        <v>1854</v>
      </c>
      <c r="D112" s="274" t="s">
        <v>1956</v>
      </c>
      <c r="E112" s="277" t="s">
        <v>1856</v>
      </c>
      <c r="F112" s="278">
        <v>0.0025</v>
      </c>
      <c r="G112" s="277" t="s">
        <v>1806</v>
      </c>
      <c r="H112" s="276">
        <v>1</v>
      </c>
      <c r="I112" s="280" t="s">
        <v>1850</v>
      </c>
    </row>
    <row r="113" spans="1:9">
      <c r="A113" s="272">
        <v>109</v>
      </c>
      <c r="B113" s="273" t="s">
        <v>1961</v>
      </c>
      <c r="C113" s="273" t="s">
        <v>1854</v>
      </c>
      <c r="D113" s="274" t="s">
        <v>1956</v>
      </c>
      <c r="E113" s="277" t="s">
        <v>1856</v>
      </c>
      <c r="F113" s="278">
        <v>0.0025</v>
      </c>
      <c r="G113" s="277" t="s">
        <v>1806</v>
      </c>
      <c r="H113" s="276">
        <v>1</v>
      </c>
      <c r="I113" s="280" t="s">
        <v>1850</v>
      </c>
    </row>
    <row r="114" spans="1:9">
      <c r="A114" s="272">
        <v>110</v>
      </c>
      <c r="B114" s="273" t="s">
        <v>1962</v>
      </c>
      <c r="C114" s="273" t="s">
        <v>1854</v>
      </c>
      <c r="D114" s="274" t="s">
        <v>1956</v>
      </c>
      <c r="E114" s="277" t="s">
        <v>1856</v>
      </c>
      <c r="F114" s="278">
        <v>0.0025</v>
      </c>
      <c r="G114" s="277" t="s">
        <v>1806</v>
      </c>
      <c r="H114" s="276">
        <v>1</v>
      </c>
      <c r="I114" s="280" t="s">
        <v>1850</v>
      </c>
    </row>
    <row r="115" spans="1:9">
      <c r="A115" s="272">
        <v>111</v>
      </c>
      <c r="B115" s="273" t="s">
        <v>1963</v>
      </c>
      <c r="C115" s="273" t="s">
        <v>1854</v>
      </c>
      <c r="D115" s="274" t="s">
        <v>1956</v>
      </c>
      <c r="E115" s="277" t="s">
        <v>1856</v>
      </c>
      <c r="F115" s="278">
        <v>0.0025</v>
      </c>
      <c r="G115" s="277" t="s">
        <v>1806</v>
      </c>
      <c r="H115" s="276">
        <v>1</v>
      </c>
      <c r="I115" s="280" t="s">
        <v>1850</v>
      </c>
    </row>
    <row r="116" s="259" customFormat="1" spans="1:9">
      <c r="A116" s="283">
        <v>112</v>
      </c>
      <c r="B116" s="284" t="s">
        <v>1964</v>
      </c>
      <c r="C116" s="288" t="s">
        <v>1965</v>
      </c>
      <c r="D116" s="285" t="s">
        <v>1966</v>
      </c>
      <c r="E116" s="286" t="s">
        <v>1967</v>
      </c>
      <c r="F116" s="287">
        <v>3</v>
      </c>
      <c r="G116" s="286" t="s">
        <v>1968</v>
      </c>
      <c r="H116" s="287">
        <v>1</v>
      </c>
      <c r="I116" s="293" t="s">
        <v>1969</v>
      </c>
    </row>
    <row r="117" s="259" customFormat="1" spans="1:9">
      <c r="A117" s="283">
        <v>113</v>
      </c>
      <c r="B117" s="284" t="s">
        <v>1970</v>
      </c>
      <c r="C117" s="284" t="s">
        <v>1971</v>
      </c>
      <c r="D117" s="285" t="s">
        <v>1849</v>
      </c>
      <c r="E117" s="286" t="s">
        <v>1849</v>
      </c>
      <c r="F117" s="287">
        <v>0.5</v>
      </c>
      <c r="G117" s="286" t="s">
        <v>1829</v>
      </c>
      <c r="H117" s="287">
        <v>1</v>
      </c>
      <c r="I117" s="293" t="s">
        <v>1969</v>
      </c>
    </row>
    <row r="118" s="260" customFormat="1" spans="1:9">
      <c r="A118" s="283">
        <v>114</v>
      </c>
      <c r="B118" s="289" t="s">
        <v>1972</v>
      </c>
      <c r="C118" s="289" t="s">
        <v>1973</v>
      </c>
      <c r="D118" s="290" t="s">
        <v>1974</v>
      </c>
      <c r="E118" s="291" t="s">
        <v>1975</v>
      </c>
      <c r="F118" s="292">
        <v>0.06</v>
      </c>
      <c r="G118" s="291" t="s">
        <v>1806</v>
      </c>
      <c r="H118" s="292">
        <v>1</v>
      </c>
      <c r="I118" s="294" t="s">
        <v>1969</v>
      </c>
    </row>
    <row r="119" s="260" customFormat="1" spans="1:9">
      <c r="A119" s="283">
        <v>115</v>
      </c>
      <c r="B119" s="289" t="s">
        <v>1976</v>
      </c>
      <c r="C119" s="289" t="s">
        <v>1977</v>
      </c>
      <c r="D119" s="290" t="s">
        <v>1805</v>
      </c>
      <c r="E119" s="291" t="s">
        <v>1978</v>
      </c>
      <c r="F119" s="292">
        <v>0.5</v>
      </c>
      <c r="G119" s="291" t="s">
        <v>1806</v>
      </c>
      <c r="H119" s="292">
        <v>1</v>
      </c>
      <c r="I119" s="294" t="s">
        <v>1969</v>
      </c>
    </row>
    <row r="120" s="259" customFormat="1" spans="1:9">
      <c r="A120" s="283">
        <v>116</v>
      </c>
      <c r="B120" s="284" t="s">
        <v>1979</v>
      </c>
      <c r="C120" s="284" t="s">
        <v>1980</v>
      </c>
      <c r="D120" s="285" t="s">
        <v>1981</v>
      </c>
      <c r="E120" s="286" t="s">
        <v>1945</v>
      </c>
      <c r="F120" s="287">
        <v>1</v>
      </c>
      <c r="G120" s="286" t="s">
        <v>1829</v>
      </c>
      <c r="H120" s="287">
        <v>1</v>
      </c>
      <c r="I120" s="293" t="s">
        <v>1969</v>
      </c>
    </row>
    <row r="121" s="259" customFormat="1" spans="1:9">
      <c r="A121" s="283">
        <v>117</v>
      </c>
      <c r="B121" s="284" t="s">
        <v>1982</v>
      </c>
      <c r="C121" s="284" t="s">
        <v>1983</v>
      </c>
      <c r="D121" s="285" t="s">
        <v>1798</v>
      </c>
      <c r="E121" s="286" t="s">
        <v>1978</v>
      </c>
      <c r="F121" s="287">
        <v>0.4</v>
      </c>
      <c r="G121" s="286" t="s">
        <v>1829</v>
      </c>
      <c r="H121" s="287">
        <v>1</v>
      </c>
      <c r="I121" s="293" t="s">
        <v>1800</v>
      </c>
    </row>
    <row r="122" spans="1:9">
      <c r="A122" s="272">
        <v>118</v>
      </c>
      <c r="B122" s="273" t="s">
        <v>1984</v>
      </c>
      <c r="C122" s="273" t="s">
        <v>1985</v>
      </c>
      <c r="D122" s="274" t="s">
        <v>1798</v>
      </c>
      <c r="E122" s="277" t="s">
        <v>1986</v>
      </c>
      <c r="F122" s="276">
        <v>0.04</v>
      </c>
      <c r="G122" s="277" t="s">
        <v>1829</v>
      </c>
      <c r="H122" s="276">
        <v>1</v>
      </c>
      <c r="I122" s="280" t="s">
        <v>1987</v>
      </c>
    </row>
    <row r="123" spans="1:9">
      <c r="A123" s="272">
        <v>119</v>
      </c>
      <c r="B123" s="273" t="s">
        <v>1988</v>
      </c>
      <c r="C123" s="273" t="s">
        <v>1989</v>
      </c>
      <c r="D123" s="274" t="s">
        <v>1990</v>
      </c>
      <c r="E123" s="275"/>
      <c r="F123" s="276"/>
      <c r="G123" s="277" t="s">
        <v>1829</v>
      </c>
      <c r="H123" s="276">
        <v>1</v>
      </c>
      <c r="I123" s="280" t="s">
        <v>1850</v>
      </c>
    </row>
    <row r="124" spans="1:9">
      <c r="A124" s="272">
        <v>120</v>
      </c>
      <c r="B124" s="273" t="s">
        <v>1991</v>
      </c>
      <c r="C124" s="273" t="s">
        <v>1989</v>
      </c>
      <c r="D124" s="274" t="s">
        <v>1990</v>
      </c>
      <c r="E124" s="275"/>
      <c r="F124" s="276"/>
      <c r="G124" s="277" t="s">
        <v>1829</v>
      </c>
      <c r="H124" s="276">
        <v>1</v>
      </c>
      <c r="I124" s="280" t="s">
        <v>1850</v>
      </c>
    </row>
    <row r="125" spans="1:9">
      <c r="A125" s="272">
        <v>121</v>
      </c>
      <c r="B125" s="273" t="s">
        <v>1992</v>
      </c>
      <c r="C125" s="273" t="s">
        <v>1989</v>
      </c>
      <c r="D125" s="274" t="s">
        <v>1990</v>
      </c>
      <c r="E125" s="275"/>
      <c r="F125" s="276"/>
      <c r="G125" s="277" t="s">
        <v>1829</v>
      </c>
      <c r="H125" s="276">
        <v>1</v>
      </c>
      <c r="I125" s="280" t="s">
        <v>1850</v>
      </c>
    </row>
    <row r="126" spans="1:9">
      <c r="A126" s="272">
        <v>122</v>
      </c>
      <c r="B126" s="273" t="s">
        <v>1993</v>
      </c>
      <c r="C126" s="273" t="s">
        <v>1989</v>
      </c>
      <c r="D126" s="274" t="s">
        <v>1990</v>
      </c>
      <c r="E126" s="275"/>
      <c r="F126" s="276"/>
      <c r="G126" s="277" t="s">
        <v>1829</v>
      </c>
      <c r="H126" s="276">
        <v>1</v>
      </c>
      <c r="I126" s="280" t="s">
        <v>1850</v>
      </c>
    </row>
    <row r="127" spans="1:9">
      <c r="A127" s="272">
        <v>123</v>
      </c>
      <c r="B127" s="273" t="s">
        <v>1994</v>
      </c>
      <c r="C127" s="273" t="s">
        <v>1989</v>
      </c>
      <c r="D127" s="274" t="s">
        <v>1990</v>
      </c>
      <c r="E127" s="275"/>
      <c r="F127" s="276"/>
      <c r="G127" s="277" t="s">
        <v>1829</v>
      </c>
      <c r="H127" s="276">
        <v>1</v>
      </c>
      <c r="I127" s="280" t="s">
        <v>1850</v>
      </c>
    </row>
    <row r="128" spans="1:9">
      <c r="A128" s="272">
        <v>124</v>
      </c>
      <c r="B128" s="273" t="s">
        <v>1995</v>
      </c>
      <c r="C128" s="273" t="s">
        <v>1989</v>
      </c>
      <c r="D128" s="274" t="s">
        <v>1990</v>
      </c>
      <c r="E128" s="275"/>
      <c r="F128" s="276"/>
      <c r="G128" s="277" t="s">
        <v>1829</v>
      </c>
      <c r="H128" s="276">
        <v>1</v>
      </c>
      <c r="I128" s="280" t="s">
        <v>1850</v>
      </c>
    </row>
    <row r="129" spans="1:9">
      <c r="A129" s="272">
        <v>125</v>
      </c>
      <c r="B129" s="273" t="s">
        <v>1996</v>
      </c>
      <c r="C129" s="273" t="s">
        <v>1989</v>
      </c>
      <c r="D129" s="274" t="s">
        <v>1990</v>
      </c>
      <c r="E129" s="275"/>
      <c r="F129" s="276"/>
      <c r="G129" s="277" t="s">
        <v>1829</v>
      </c>
      <c r="H129" s="276">
        <v>1</v>
      </c>
      <c r="I129" s="280" t="s">
        <v>1850</v>
      </c>
    </row>
    <row r="130" spans="1:9">
      <c r="A130" s="272">
        <v>126</v>
      </c>
      <c r="B130" s="273" t="s">
        <v>1997</v>
      </c>
      <c r="C130" s="273" t="s">
        <v>1989</v>
      </c>
      <c r="D130" s="274" t="s">
        <v>1990</v>
      </c>
      <c r="E130" s="275"/>
      <c r="F130" s="276"/>
      <c r="G130" s="277" t="s">
        <v>1829</v>
      </c>
      <c r="H130" s="276">
        <v>1</v>
      </c>
      <c r="I130" s="280" t="s">
        <v>1850</v>
      </c>
    </row>
    <row r="131" spans="1:9">
      <c r="A131" s="272">
        <v>127</v>
      </c>
      <c r="B131" s="273" t="s">
        <v>1998</v>
      </c>
      <c r="C131" s="273" t="s">
        <v>1999</v>
      </c>
      <c r="D131" s="274" t="s">
        <v>2000</v>
      </c>
      <c r="E131" s="277" t="s">
        <v>1849</v>
      </c>
      <c r="F131" s="276">
        <v>0.023</v>
      </c>
      <c r="G131" s="277" t="s">
        <v>1829</v>
      </c>
      <c r="H131" s="276">
        <v>1</v>
      </c>
      <c r="I131" s="280" t="s">
        <v>1850</v>
      </c>
    </row>
    <row r="132" spans="1:9">
      <c r="A132" s="272">
        <v>128</v>
      </c>
      <c r="B132" s="273" t="s">
        <v>2001</v>
      </c>
      <c r="C132" s="273" t="s">
        <v>1999</v>
      </c>
      <c r="D132" s="274" t="s">
        <v>2000</v>
      </c>
      <c r="E132" s="277" t="s">
        <v>1849</v>
      </c>
      <c r="F132" s="276">
        <v>0.023</v>
      </c>
      <c r="G132" s="277" t="s">
        <v>1829</v>
      </c>
      <c r="H132" s="276">
        <v>1</v>
      </c>
      <c r="I132" s="280" t="s">
        <v>1850</v>
      </c>
    </row>
    <row r="133" spans="1:9">
      <c r="A133" s="272">
        <v>129</v>
      </c>
      <c r="B133" s="273" t="s">
        <v>2002</v>
      </c>
      <c r="C133" s="273" t="s">
        <v>2003</v>
      </c>
      <c r="D133" s="274" t="s">
        <v>2004</v>
      </c>
      <c r="E133" s="277" t="s">
        <v>1849</v>
      </c>
      <c r="F133" s="276">
        <v>0.005</v>
      </c>
      <c r="G133" s="277" t="s">
        <v>1829</v>
      </c>
      <c r="H133" s="276">
        <v>1</v>
      </c>
      <c r="I133" s="280" t="s">
        <v>1850</v>
      </c>
    </row>
    <row r="134" spans="1:9">
      <c r="A134" s="272">
        <v>130</v>
      </c>
      <c r="B134" s="273" t="s">
        <v>2005</v>
      </c>
      <c r="C134" s="273" t="s">
        <v>2006</v>
      </c>
      <c r="D134" s="274" t="s">
        <v>1798</v>
      </c>
      <c r="E134" s="275"/>
      <c r="F134" s="276"/>
      <c r="G134" s="277" t="s">
        <v>1806</v>
      </c>
      <c r="H134" s="276">
        <v>1</v>
      </c>
      <c r="I134" s="280" t="s">
        <v>2007</v>
      </c>
    </row>
    <row r="135" spans="1:9">
      <c r="A135" s="272">
        <v>131</v>
      </c>
      <c r="B135" s="273" t="s">
        <v>2008</v>
      </c>
      <c r="C135" s="273" t="s">
        <v>2009</v>
      </c>
      <c r="D135" s="274" t="s">
        <v>1805</v>
      </c>
      <c r="E135" s="275"/>
      <c r="F135" s="276"/>
      <c r="G135" s="277" t="s">
        <v>1806</v>
      </c>
      <c r="H135" s="276">
        <v>1</v>
      </c>
      <c r="I135" s="280" t="s">
        <v>2010</v>
      </c>
    </row>
    <row r="136" spans="1:9">
      <c r="A136" s="272">
        <v>132</v>
      </c>
      <c r="B136" s="273" t="s">
        <v>2011</v>
      </c>
      <c r="C136" s="273" t="s">
        <v>2012</v>
      </c>
      <c r="D136" s="274" t="s">
        <v>1798</v>
      </c>
      <c r="E136" s="275"/>
      <c r="F136" s="276"/>
      <c r="G136" s="277" t="s">
        <v>1806</v>
      </c>
      <c r="H136" s="276">
        <v>1</v>
      </c>
      <c r="I136" s="280" t="s">
        <v>2013</v>
      </c>
    </row>
    <row r="137" s="259" customFormat="1" spans="1:9">
      <c r="A137" s="283">
        <v>133</v>
      </c>
      <c r="B137" s="284" t="s">
        <v>2014</v>
      </c>
      <c r="C137" s="284" t="s">
        <v>2015</v>
      </c>
      <c r="D137" s="285" t="s">
        <v>2016</v>
      </c>
      <c r="E137" s="286" t="s">
        <v>1975</v>
      </c>
      <c r="F137" s="287">
        <v>1.2</v>
      </c>
      <c r="G137" s="286" t="s">
        <v>1806</v>
      </c>
      <c r="H137" s="287">
        <v>1</v>
      </c>
      <c r="I137" s="293" t="s">
        <v>2017</v>
      </c>
    </row>
    <row r="138" s="260" customFormat="1" spans="1:9">
      <c r="A138" s="283">
        <v>134</v>
      </c>
      <c r="B138" s="289" t="s">
        <v>2018</v>
      </c>
      <c r="C138" s="289" t="s">
        <v>2019</v>
      </c>
      <c r="D138" s="290" t="s">
        <v>2020</v>
      </c>
      <c r="E138" s="291" t="s">
        <v>1849</v>
      </c>
      <c r="F138" s="292">
        <v>0.1</v>
      </c>
      <c r="G138" s="291" t="s">
        <v>1799</v>
      </c>
      <c r="H138" s="292">
        <v>1</v>
      </c>
      <c r="I138" s="294" t="s">
        <v>1949</v>
      </c>
    </row>
    <row r="139" s="260" customFormat="1" spans="1:9">
      <c r="A139" s="283">
        <v>135</v>
      </c>
      <c r="B139" s="289" t="s">
        <v>2021</v>
      </c>
      <c r="C139" s="289" t="s">
        <v>2022</v>
      </c>
      <c r="D139" s="290" t="s">
        <v>1798</v>
      </c>
      <c r="E139" s="295"/>
      <c r="F139" s="292"/>
      <c r="G139" s="291" t="s">
        <v>1829</v>
      </c>
      <c r="H139" s="292">
        <v>1</v>
      </c>
      <c r="I139" s="294" t="s">
        <v>2023</v>
      </c>
    </row>
    <row r="140" s="260" customFormat="1" spans="1:9">
      <c r="A140" s="283">
        <v>136</v>
      </c>
      <c r="B140" s="289" t="s">
        <v>2024</v>
      </c>
      <c r="C140" s="289" t="s">
        <v>2025</v>
      </c>
      <c r="D140" s="290" t="s">
        <v>2026</v>
      </c>
      <c r="E140" s="291" t="s">
        <v>1849</v>
      </c>
      <c r="F140" s="292">
        <v>0.1</v>
      </c>
      <c r="G140" s="291" t="s">
        <v>1799</v>
      </c>
      <c r="H140" s="292">
        <v>1</v>
      </c>
      <c r="I140" s="294" t="s">
        <v>1949</v>
      </c>
    </row>
    <row r="141" s="260" customFormat="1" spans="1:9">
      <c r="A141" s="283">
        <v>137</v>
      </c>
      <c r="B141" s="289" t="s">
        <v>2027</v>
      </c>
      <c r="C141" s="289" t="s">
        <v>2025</v>
      </c>
      <c r="D141" s="290" t="s">
        <v>2026</v>
      </c>
      <c r="E141" s="291" t="s">
        <v>1849</v>
      </c>
      <c r="F141" s="292">
        <v>0.1</v>
      </c>
      <c r="G141" s="291" t="s">
        <v>1799</v>
      </c>
      <c r="H141" s="292">
        <v>1</v>
      </c>
      <c r="I141" s="294" t="s">
        <v>1949</v>
      </c>
    </row>
    <row r="142" s="260" customFormat="1" spans="1:9">
      <c r="A142" s="283">
        <v>138</v>
      </c>
      <c r="B142" s="289" t="s">
        <v>2028</v>
      </c>
      <c r="C142" s="289" t="s">
        <v>2025</v>
      </c>
      <c r="D142" s="290" t="s">
        <v>2026</v>
      </c>
      <c r="E142" s="291" t="s">
        <v>1849</v>
      </c>
      <c r="F142" s="292">
        <v>0.1</v>
      </c>
      <c r="G142" s="291" t="s">
        <v>1799</v>
      </c>
      <c r="H142" s="292">
        <v>1</v>
      </c>
      <c r="I142" s="294" t="s">
        <v>1949</v>
      </c>
    </row>
    <row r="143" s="259" customFormat="1" spans="1:9">
      <c r="A143" s="283">
        <v>139</v>
      </c>
      <c r="B143" s="284" t="s">
        <v>2029</v>
      </c>
      <c r="C143" s="284" t="s">
        <v>2030</v>
      </c>
      <c r="D143" s="285" t="s">
        <v>1798</v>
      </c>
      <c r="E143" s="286" t="s">
        <v>1849</v>
      </c>
      <c r="F143" s="287">
        <v>0.6</v>
      </c>
      <c r="G143" s="286" t="s">
        <v>2031</v>
      </c>
      <c r="H143" s="287">
        <v>1</v>
      </c>
      <c r="I143" s="293" t="s">
        <v>2032</v>
      </c>
    </row>
    <row r="144" s="260" customFormat="1" spans="1:9">
      <c r="A144" s="283">
        <v>140</v>
      </c>
      <c r="B144" s="289" t="s">
        <v>2033</v>
      </c>
      <c r="C144" s="289" t="s">
        <v>2034</v>
      </c>
      <c r="D144" s="290" t="s">
        <v>2035</v>
      </c>
      <c r="E144" s="291" t="s">
        <v>1945</v>
      </c>
      <c r="F144" s="292">
        <v>1</v>
      </c>
      <c r="G144" s="291" t="s">
        <v>1829</v>
      </c>
      <c r="H144" s="292">
        <v>1</v>
      </c>
      <c r="I144" s="294" t="s">
        <v>2036</v>
      </c>
    </row>
    <row r="145" spans="1:9">
      <c r="A145" s="272">
        <v>141</v>
      </c>
      <c r="B145" s="273" t="s">
        <v>2037</v>
      </c>
      <c r="C145" s="273" t="s">
        <v>2038</v>
      </c>
      <c r="D145" s="274" t="s">
        <v>2039</v>
      </c>
      <c r="E145" s="277" t="s">
        <v>2040</v>
      </c>
      <c r="F145" s="276"/>
      <c r="G145" s="277" t="s">
        <v>1799</v>
      </c>
      <c r="H145" s="276">
        <v>1</v>
      </c>
      <c r="I145" s="280" t="s">
        <v>1969</v>
      </c>
    </row>
    <row r="146" spans="1:9">
      <c r="A146" s="272">
        <v>142</v>
      </c>
      <c r="B146" s="273" t="s">
        <v>2041</v>
      </c>
      <c r="C146" s="273" t="s">
        <v>2042</v>
      </c>
      <c r="D146" s="274" t="s">
        <v>2043</v>
      </c>
      <c r="E146" s="277" t="s">
        <v>1849</v>
      </c>
      <c r="F146" s="276">
        <v>0.03</v>
      </c>
      <c r="G146" s="277" t="s">
        <v>1806</v>
      </c>
      <c r="H146" s="276">
        <v>1</v>
      </c>
      <c r="I146" s="280" t="s">
        <v>1969</v>
      </c>
    </row>
    <row r="147" spans="1:9">
      <c r="A147" s="272">
        <v>143</v>
      </c>
      <c r="B147" s="273" t="s">
        <v>2044</v>
      </c>
      <c r="C147" s="273" t="s">
        <v>2045</v>
      </c>
      <c r="D147" s="274" t="s">
        <v>2046</v>
      </c>
      <c r="E147" s="277" t="s">
        <v>1849</v>
      </c>
      <c r="F147" s="276">
        <v>0.05</v>
      </c>
      <c r="G147" s="277" t="s">
        <v>1799</v>
      </c>
      <c r="H147" s="276">
        <v>1</v>
      </c>
      <c r="I147" s="280" t="s">
        <v>1969</v>
      </c>
    </row>
    <row r="148" spans="1:9">
      <c r="A148" s="272">
        <v>144</v>
      </c>
      <c r="B148" s="273" t="s">
        <v>2047</v>
      </c>
      <c r="C148" s="273" t="s">
        <v>2045</v>
      </c>
      <c r="D148" s="274" t="s">
        <v>2046</v>
      </c>
      <c r="E148" s="277" t="s">
        <v>1849</v>
      </c>
      <c r="F148" s="276">
        <v>0.05</v>
      </c>
      <c r="G148" s="277" t="s">
        <v>1799</v>
      </c>
      <c r="H148" s="276">
        <v>1</v>
      </c>
      <c r="I148" s="280" t="s">
        <v>1969</v>
      </c>
    </row>
    <row r="149" spans="1:9">
      <c r="A149" s="272">
        <v>145</v>
      </c>
      <c r="B149" s="273" t="s">
        <v>2048</v>
      </c>
      <c r="C149" s="273" t="s">
        <v>2045</v>
      </c>
      <c r="D149" s="274" t="s">
        <v>2046</v>
      </c>
      <c r="E149" s="277" t="s">
        <v>1849</v>
      </c>
      <c r="F149" s="276">
        <v>0.05</v>
      </c>
      <c r="G149" s="277" t="s">
        <v>1799</v>
      </c>
      <c r="H149" s="276">
        <v>1</v>
      </c>
      <c r="I149" s="280" t="s">
        <v>1969</v>
      </c>
    </row>
    <row r="150" spans="1:9">
      <c r="A150" s="272">
        <v>146</v>
      </c>
      <c r="B150" s="273" t="s">
        <v>2049</v>
      </c>
      <c r="C150" s="273" t="s">
        <v>2045</v>
      </c>
      <c r="D150" s="274" t="s">
        <v>2046</v>
      </c>
      <c r="E150" s="277" t="s">
        <v>1849</v>
      </c>
      <c r="F150" s="276">
        <v>0.05</v>
      </c>
      <c r="G150" s="277" t="s">
        <v>1799</v>
      </c>
      <c r="H150" s="276">
        <v>1</v>
      </c>
      <c r="I150" s="280" t="s">
        <v>1969</v>
      </c>
    </row>
    <row r="151" spans="1:9">
      <c r="A151" s="272">
        <v>147</v>
      </c>
      <c r="B151" s="273" t="s">
        <v>2050</v>
      </c>
      <c r="C151" s="273" t="s">
        <v>2051</v>
      </c>
      <c r="D151" s="274" t="s">
        <v>2039</v>
      </c>
      <c r="E151" s="277" t="s">
        <v>1849</v>
      </c>
      <c r="F151" s="276">
        <v>0.08</v>
      </c>
      <c r="G151" s="277" t="s">
        <v>1799</v>
      </c>
      <c r="H151" s="276">
        <v>1</v>
      </c>
      <c r="I151" s="280" t="s">
        <v>1969</v>
      </c>
    </row>
    <row r="152" spans="1:9">
      <c r="A152" s="272">
        <v>148</v>
      </c>
      <c r="B152" s="273" t="s">
        <v>2052</v>
      </c>
      <c r="C152" s="273" t="s">
        <v>2051</v>
      </c>
      <c r="D152" s="274" t="s">
        <v>2039</v>
      </c>
      <c r="E152" s="277" t="s">
        <v>1849</v>
      </c>
      <c r="F152" s="276">
        <v>0.08</v>
      </c>
      <c r="G152" s="277" t="s">
        <v>1799</v>
      </c>
      <c r="H152" s="276">
        <v>1</v>
      </c>
      <c r="I152" s="280" t="s">
        <v>1969</v>
      </c>
    </row>
    <row r="153" spans="1:9">
      <c r="A153" s="272">
        <v>149</v>
      </c>
      <c r="B153" s="273" t="s">
        <v>2053</v>
      </c>
      <c r="C153" s="273" t="s">
        <v>2054</v>
      </c>
      <c r="D153" s="274" t="s">
        <v>2000</v>
      </c>
      <c r="E153" s="277" t="s">
        <v>1849</v>
      </c>
      <c r="F153" s="276">
        <v>0.07</v>
      </c>
      <c r="G153" s="277" t="s">
        <v>1799</v>
      </c>
      <c r="H153" s="276">
        <v>1</v>
      </c>
      <c r="I153" s="280" t="s">
        <v>1969</v>
      </c>
    </row>
    <row r="154" spans="1:9">
      <c r="A154" s="272">
        <v>150</v>
      </c>
      <c r="B154" s="273" t="s">
        <v>2055</v>
      </c>
      <c r="C154" s="273" t="s">
        <v>2056</v>
      </c>
      <c r="D154" s="274" t="s">
        <v>2057</v>
      </c>
      <c r="E154" s="277" t="s">
        <v>1849</v>
      </c>
      <c r="F154" s="276">
        <v>0.06</v>
      </c>
      <c r="G154" s="277" t="s">
        <v>1799</v>
      </c>
      <c r="H154" s="276">
        <v>1</v>
      </c>
      <c r="I154" s="280" t="s">
        <v>1969</v>
      </c>
    </row>
    <row r="155" spans="1:9">
      <c r="A155" s="272">
        <v>151</v>
      </c>
      <c r="B155" s="273" t="s">
        <v>2058</v>
      </c>
      <c r="C155" s="273" t="s">
        <v>2059</v>
      </c>
      <c r="D155" s="274" t="s">
        <v>1798</v>
      </c>
      <c r="E155" s="275"/>
      <c r="F155" s="276"/>
      <c r="G155" s="277" t="s">
        <v>1799</v>
      </c>
      <c r="H155" s="276">
        <v>1</v>
      </c>
      <c r="I155" s="280" t="s">
        <v>2060</v>
      </c>
    </row>
    <row r="156" spans="1:9">
      <c r="A156" s="272">
        <v>152</v>
      </c>
      <c r="B156" s="273" t="s">
        <v>2061</v>
      </c>
      <c r="C156" s="273" t="s">
        <v>2059</v>
      </c>
      <c r="D156" s="274" t="s">
        <v>1798</v>
      </c>
      <c r="E156" s="275"/>
      <c r="F156" s="276"/>
      <c r="G156" s="277" t="s">
        <v>1799</v>
      </c>
      <c r="H156" s="276">
        <v>1</v>
      </c>
      <c r="I156" s="280" t="s">
        <v>2060</v>
      </c>
    </row>
    <row r="157" spans="1:9">
      <c r="A157" s="272">
        <v>153</v>
      </c>
      <c r="B157" s="273" t="s">
        <v>2062</v>
      </c>
      <c r="C157" s="273" t="s">
        <v>2059</v>
      </c>
      <c r="D157" s="274" t="s">
        <v>1798</v>
      </c>
      <c r="E157" s="275"/>
      <c r="F157" s="276"/>
      <c r="G157" s="277" t="s">
        <v>1799</v>
      </c>
      <c r="H157" s="276">
        <v>1</v>
      </c>
      <c r="I157" s="280" t="s">
        <v>2060</v>
      </c>
    </row>
    <row r="158" spans="1:9">
      <c r="A158" s="272">
        <v>154</v>
      </c>
      <c r="B158" s="273" t="s">
        <v>2063</v>
      </c>
      <c r="C158" s="273" t="s">
        <v>2059</v>
      </c>
      <c r="D158" s="274" t="s">
        <v>1798</v>
      </c>
      <c r="E158" s="275"/>
      <c r="F158" s="276"/>
      <c r="G158" s="277" t="s">
        <v>1799</v>
      </c>
      <c r="H158" s="276">
        <v>1</v>
      </c>
      <c r="I158" s="280" t="s">
        <v>2060</v>
      </c>
    </row>
    <row r="159" spans="1:9">
      <c r="A159" s="272">
        <v>155</v>
      </c>
      <c r="B159" s="273" t="s">
        <v>2064</v>
      </c>
      <c r="C159" s="273" t="s">
        <v>2059</v>
      </c>
      <c r="D159" s="274" t="s">
        <v>1798</v>
      </c>
      <c r="E159" s="275"/>
      <c r="F159" s="276"/>
      <c r="G159" s="277" t="s">
        <v>1799</v>
      </c>
      <c r="H159" s="276">
        <v>1</v>
      </c>
      <c r="I159" s="280" t="s">
        <v>2060</v>
      </c>
    </row>
    <row r="160" spans="1:9">
      <c r="A160" s="272">
        <v>156</v>
      </c>
      <c r="B160" s="273" t="s">
        <v>2065</v>
      </c>
      <c r="C160" s="273" t="s">
        <v>2059</v>
      </c>
      <c r="D160" s="274" t="s">
        <v>1798</v>
      </c>
      <c r="E160" s="275"/>
      <c r="F160" s="276"/>
      <c r="G160" s="277" t="s">
        <v>1799</v>
      </c>
      <c r="H160" s="276">
        <v>1</v>
      </c>
      <c r="I160" s="280" t="s">
        <v>2060</v>
      </c>
    </row>
    <row r="161" spans="1:9">
      <c r="A161" s="272">
        <v>157</v>
      </c>
      <c r="B161" s="273" t="s">
        <v>2066</v>
      </c>
      <c r="C161" s="273" t="s">
        <v>2059</v>
      </c>
      <c r="D161" s="274" t="s">
        <v>1798</v>
      </c>
      <c r="E161" s="275"/>
      <c r="F161" s="276"/>
      <c r="G161" s="277" t="s">
        <v>1799</v>
      </c>
      <c r="H161" s="276">
        <v>1</v>
      </c>
      <c r="I161" s="280" t="s">
        <v>2060</v>
      </c>
    </row>
    <row r="162" spans="1:9">
      <c r="A162" s="272">
        <v>158</v>
      </c>
      <c r="B162" s="273" t="s">
        <v>2067</v>
      </c>
      <c r="C162" s="273" t="s">
        <v>2059</v>
      </c>
      <c r="D162" s="274" t="s">
        <v>1798</v>
      </c>
      <c r="E162" s="275"/>
      <c r="F162" s="276"/>
      <c r="G162" s="277" t="s">
        <v>1799</v>
      </c>
      <c r="H162" s="276">
        <v>1</v>
      </c>
      <c r="I162" s="280" t="s">
        <v>2060</v>
      </c>
    </row>
    <row r="163" spans="1:9">
      <c r="A163" s="272">
        <v>159</v>
      </c>
      <c r="B163" s="273" t="s">
        <v>2068</v>
      </c>
      <c r="C163" s="273" t="s">
        <v>2059</v>
      </c>
      <c r="D163" s="274" t="s">
        <v>1798</v>
      </c>
      <c r="E163" s="275"/>
      <c r="F163" s="276"/>
      <c r="G163" s="277" t="s">
        <v>1799</v>
      </c>
      <c r="H163" s="276">
        <v>1</v>
      </c>
      <c r="I163" s="280" t="s">
        <v>2060</v>
      </c>
    </row>
    <row r="164" spans="1:9">
      <c r="A164" s="272">
        <v>160</v>
      </c>
      <c r="B164" s="273" t="s">
        <v>2069</v>
      </c>
      <c r="C164" s="273" t="s">
        <v>2059</v>
      </c>
      <c r="D164" s="274" t="s">
        <v>1798</v>
      </c>
      <c r="E164" s="275"/>
      <c r="F164" s="276"/>
      <c r="G164" s="277" t="s">
        <v>1799</v>
      </c>
      <c r="H164" s="276">
        <v>1</v>
      </c>
      <c r="I164" s="280" t="s">
        <v>2060</v>
      </c>
    </row>
    <row r="165" spans="1:9">
      <c r="A165" s="272">
        <v>161</v>
      </c>
      <c r="B165" s="273" t="s">
        <v>2070</v>
      </c>
      <c r="C165" s="273" t="s">
        <v>2059</v>
      </c>
      <c r="D165" s="274" t="s">
        <v>1798</v>
      </c>
      <c r="E165" s="275"/>
      <c r="F165" s="276"/>
      <c r="G165" s="277" t="s">
        <v>1799</v>
      </c>
      <c r="H165" s="276">
        <v>1</v>
      </c>
      <c r="I165" s="280" t="s">
        <v>2060</v>
      </c>
    </row>
    <row r="166" spans="1:9">
      <c r="A166" s="272">
        <v>162</v>
      </c>
      <c r="B166" s="273" t="s">
        <v>2071</v>
      </c>
      <c r="C166" s="273" t="s">
        <v>2059</v>
      </c>
      <c r="D166" s="274" t="s">
        <v>1798</v>
      </c>
      <c r="E166" s="275"/>
      <c r="F166" s="276"/>
      <c r="G166" s="277" t="s">
        <v>1799</v>
      </c>
      <c r="H166" s="276">
        <v>1</v>
      </c>
      <c r="I166" s="280" t="s">
        <v>2060</v>
      </c>
    </row>
    <row r="167" spans="1:9">
      <c r="A167" s="272">
        <v>163</v>
      </c>
      <c r="B167" s="273" t="s">
        <v>2072</v>
      </c>
      <c r="C167" s="273" t="s">
        <v>2073</v>
      </c>
      <c r="D167" s="274" t="s">
        <v>1798</v>
      </c>
      <c r="E167" s="275"/>
      <c r="F167" s="276"/>
      <c r="G167" s="277" t="s">
        <v>1799</v>
      </c>
      <c r="H167" s="276">
        <v>1</v>
      </c>
      <c r="I167" s="280" t="s">
        <v>2074</v>
      </c>
    </row>
    <row r="168" spans="1:9">
      <c r="A168" s="272">
        <v>164</v>
      </c>
      <c r="B168" s="273" t="s">
        <v>2075</v>
      </c>
      <c r="C168" s="273" t="s">
        <v>2073</v>
      </c>
      <c r="D168" s="274" t="s">
        <v>1798</v>
      </c>
      <c r="E168" s="275"/>
      <c r="F168" s="276"/>
      <c r="G168" s="277" t="s">
        <v>1799</v>
      </c>
      <c r="H168" s="276">
        <v>1</v>
      </c>
      <c r="I168" s="280" t="s">
        <v>2074</v>
      </c>
    </row>
    <row r="169" spans="1:9">
      <c r="A169" s="272">
        <v>165</v>
      </c>
      <c r="B169" s="273" t="s">
        <v>2076</v>
      </c>
      <c r="C169" s="273" t="s">
        <v>2073</v>
      </c>
      <c r="D169" s="274" t="s">
        <v>1798</v>
      </c>
      <c r="E169" s="275"/>
      <c r="F169" s="276"/>
      <c r="G169" s="277" t="s">
        <v>1799</v>
      </c>
      <c r="H169" s="276">
        <v>1</v>
      </c>
      <c r="I169" s="280" t="s">
        <v>2074</v>
      </c>
    </row>
    <row r="170" spans="1:9">
      <c r="A170" s="272">
        <v>166</v>
      </c>
      <c r="B170" s="273" t="s">
        <v>2077</v>
      </c>
      <c r="C170" s="273" t="s">
        <v>2078</v>
      </c>
      <c r="D170" s="274" t="s">
        <v>1798</v>
      </c>
      <c r="E170" s="275"/>
      <c r="F170" s="276"/>
      <c r="G170" s="277" t="s">
        <v>1799</v>
      </c>
      <c r="H170" s="276">
        <v>1</v>
      </c>
      <c r="I170" s="280" t="s">
        <v>2074</v>
      </c>
    </row>
    <row r="171" spans="1:9">
      <c r="A171" s="272">
        <v>167</v>
      </c>
      <c r="B171" s="273" t="s">
        <v>2079</v>
      </c>
      <c r="C171" s="273" t="s">
        <v>2080</v>
      </c>
      <c r="D171" s="274" t="s">
        <v>1798</v>
      </c>
      <c r="E171" s="275"/>
      <c r="F171" s="276"/>
      <c r="G171" s="277" t="s">
        <v>1829</v>
      </c>
      <c r="H171" s="276">
        <v>1</v>
      </c>
      <c r="I171" s="280" t="s">
        <v>2081</v>
      </c>
    </row>
    <row r="172" spans="1:9">
      <c r="A172" s="272">
        <v>168</v>
      </c>
      <c r="B172" s="273" t="s">
        <v>2082</v>
      </c>
      <c r="C172" s="273" t="s">
        <v>2083</v>
      </c>
      <c r="D172" s="274" t="s">
        <v>1798</v>
      </c>
      <c r="E172" s="275"/>
      <c r="F172" s="276"/>
      <c r="G172" s="277" t="s">
        <v>1829</v>
      </c>
      <c r="H172" s="276">
        <v>1</v>
      </c>
      <c r="I172" s="280" t="s">
        <v>2074</v>
      </c>
    </row>
    <row r="173" spans="1:9">
      <c r="A173" s="272">
        <v>169</v>
      </c>
      <c r="B173" s="273" t="s">
        <v>2084</v>
      </c>
      <c r="C173" s="273" t="s">
        <v>2085</v>
      </c>
      <c r="D173" s="274" t="s">
        <v>1798</v>
      </c>
      <c r="E173" s="275"/>
      <c r="F173" s="276"/>
      <c r="G173" s="277" t="s">
        <v>1799</v>
      </c>
      <c r="H173" s="276">
        <v>1</v>
      </c>
      <c r="I173" s="280" t="s">
        <v>2074</v>
      </c>
    </row>
    <row r="174" spans="1:9">
      <c r="A174" s="272">
        <v>170</v>
      </c>
      <c r="B174" s="273" t="s">
        <v>2086</v>
      </c>
      <c r="C174" s="273" t="s">
        <v>2085</v>
      </c>
      <c r="D174" s="274" t="s">
        <v>1798</v>
      </c>
      <c r="E174" s="275"/>
      <c r="F174" s="276"/>
      <c r="G174" s="277" t="s">
        <v>1799</v>
      </c>
      <c r="H174" s="276">
        <v>1</v>
      </c>
      <c r="I174" s="280" t="s">
        <v>2074</v>
      </c>
    </row>
    <row r="175" spans="1:9">
      <c r="A175" s="272">
        <v>171</v>
      </c>
      <c r="B175" s="273" t="s">
        <v>2087</v>
      </c>
      <c r="C175" s="273" t="s">
        <v>2085</v>
      </c>
      <c r="D175" s="274" t="s">
        <v>1798</v>
      </c>
      <c r="E175" s="275"/>
      <c r="F175" s="276"/>
      <c r="G175" s="277" t="s">
        <v>1799</v>
      </c>
      <c r="H175" s="276">
        <v>1</v>
      </c>
      <c r="I175" s="280" t="s">
        <v>2074</v>
      </c>
    </row>
    <row r="176" spans="1:9">
      <c r="A176" s="272">
        <v>172</v>
      </c>
      <c r="B176" s="273" t="s">
        <v>2088</v>
      </c>
      <c r="C176" s="273" t="s">
        <v>2085</v>
      </c>
      <c r="D176" s="274" t="s">
        <v>1798</v>
      </c>
      <c r="E176" s="275"/>
      <c r="F176" s="276"/>
      <c r="G176" s="277" t="s">
        <v>1799</v>
      </c>
      <c r="H176" s="276">
        <v>1</v>
      </c>
      <c r="I176" s="280" t="s">
        <v>2074</v>
      </c>
    </row>
    <row r="177" spans="1:9">
      <c r="A177" s="272">
        <v>173</v>
      </c>
      <c r="B177" s="273" t="s">
        <v>2089</v>
      </c>
      <c r="C177" s="273" t="s">
        <v>2085</v>
      </c>
      <c r="D177" s="274" t="s">
        <v>1798</v>
      </c>
      <c r="E177" s="275"/>
      <c r="F177" s="276"/>
      <c r="G177" s="277" t="s">
        <v>1799</v>
      </c>
      <c r="H177" s="276">
        <v>1</v>
      </c>
      <c r="I177" s="280" t="s">
        <v>2074</v>
      </c>
    </row>
    <row r="178" spans="1:9">
      <c r="A178" s="272">
        <v>174</v>
      </c>
      <c r="B178" s="273" t="s">
        <v>2090</v>
      </c>
      <c r="C178" s="273" t="s">
        <v>2085</v>
      </c>
      <c r="D178" s="274" t="s">
        <v>1798</v>
      </c>
      <c r="E178" s="275"/>
      <c r="F178" s="276"/>
      <c r="G178" s="277" t="s">
        <v>1799</v>
      </c>
      <c r="H178" s="276">
        <v>1</v>
      </c>
      <c r="I178" s="280" t="s">
        <v>2074</v>
      </c>
    </row>
    <row r="179" spans="1:9">
      <c r="A179" s="272">
        <v>175</v>
      </c>
      <c r="B179" s="273" t="s">
        <v>2091</v>
      </c>
      <c r="C179" s="273" t="s">
        <v>2085</v>
      </c>
      <c r="D179" s="274" t="s">
        <v>1798</v>
      </c>
      <c r="E179" s="275"/>
      <c r="F179" s="276"/>
      <c r="G179" s="277" t="s">
        <v>1799</v>
      </c>
      <c r="H179" s="276">
        <v>1</v>
      </c>
      <c r="I179" s="280" t="s">
        <v>2074</v>
      </c>
    </row>
    <row r="180" spans="1:9">
      <c r="A180" s="272">
        <v>176</v>
      </c>
      <c r="B180" s="273" t="s">
        <v>2092</v>
      </c>
      <c r="C180" s="273" t="s">
        <v>2085</v>
      </c>
      <c r="D180" s="274" t="s">
        <v>1798</v>
      </c>
      <c r="E180" s="275"/>
      <c r="F180" s="276"/>
      <c r="G180" s="277" t="s">
        <v>1799</v>
      </c>
      <c r="H180" s="276">
        <v>1</v>
      </c>
      <c r="I180" s="280" t="s">
        <v>2074</v>
      </c>
    </row>
    <row r="181" spans="1:9">
      <c r="A181" s="272">
        <v>177</v>
      </c>
      <c r="B181" s="273" t="s">
        <v>2093</v>
      </c>
      <c r="C181" s="273" t="s">
        <v>2085</v>
      </c>
      <c r="D181" s="274" t="s">
        <v>1798</v>
      </c>
      <c r="E181" s="275"/>
      <c r="F181" s="276"/>
      <c r="G181" s="277" t="s">
        <v>1799</v>
      </c>
      <c r="H181" s="276">
        <v>1</v>
      </c>
      <c r="I181" s="280" t="s">
        <v>2074</v>
      </c>
    </row>
    <row r="182" spans="1:9">
      <c r="A182" s="272">
        <v>178</v>
      </c>
      <c r="B182" s="273" t="s">
        <v>2094</v>
      </c>
      <c r="C182" s="273" t="s">
        <v>2085</v>
      </c>
      <c r="D182" s="274" t="s">
        <v>1798</v>
      </c>
      <c r="E182" s="275"/>
      <c r="F182" s="276"/>
      <c r="G182" s="277" t="s">
        <v>1799</v>
      </c>
      <c r="H182" s="276">
        <v>1</v>
      </c>
      <c r="I182" s="280" t="s">
        <v>2074</v>
      </c>
    </row>
    <row r="183" spans="1:9">
      <c r="A183" s="272">
        <v>179</v>
      </c>
      <c r="B183" s="273" t="s">
        <v>2095</v>
      </c>
      <c r="C183" s="273" t="s">
        <v>2085</v>
      </c>
      <c r="D183" s="274" t="s">
        <v>1798</v>
      </c>
      <c r="E183" s="275"/>
      <c r="F183" s="276"/>
      <c r="G183" s="277" t="s">
        <v>1799</v>
      </c>
      <c r="H183" s="276">
        <v>1</v>
      </c>
      <c r="I183" s="280" t="s">
        <v>2074</v>
      </c>
    </row>
    <row r="184" spans="1:9">
      <c r="A184" s="272">
        <v>180</v>
      </c>
      <c r="B184" s="273" t="s">
        <v>2096</v>
      </c>
      <c r="C184" s="273" t="s">
        <v>2085</v>
      </c>
      <c r="D184" s="274" t="s">
        <v>1798</v>
      </c>
      <c r="E184" s="275"/>
      <c r="F184" s="276"/>
      <c r="G184" s="277" t="s">
        <v>1799</v>
      </c>
      <c r="H184" s="276">
        <v>1</v>
      </c>
      <c r="I184" s="280" t="s">
        <v>2074</v>
      </c>
    </row>
    <row r="185" spans="1:9">
      <c r="A185" s="272">
        <v>181</v>
      </c>
      <c r="B185" s="273" t="s">
        <v>2097</v>
      </c>
      <c r="C185" s="273" t="s">
        <v>2085</v>
      </c>
      <c r="D185" s="274" t="s">
        <v>1798</v>
      </c>
      <c r="E185" s="275"/>
      <c r="F185" s="276"/>
      <c r="G185" s="277" t="s">
        <v>1799</v>
      </c>
      <c r="H185" s="276">
        <v>1</v>
      </c>
      <c r="I185" s="280" t="s">
        <v>2074</v>
      </c>
    </row>
    <row r="186" spans="1:9">
      <c r="A186" s="272">
        <v>182</v>
      </c>
      <c r="B186" s="273" t="s">
        <v>2098</v>
      </c>
      <c r="C186" s="273" t="s">
        <v>2085</v>
      </c>
      <c r="D186" s="274" t="s">
        <v>1798</v>
      </c>
      <c r="E186" s="275"/>
      <c r="F186" s="276"/>
      <c r="G186" s="277" t="s">
        <v>1799</v>
      </c>
      <c r="H186" s="276">
        <v>1</v>
      </c>
      <c r="I186" s="280" t="s">
        <v>2074</v>
      </c>
    </row>
    <row r="187" spans="1:9">
      <c r="A187" s="272">
        <v>183</v>
      </c>
      <c r="B187" s="273" t="s">
        <v>2099</v>
      </c>
      <c r="C187" s="273" t="s">
        <v>2085</v>
      </c>
      <c r="D187" s="274" t="s">
        <v>1798</v>
      </c>
      <c r="E187" s="275"/>
      <c r="F187" s="276"/>
      <c r="G187" s="277" t="s">
        <v>1799</v>
      </c>
      <c r="H187" s="276">
        <v>1</v>
      </c>
      <c r="I187" s="280" t="s">
        <v>2074</v>
      </c>
    </row>
    <row r="188" spans="1:9">
      <c r="A188" s="272">
        <v>184</v>
      </c>
      <c r="B188" s="273" t="s">
        <v>2100</v>
      </c>
      <c r="C188" s="273" t="s">
        <v>2085</v>
      </c>
      <c r="D188" s="274" t="s">
        <v>1798</v>
      </c>
      <c r="E188" s="275"/>
      <c r="F188" s="276"/>
      <c r="G188" s="277" t="s">
        <v>1799</v>
      </c>
      <c r="H188" s="276">
        <v>1</v>
      </c>
      <c r="I188" s="280" t="s">
        <v>2074</v>
      </c>
    </row>
    <row r="189" spans="1:9">
      <c r="A189" s="272">
        <v>185</v>
      </c>
      <c r="B189" s="273" t="s">
        <v>2101</v>
      </c>
      <c r="C189" s="273" t="s">
        <v>2085</v>
      </c>
      <c r="D189" s="274" t="s">
        <v>1798</v>
      </c>
      <c r="E189" s="275"/>
      <c r="F189" s="276"/>
      <c r="G189" s="277" t="s">
        <v>1799</v>
      </c>
      <c r="H189" s="276">
        <v>1</v>
      </c>
      <c r="I189" s="280" t="s">
        <v>2074</v>
      </c>
    </row>
    <row r="190" spans="1:9">
      <c r="A190" s="272">
        <v>186</v>
      </c>
      <c r="B190" s="273" t="s">
        <v>2102</v>
      </c>
      <c r="C190" s="273" t="s">
        <v>2085</v>
      </c>
      <c r="D190" s="274" t="s">
        <v>1798</v>
      </c>
      <c r="E190" s="275"/>
      <c r="F190" s="276"/>
      <c r="G190" s="277" t="s">
        <v>1799</v>
      </c>
      <c r="H190" s="276">
        <v>1</v>
      </c>
      <c r="I190" s="280" t="s">
        <v>2074</v>
      </c>
    </row>
    <row r="191" spans="1:9">
      <c r="A191" s="272">
        <v>187</v>
      </c>
      <c r="B191" s="273" t="s">
        <v>2103</v>
      </c>
      <c r="C191" s="273" t="s">
        <v>2085</v>
      </c>
      <c r="D191" s="274" t="s">
        <v>1798</v>
      </c>
      <c r="E191" s="275"/>
      <c r="F191" s="276"/>
      <c r="G191" s="277" t="s">
        <v>1799</v>
      </c>
      <c r="H191" s="276">
        <v>1</v>
      </c>
      <c r="I191" s="280" t="s">
        <v>2074</v>
      </c>
    </row>
    <row r="192" spans="1:9">
      <c r="A192" s="272">
        <v>188</v>
      </c>
      <c r="B192" s="273" t="s">
        <v>2104</v>
      </c>
      <c r="C192" s="273" t="s">
        <v>2105</v>
      </c>
      <c r="D192" s="274" t="s">
        <v>1798</v>
      </c>
      <c r="E192" s="275"/>
      <c r="F192" s="276"/>
      <c r="G192" s="277" t="s">
        <v>1799</v>
      </c>
      <c r="H192" s="276">
        <v>1</v>
      </c>
      <c r="I192" s="280" t="s">
        <v>2074</v>
      </c>
    </row>
    <row r="193" spans="1:9">
      <c r="A193" s="272">
        <v>189</v>
      </c>
      <c r="B193" s="273" t="s">
        <v>2106</v>
      </c>
      <c r="C193" s="273" t="s">
        <v>2105</v>
      </c>
      <c r="D193" s="274" t="s">
        <v>1798</v>
      </c>
      <c r="E193" s="275"/>
      <c r="F193" s="276"/>
      <c r="G193" s="277" t="s">
        <v>1799</v>
      </c>
      <c r="H193" s="276">
        <v>1</v>
      </c>
      <c r="I193" s="280" t="s">
        <v>2074</v>
      </c>
    </row>
    <row r="194" spans="1:9">
      <c r="A194" s="272">
        <v>190</v>
      </c>
      <c r="B194" s="273" t="s">
        <v>2107</v>
      </c>
      <c r="C194" s="273" t="s">
        <v>2105</v>
      </c>
      <c r="D194" s="274" t="s">
        <v>1798</v>
      </c>
      <c r="E194" s="275"/>
      <c r="F194" s="276"/>
      <c r="G194" s="277" t="s">
        <v>1799</v>
      </c>
      <c r="H194" s="276">
        <v>1</v>
      </c>
      <c r="I194" s="280" t="s">
        <v>2074</v>
      </c>
    </row>
    <row r="195" spans="1:9">
      <c r="A195" s="272">
        <v>191</v>
      </c>
      <c r="B195" s="273" t="s">
        <v>2108</v>
      </c>
      <c r="C195" s="273" t="s">
        <v>2105</v>
      </c>
      <c r="D195" s="274" t="s">
        <v>1798</v>
      </c>
      <c r="E195" s="275"/>
      <c r="F195" s="276"/>
      <c r="G195" s="277" t="s">
        <v>1799</v>
      </c>
      <c r="H195" s="276">
        <v>1</v>
      </c>
      <c r="I195" s="280" t="s">
        <v>2074</v>
      </c>
    </row>
    <row r="196" spans="1:9">
      <c r="A196" s="272">
        <v>192</v>
      </c>
      <c r="B196" s="273" t="s">
        <v>2109</v>
      </c>
      <c r="C196" s="273" t="s">
        <v>2105</v>
      </c>
      <c r="D196" s="274" t="s">
        <v>1798</v>
      </c>
      <c r="E196" s="275"/>
      <c r="F196" s="276"/>
      <c r="G196" s="277" t="s">
        <v>1799</v>
      </c>
      <c r="H196" s="276">
        <v>1</v>
      </c>
      <c r="I196" s="280" t="s">
        <v>2074</v>
      </c>
    </row>
    <row r="197" spans="1:9">
      <c r="A197" s="272">
        <v>193</v>
      </c>
      <c r="B197" s="273" t="s">
        <v>2110</v>
      </c>
      <c r="C197" s="273" t="s">
        <v>2105</v>
      </c>
      <c r="D197" s="274" t="s">
        <v>1798</v>
      </c>
      <c r="E197" s="275"/>
      <c r="F197" s="276"/>
      <c r="G197" s="277" t="s">
        <v>1799</v>
      </c>
      <c r="H197" s="276">
        <v>1</v>
      </c>
      <c r="I197" s="280" t="s">
        <v>2074</v>
      </c>
    </row>
    <row r="198" spans="1:9">
      <c r="A198" s="272">
        <v>194</v>
      </c>
      <c r="B198" s="273" t="s">
        <v>2111</v>
      </c>
      <c r="C198" s="273" t="s">
        <v>2112</v>
      </c>
      <c r="D198" s="274" t="s">
        <v>1798</v>
      </c>
      <c r="E198" s="275"/>
      <c r="F198" s="276"/>
      <c r="G198" s="277" t="s">
        <v>1799</v>
      </c>
      <c r="H198" s="276">
        <v>1</v>
      </c>
      <c r="I198" s="280" t="s">
        <v>2113</v>
      </c>
    </row>
    <row r="199" spans="1:9">
      <c r="A199" s="272">
        <v>195</v>
      </c>
      <c r="B199" s="273" t="s">
        <v>2114</v>
      </c>
      <c r="C199" s="273" t="s">
        <v>2112</v>
      </c>
      <c r="D199" s="274" t="s">
        <v>1798</v>
      </c>
      <c r="E199" s="275"/>
      <c r="F199" s="276"/>
      <c r="G199" s="277" t="s">
        <v>1799</v>
      </c>
      <c r="H199" s="276">
        <v>1</v>
      </c>
      <c r="I199" s="280" t="s">
        <v>2113</v>
      </c>
    </row>
    <row r="200" spans="1:9">
      <c r="A200" s="272">
        <v>196</v>
      </c>
      <c r="B200" s="273" t="s">
        <v>2115</v>
      </c>
      <c r="C200" s="273" t="s">
        <v>2112</v>
      </c>
      <c r="D200" s="274" t="s">
        <v>1798</v>
      </c>
      <c r="E200" s="275"/>
      <c r="F200" s="276"/>
      <c r="G200" s="277" t="s">
        <v>1799</v>
      </c>
      <c r="H200" s="276">
        <v>1</v>
      </c>
      <c r="I200" s="280" t="s">
        <v>2113</v>
      </c>
    </row>
    <row r="201" spans="1:9">
      <c r="A201" s="272">
        <v>197</v>
      </c>
      <c r="B201" s="273" t="s">
        <v>2116</v>
      </c>
      <c r="C201" s="273" t="s">
        <v>2112</v>
      </c>
      <c r="D201" s="274" t="s">
        <v>1798</v>
      </c>
      <c r="E201" s="275"/>
      <c r="F201" s="276"/>
      <c r="G201" s="277" t="s">
        <v>1799</v>
      </c>
      <c r="H201" s="276">
        <v>1</v>
      </c>
      <c r="I201" s="280" t="s">
        <v>2113</v>
      </c>
    </row>
    <row r="202" spans="1:9">
      <c r="A202" s="272">
        <v>198</v>
      </c>
      <c r="B202" s="273" t="s">
        <v>2117</v>
      </c>
      <c r="C202" s="273" t="s">
        <v>2112</v>
      </c>
      <c r="D202" s="274" t="s">
        <v>1798</v>
      </c>
      <c r="E202" s="275"/>
      <c r="F202" s="276"/>
      <c r="G202" s="277" t="s">
        <v>1799</v>
      </c>
      <c r="H202" s="276">
        <v>1</v>
      </c>
      <c r="I202" s="280" t="s">
        <v>2113</v>
      </c>
    </row>
    <row r="203" spans="1:9">
      <c r="A203" s="272">
        <v>199</v>
      </c>
      <c r="B203" s="273" t="s">
        <v>2118</v>
      </c>
      <c r="C203" s="273" t="s">
        <v>2112</v>
      </c>
      <c r="D203" s="274" t="s">
        <v>1798</v>
      </c>
      <c r="E203" s="275"/>
      <c r="F203" s="276"/>
      <c r="G203" s="277" t="s">
        <v>1799</v>
      </c>
      <c r="H203" s="276">
        <v>1</v>
      </c>
      <c r="I203" s="280" t="s">
        <v>2113</v>
      </c>
    </row>
    <row r="204" spans="1:9">
      <c r="A204" s="272">
        <v>200</v>
      </c>
      <c r="B204" s="273" t="s">
        <v>2119</v>
      </c>
      <c r="C204" s="273" t="s">
        <v>2112</v>
      </c>
      <c r="D204" s="274" t="s">
        <v>1798</v>
      </c>
      <c r="E204" s="275"/>
      <c r="F204" s="276"/>
      <c r="G204" s="277" t="s">
        <v>1799</v>
      </c>
      <c r="H204" s="276">
        <v>1</v>
      </c>
      <c r="I204" s="280" t="s">
        <v>2113</v>
      </c>
    </row>
    <row r="205" spans="1:9">
      <c r="A205" s="272">
        <v>201</v>
      </c>
      <c r="B205" s="273" t="s">
        <v>2120</v>
      </c>
      <c r="C205" s="273" t="s">
        <v>2112</v>
      </c>
      <c r="D205" s="274" t="s">
        <v>1798</v>
      </c>
      <c r="E205" s="275"/>
      <c r="F205" s="276"/>
      <c r="G205" s="277" t="s">
        <v>1799</v>
      </c>
      <c r="H205" s="276">
        <v>1</v>
      </c>
      <c r="I205" s="280" t="s">
        <v>2113</v>
      </c>
    </row>
    <row r="206" spans="1:9">
      <c r="A206" s="272">
        <v>202</v>
      </c>
      <c r="B206" s="273" t="s">
        <v>2121</v>
      </c>
      <c r="C206" s="273" t="s">
        <v>2112</v>
      </c>
      <c r="D206" s="274" t="s">
        <v>1798</v>
      </c>
      <c r="E206" s="275"/>
      <c r="F206" s="276"/>
      <c r="G206" s="277" t="s">
        <v>1799</v>
      </c>
      <c r="H206" s="276">
        <v>1</v>
      </c>
      <c r="I206" s="280" t="s">
        <v>2113</v>
      </c>
    </row>
    <row r="207" spans="1:9">
      <c r="A207" s="272">
        <v>203</v>
      </c>
      <c r="B207" s="273" t="s">
        <v>2122</v>
      </c>
      <c r="C207" s="273" t="s">
        <v>2123</v>
      </c>
      <c r="D207" s="274" t="s">
        <v>1798</v>
      </c>
      <c r="E207" s="275"/>
      <c r="F207" s="276"/>
      <c r="G207" s="277" t="s">
        <v>1799</v>
      </c>
      <c r="H207" s="276">
        <v>1</v>
      </c>
      <c r="I207" s="280" t="s">
        <v>1800</v>
      </c>
    </row>
    <row r="208" spans="1:9">
      <c r="A208" s="272">
        <v>204</v>
      </c>
      <c r="B208" s="273" t="s">
        <v>2124</v>
      </c>
      <c r="C208" s="273" t="s">
        <v>2123</v>
      </c>
      <c r="D208" s="274" t="s">
        <v>1798</v>
      </c>
      <c r="E208" s="275"/>
      <c r="F208" s="276"/>
      <c r="G208" s="277" t="s">
        <v>1799</v>
      </c>
      <c r="H208" s="276">
        <v>1</v>
      </c>
      <c r="I208" s="280" t="s">
        <v>1800</v>
      </c>
    </row>
    <row r="209" spans="1:9">
      <c r="A209" s="272">
        <v>205</v>
      </c>
      <c r="B209" s="273" t="s">
        <v>2125</v>
      </c>
      <c r="C209" s="273" t="s">
        <v>2123</v>
      </c>
      <c r="D209" s="274" t="s">
        <v>1798</v>
      </c>
      <c r="E209" s="275"/>
      <c r="F209" s="276"/>
      <c r="G209" s="277" t="s">
        <v>1799</v>
      </c>
      <c r="H209" s="276">
        <v>1</v>
      </c>
      <c r="I209" s="280" t="s">
        <v>1800</v>
      </c>
    </row>
    <row r="210" spans="1:9">
      <c r="A210" s="272">
        <v>206</v>
      </c>
      <c r="B210" s="273" t="s">
        <v>2126</v>
      </c>
      <c r="C210" s="273" t="s">
        <v>2123</v>
      </c>
      <c r="D210" s="274" t="s">
        <v>1798</v>
      </c>
      <c r="E210" s="275"/>
      <c r="F210" s="276"/>
      <c r="G210" s="277" t="s">
        <v>1799</v>
      </c>
      <c r="H210" s="276">
        <v>1</v>
      </c>
      <c r="I210" s="280" t="s">
        <v>1800</v>
      </c>
    </row>
    <row r="211" spans="1:9">
      <c r="A211" s="272">
        <v>207</v>
      </c>
      <c r="B211" s="273" t="s">
        <v>2127</v>
      </c>
      <c r="C211" s="273" t="s">
        <v>2123</v>
      </c>
      <c r="D211" s="274" t="s">
        <v>1798</v>
      </c>
      <c r="E211" s="275"/>
      <c r="F211" s="276"/>
      <c r="G211" s="277" t="s">
        <v>1799</v>
      </c>
      <c r="H211" s="276">
        <v>1</v>
      </c>
      <c r="I211" s="280" t="s">
        <v>1800</v>
      </c>
    </row>
    <row r="212" spans="1:9">
      <c r="A212" s="272">
        <v>208</v>
      </c>
      <c r="B212" s="273" t="s">
        <v>2128</v>
      </c>
      <c r="C212" s="273" t="s">
        <v>2123</v>
      </c>
      <c r="D212" s="274" t="s">
        <v>1798</v>
      </c>
      <c r="E212" s="275"/>
      <c r="F212" s="276"/>
      <c r="G212" s="277" t="s">
        <v>1799</v>
      </c>
      <c r="H212" s="276">
        <v>1</v>
      </c>
      <c r="I212" s="280" t="s">
        <v>1800</v>
      </c>
    </row>
    <row r="213" spans="1:9">
      <c r="A213" s="272">
        <v>209</v>
      </c>
      <c r="B213" s="273" t="s">
        <v>2129</v>
      </c>
      <c r="C213" s="273" t="s">
        <v>2123</v>
      </c>
      <c r="D213" s="274" t="s">
        <v>1798</v>
      </c>
      <c r="E213" s="275"/>
      <c r="F213" s="276"/>
      <c r="G213" s="277" t="s">
        <v>1799</v>
      </c>
      <c r="H213" s="276">
        <v>1</v>
      </c>
      <c r="I213" s="280" t="s">
        <v>1800</v>
      </c>
    </row>
    <row r="214" spans="1:9">
      <c r="A214" s="272">
        <v>210</v>
      </c>
      <c r="B214" s="273" t="s">
        <v>2130</v>
      </c>
      <c r="C214" s="273" t="s">
        <v>2123</v>
      </c>
      <c r="D214" s="274" t="s">
        <v>1798</v>
      </c>
      <c r="E214" s="275"/>
      <c r="F214" s="276"/>
      <c r="G214" s="277" t="s">
        <v>1799</v>
      </c>
      <c r="H214" s="276">
        <v>1</v>
      </c>
      <c r="I214" s="280" t="s">
        <v>1800</v>
      </c>
    </row>
    <row r="215" spans="1:9">
      <c r="A215" s="272">
        <v>211</v>
      </c>
      <c r="B215" s="273" t="s">
        <v>2131</v>
      </c>
      <c r="C215" s="273" t="s">
        <v>2123</v>
      </c>
      <c r="D215" s="274" t="s">
        <v>1798</v>
      </c>
      <c r="E215" s="275"/>
      <c r="F215" s="276"/>
      <c r="G215" s="277" t="s">
        <v>1799</v>
      </c>
      <c r="H215" s="276">
        <v>1</v>
      </c>
      <c r="I215" s="280" t="s">
        <v>1800</v>
      </c>
    </row>
    <row r="216" spans="1:9">
      <c r="A216" s="272">
        <v>212</v>
      </c>
      <c r="B216" s="273" t="s">
        <v>2132</v>
      </c>
      <c r="C216" s="273" t="s">
        <v>2123</v>
      </c>
      <c r="D216" s="274" t="s">
        <v>1798</v>
      </c>
      <c r="E216" s="275"/>
      <c r="F216" s="276"/>
      <c r="G216" s="277" t="s">
        <v>1799</v>
      </c>
      <c r="H216" s="276">
        <v>1</v>
      </c>
      <c r="I216" s="280" t="s">
        <v>1800</v>
      </c>
    </row>
    <row r="217" spans="1:9">
      <c r="A217" s="272">
        <v>213</v>
      </c>
      <c r="B217" s="273" t="s">
        <v>2133</v>
      </c>
      <c r="C217" s="273" t="s">
        <v>2123</v>
      </c>
      <c r="D217" s="274" t="s">
        <v>1798</v>
      </c>
      <c r="E217" s="275"/>
      <c r="F217" s="276"/>
      <c r="G217" s="277" t="s">
        <v>1799</v>
      </c>
      <c r="H217" s="276">
        <v>1</v>
      </c>
      <c r="I217" s="280" t="s">
        <v>1800</v>
      </c>
    </row>
    <row r="218" spans="1:9">
      <c r="A218" s="272">
        <v>214</v>
      </c>
      <c r="B218" s="273" t="s">
        <v>2134</v>
      </c>
      <c r="C218" s="273" t="s">
        <v>2135</v>
      </c>
      <c r="D218" s="274" t="s">
        <v>1798</v>
      </c>
      <c r="E218" s="275"/>
      <c r="F218" s="276"/>
      <c r="G218" s="277" t="s">
        <v>1799</v>
      </c>
      <c r="H218" s="276">
        <v>1</v>
      </c>
      <c r="I218" s="280" t="s">
        <v>1800</v>
      </c>
    </row>
    <row r="219" spans="1:9">
      <c r="A219" s="272">
        <v>215</v>
      </c>
      <c r="B219" s="273" t="s">
        <v>2136</v>
      </c>
      <c r="C219" s="273" t="s">
        <v>2135</v>
      </c>
      <c r="D219" s="274" t="s">
        <v>1798</v>
      </c>
      <c r="E219" s="275"/>
      <c r="F219" s="276"/>
      <c r="G219" s="277" t="s">
        <v>1799</v>
      </c>
      <c r="H219" s="276">
        <v>1</v>
      </c>
      <c r="I219" s="280" t="s">
        <v>1800</v>
      </c>
    </row>
    <row r="220" spans="1:9">
      <c r="A220" s="272">
        <v>216</v>
      </c>
      <c r="B220" s="273" t="s">
        <v>2137</v>
      </c>
      <c r="C220" s="273" t="s">
        <v>2135</v>
      </c>
      <c r="D220" s="274" t="s">
        <v>1798</v>
      </c>
      <c r="E220" s="275"/>
      <c r="F220" s="276"/>
      <c r="G220" s="277" t="s">
        <v>1799</v>
      </c>
      <c r="H220" s="276">
        <v>1</v>
      </c>
      <c r="I220" s="280" t="s">
        <v>1800</v>
      </c>
    </row>
    <row r="221" spans="1:9">
      <c r="A221" s="272">
        <v>217</v>
      </c>
      <c r="B221" s="273" t="s">
        <v>2138</v>
      </c>
      <c r="C221" s="273" t="s">
        <v>2135</v>
      </c>
      <c r="D221" s="274" t="s">
        <v>1798</v>
      </c>
      <c r="E221" s="275"/>
      <c r="F221" s="276"/>
      <c r="G221" s="277" t="s">
        <v>1799</v>
      </c>
      <c r="H221" s="276">
        <v>1</v>
      </c>
      <c r="I221" s="280" t="s">
        <v>1800</v>
      </c>
    </row>
    <row r="222" spans="1:9">
      <c r="A222" s="272">
        <v>218</v>
      </c>
      <c r="B222" s="273" t="s">
        <v>2139</v>
      </c>
      <c r="C222" s="273" t="s">
        <v>2140</v>
      </c>
      <c r="D222" s="274" t="s">
        <v>1798</v>
      </c>
      <c r="E222" s="275"/>
      <c r="F222" s="276"/>
      <c r="G222" s="277" t="s">
        <v>1799</v>
      </c>
      <c r="H222" s="276">
        <v>1</v>
      </c>
      <c r="I222" s="280" t="s">
        <v>1800</v>
      </c>
    </row>
    <row r="223" spans="1:9">
      <c r="A223" s="272">
        <v>219</v>
      </c>
      <c r="B223" s="273" t="s">
        <v>2141</v>
      </c>
      <c r="C223" s="273" t="s">
        <v>2140</v>
      </c>
      <c r="D223" s="274" t="s">
        <v>1798</v>
      </c>
      <c r="E223" s="275"/>
      <c r="F223" s="276"/>
      <c r="G223" s="277" t="s">
        <v>1799</v>
      </c>
      <c r="H223" s="276">
        <v>1</v>
      </c>
      <c r="I223" s="280" t="s">
        <v>1800</v>
      </c>
    </row>
    <row r="224" spans="1:9">
      <c r="A224" s="272">
        <v>220</v>
      </c>
      <c r="B224" s="273" t="s">
        <v>2142</v>
      </c>
      <c r="C224" s="273" t="s">
        <v>2140</v>
      </c>
      <c r="D224" s="274" t="s">
        <v>1798</v>
      </c>
      <c r="E224" s="275"/>
      <c r="F224" s="276"/>
      <c r="G224" s="277" t="s">
        <v>1799</v>
      </c>
      <c r="H224" s="276">
        <v>1</v>
      </c>
      <c r="I224" s="280" t="s">
        <v>1800</v>
      </c>
    </row>
    <row r="225" spans="1:9">
      <c r="A225" s="272">
        <v>221</v>
      </c>
      <c r="B225" s="273" t="s">
        <v>2143</v>
      </c>
      <c r="C225" s="273" t="s">
        <v>2140</v>
      </c>
      <c r="D225" s="274" t="s">
        <v>1798</v>
      </c>
      <c r="E225" s="275"/>
      <c r="F225" s="276"/>
      <c r="G225" s="277" t="s">
        <v>1799</v>
      </c>
      <c r="H225" s="276">
        <v>1</v>
      </c>
      <c r="I225" s="280" t="s">
        <v>1800</v>
      </c>
    </row>
    <row r="226" spans="1:9">
      <c r="A226" s="272">
        <v>222</v>
      </c>
      <c r="B226" s="273" t="s">
        <v>2144</v>
      </c>
      <c r="C226" s="273" t="s">
        <v>2140</v>
      </c>
      <c r="D226" s="274" t="s">
        <v>1798</v>
      </c>
      <c r="E226" s="275"/>
      <c r="F226" s="276"/>
      <c r="G226" s="277" t="s">
        <v>1799</v>
      </c>
      <c r="H226" s="276">
        <v>1</v>
      </c>
      <c r="I226" s="280" t="s">
        <v>1800</v>
      </c>
    </row>
    <row r="227" spans="1:9">
      <c r="A227" s="272">
        <v>223</v>
      </c>
      <c r="B227" s="273" t="s">
        <v>2145</v>
      </c>
      <c r="C227" s="273" t="s">
        <v>2140</v>
      </c>
      <c r="D227" s="274" t="s">
        <v>1798</v>
      </c>
      <c r="E227" s="275"/>
      <c r="F227" s="276"/>
      <c r="G227" s="277" t="s">
        <v>1799</v>
      </c>
      <c r="H227" s="276">
        <v>1</v>
      </c>
      <c r="I227" s="280" t="s">
        <v>1800</v>
      </c>
    </row>
    <row r="228" spans="1:9">
      <c r="A228" s="272">
        <v>224</v>
      </c>
      <c r="B228" s="273" t="s">
        <v>2146</v>
      </c>
      <c r="C228" s="273" t="s">
        <v>2140</v>
      </c>
      <c r="D228" s="274" t="s">
        <v>1798</v>
      </c>
      <c r="E228" s="275"/>
      <c r="F228" s="276"/>
      <c r="G228" s="277" t="s">
        <v>1799</v>
      </c>
      <c r="H228" s="276">
        <v>1</v>
      </c>
      <c r="I228" s="280" t="s">
        <v>1800</v>
      </c>
    </row>
    <row r="229" spans="1:9">
      <c r="A229" s="272">
        <v>225</v>
      </c>
      <c r="B229" s="273" t="s">
        <v>2147</v>
      </c>
      <c r="C229" s="273" t="s">
        <v>2140</v>
      </c>
      <c r="D229" s="274" t="s">
        <v>1798</v>
      </c>
      <c r="E229" s="275"/>
      <c r="F229" s="276"/>
      <c r="G229" s="277" t="s">
        <v>1799</v>
      </c>
      <c r="H229" s="276">
        <v>1</v>
      </c>
      <c r="I229" s="280" t="s">
        <v>1800</v>
      </c>
    </row>
    <row r="230" spans="1:9">
      <c r="A230" s="272">
        <v>226</v>
      </c>
      <c r="B230" s="273" t="s">
        <v>2148</v>
      </c>
      <c r="C230" s="273" t="s">
        <v>2140</v>
      </c>
      <c r="D230" s="274" t="s">
        <v>1798</v>
      </c>
      <c r="E230" s="275"/>
      <c r="F230" s="276"/>
      <c r="G230" s="277" t="s">
        <v>1799</v>
      </c>
      <c r="H230" s="276">
        <v>1</v>
      </c>
      <c r="I230" s="280" t="s">
        <v>1800</v>
      </c>
    </row>
    <row r="231" spans="1:9">
      <c r="A231" s="272">
        <v>227</v>
      </c>
      <c r="B231" s="273" t="s">
        <v>2149</v>
      </c>
      <c r="C231" s="273" t="s">
        <v>2140</v>
      </c>
      <c r="D231" s="274" t="s">
        <v>1798</v>
      </c>
      <c r="E231" s="275"/>
      <c r="F231" s="276"/>
      <c r="G231" s="277" t="s">
        <v>1799</v>
      </c>
      <c r="H231" s="276">
        <v>1</v>
      </c>
      <c r="I231" s="280" t="s">
        <v>1800</v>
      </c>
    </row>
    <row r="232" spans="1:9">
      <c r="A232" s="272">
        <v>228</v>
      </c>
      <c r="B232" s="273" t="s">
        <v>2150</v>
      </c>
      <c r="C232" s="273" t="s">
        <v>2140</v>
      </c>
      <c r="D232" s="274" t="s">
        <v>1798</v>
      </c>
      <c r="E232" s="275"/>
      <c r="F232" s="276"/>
      <c r="G232" s="277" t="s">
        <v>1799</v>
      </c>
      <c r="H232" s="276">
        <v>1</v>
      </c>
      <c r="I232" s="280" t="s">
        <v>1800</v>
      </c>
    </row>
    <row r="233" spans="1:9">
      <c r="A233" s="272">
        <v>229</v>
      </c>
      <c r="B233" s="273" t="s">
        <v>2151</v>
      </c>
      <c r="C233" s="273" t="s">
        <v>2140</v>
      </c>
      <c r="D233" s="274" t="s">
        <v>1798</v>
      </c>
      <c r="E233" s="275"/>
      <c r="F233" s="276"/>
      <c r="G233" s="277" t="s">
        <v>1799</v>
      </c>
      <c r="H233" s="276">
        <v>1</v>
      </c>
      <c r="I233" s="280" t="s">
        <v>1800</v>
      </c>
    </row>
    <row r="234" spans="1:9">
      <c r="A234" s="272">
        <v>230</v>
      </c>
      <c r="B234" s="273" t="s">
        <v>2152</v>
      </c>
      <c r="C234" s="273" t="s">
        <v>2140</v>
      </c>
      <c r="D234" s="274" t="s">
        <v>1798</v>
      </c>
      <c r="E234" s="275"/>
      <c r="F234" s="276"/>
      <c r="G234" s="277" t="s">
        <v>1799</v>
      </c>
      <c r="H234" s="276">
        <v>1</v>
      </c>
      <c r="I234" s="280" t="s">
        <v>1800</v>
      </c>
    </row>
    <row r="235" spans="1:9">
      <c r="A235" s="272">
        <v>231</v>
      </c>
      <c r="B235" s="273" t="s">
        <v>2153</v>
      </c>
      <c r="C235" s="273" t="s">
        <v>2140</v>
      </c>
      <c r="D235" s="274" t="s">
        <v>1798</v>
      </c>
      <c r="E235" s="275"/>
      <c r="F235" s="276"/>
      <c r="G235" s="277" t="s">
        <v>1799</v>
      </c>
      <c r="H235" s="276">
        <v>1</v>
      </c>
      <c r="I235" s="280" t="s">
        <v>1800</v>
      </c>
    </row>
    <row r="236" spans="1:9">
      <c r="A236" s="272">
        <v>232</v>
      </c>
      <c r="B236" s="273" t="s">
        <v>2154</v>
      </c>
      <c r="C236" s="273" t="s">
        <v>2140</v>
      </c>
      <c r="D236" s="274" t="s">
        <v>1798</v>
      </c>
      <c r="E236" s="275"/>
      <c r="F236" s="276"/>
      <c r="G236" s="277" t="s">
        <v>1799</v>
      </c>
      <c r="H236" s="276">
        <v>1</v>
      </c>
      <c r="I236" s="280" t="s">
        <v>1800</v>
      </c>
    </row>
    <row r="237" spans="1:9">
      <c r="A237" s="272">
        <v>233</v>
      </c>
      <c r="B237" s="273" t="s">
        <v>2155</v>
      </c>
      <c r="C237" s="273" t="s">
        <v>2140</v>
      </c>
      <c r="D237" s="274" t="s">
        <v>1798</v>
      </c>
      <c r="E237" s="275"/>
      <c r="F237" s="276"/>
      <c r="G237" s="277" t="s">
        <v>1799</v>
      </c>
      <c r="H237" s="276">
        <v>1</v>
      </c>
      <c r="I237" s="280" t="s">
        <v>1800</v>
      </c>
    </row>
    <row r="238" spans="1:9">
      <c r="A238" s="272">
        <v>234</v>
      </c>
      <c r="B238" s="273" t="s">
        <v>2156</v>
      </c>
      <c r="C238" s="273" t="s">
        <v>2140</v>
      </c>
      <c r="D238" s="274" t="s">
        <v>1798</v>
      </c>
      <c r="E238" s="275"/>
      <c r="F238" s="276"/>
      <c r="G238" s="277" t="s">
        <v>1799</v>
      </c>
      <c r="H238" s="276">
        <v>1</v>
      </c>
      <c r="I238" s="280" t="s">
        <v>1800</v>
      </c>
    </row>
    <row r="239" spans="1:9">
      <c r="A239" s="272">
        <v>235</v>
      </c>
      <c r="B239" s="273" t="s">
        <v>2157</v>
      </c>
      <c r="C239" s="273" t="s">
        <v>2140</v>
      </c>
      <c r="D239" s="274" t="s">
        <v>1798</v>
      </c>
      <c r="E239" s="275"/>
      <c r="F239" s="276"/>
      <c r="G239" s="277" t="s">
        <v>1799</v>
      </c>
      <c r="H239" s="276">
        <v>1</v>
      </c>
      <c r="I239" s="280" t="s">
        <v>1800</v>
      </c>
    </row>
    <row r="240" spans="1:9">
      <c r="A240" s="272">
        <v>236</v>
      </c>
      <c r="B240" s="273" t="s">
        <v>2158</v>
      </c>
      <c r="C240" s="273" t="s">
        <v>2140</v>
      </c>
      <c r="D240" s="274" t="s">
        <v>1798</v>
      </c>
      <c r="E240" s="275"/>
      <c r="F240" s="276"/>
      <c r="G240" s="277" t="s">
        <v>1799</v>
      </c>
      <c r="H240" s="276">
        <v>1</v>
      </c>
      <c r="I240" s="280" t="s">
        <v>1800</v>
      </c>
    </row>
    <row r="241" spans="1:9">
      <c r="A241" s="272">
        <v>237</v>
      </c>
      <c r="B241" s="273" t="s">
        <v>2159</v>
      </c>
      <c r="C241" s="273" t="s">
        <v>2140</v>
      </c>
      <c r="D241" s="274" t="s">
        <v>1798</v>
      </c>
      <c r="E241" s="275"/>
      <c r="F241" s="276"/>
      <c r="G241" s="277" t="s">
        <v>1799</v>
      </c>
      <c r="H241" s="276">
        <v>1</v>
      </c>
      <c r="I241" s="280" t="s">
        <v>1800</v>
      </c>
    </row>
    <row r="242" spans="1:9">
      <c r="A242" s="272">
        <v>238</v>
      </c>
      <c r="B242" s="273" t="s">
        <v>2160</v>
      </c>
      <c r="C242" s="273" t="s">
        <v>2140</v>
      </c>
      <c r="D242" s="274" t="s">
        <v>1798</v>
      </c>
      <c r="E242" s="275"/>
      <c r="F242" s="276"/>
      <c r="G242" s="277" t="s">
        <v>1799</v>
      </c>
      <c r="H242" s="276">
        <v>1</v>
      </c>
      <c r="I242" s="280" t="s">
        <v>1800</v>
      </c>
    </row>
    <row r="243" spans="1:9">
      <c r="A243" s="272">
        <v>239</v>
      </c>
      <c r="B243" s="273" t="s">
        <v>2161</v>
      </c>
      <c r="C243" s="273" t="s">
        <v>2140</v>
      </c>
      <c r="D243" s="274" t="s">
        <v>1798</v>
      </c>
      <c r="E243" s="275"/>
      <c r="F243" s="276"/>
      <c r="G243" s="277" t="s">
        <v>1799</v>
      </c>
      <c r="H243" s="276">
        <v>1</v>
      </c>
      <c r="I243" s="280" t="s">
        <v>1800</v>
      </c>
    </row>
    <row r="244" spans="1:9">
      <c r="A244" s="272">
        <v>240</v>
      </c>
      <c r="B244" s="273" t="s">
        <v>2162</v>
      </c>
      <c r="C244" s="273" t="s">
        <v>2163</v>
      </c>
      <c r="D244" s="274" t="s">
        <v>1798</v>
      </c>
      <c r="E244" s="275"/>
      <c r="F244" s="276"/>
      <c r="G244" s="277" t="s">
        <v>1799</v>
      </c>
      <c r="H244" s="276">
        <v>1</v>
      </c>
      <c r="I244" s="280" t="s">
        <v>1800</v>
      </c>
    </row>
    <row r="245" spans="1:9">
      <c r="A245" s="272">
        <v>241</v>
      </c>
      <c r="B245" s="273" t="s">
        <v>2164</v>
      </c>
      <c r="C245" s="273" t="s">
        <v>2163</v>
      </c>
      <c r="D245" s="274" t="s">
        <v>1798</v>
      </c>
      <c r="E245" s="275"/>
      <c r="F245" s="276"/>
      <c r="G245" s="277" t="s">
        <v>1799</v>
      </c>
      <c r="H245" s="276">
        <v>1</v>
      </c>
      <c r="I245" s="280" t="s">
        <v>1800</v>
      </c>
    </row>
    <row r="246" spans="1:9">
      <c r="A246" s="272">
        <v>242</v>
      </c>
      <c r="B246" s="273" t="s">
        <v>2165</v>
      </c>
      <c r="C246" s="273" t="s">
        <v>2163</v>
      </c>
      <c r="D246" s="274" t="s">
        <v>1798</v>
      </c>
      <c r="E246" s="275"/>
      <c r="F246" s="276"/>
      <c r="G246" s="277" t="s">
        <v>1799</v>
      </c>
      <c r="H246" s="276">
        <v>1</v>
      </c>
      <c r="I246" s="280" t="s">
        <v>1800</v>
      </c>
    </row>
    <row r="247" spans="1:9">
      <c r="A247" s="272">
        <v>243</v>
      </c>
      <c r="B247" s="273" t="s">
        <v>2166</v>
      </c>
      <c r="C247" s="273" t="s">
        <v>2167</v>
      </c>
      <c r="D247" s="274" t="s">
        <v>1798</v>
      </c>
      <c r="E247" s="275"/>
      <c r="F247" s="276"/>
      <c r="G247" s="277" t="s">
        <v>1799</v>
      </c>
      <c r="H247" s="276">
        <v>1</v>
      </c>
      <c r="I247" s="280" t="s">
        <v>1800</v>
      </c>
    </row>
    <row r="248" spans="1:9">
      <c r="A248" s="272">
        <v>244</v>
      </c>
      <c r="B248" s="273" t="s">
        <v>2168</v>
      </c>
      <c r="C248" s="273" t="s">
        <v>2169</v>
      </c>
      <c r="D248" s="274" t="s">
        <v>1798</v>
      </c>
      <c r="E248" s="275"/>
      <c r="F248" s="276"/>
      <c r="G248" s="277" t="s">
        <v>1799</v>
      </c>
      <c r="H248" s="276">
        <v>1</v>
      </c>
      <c r="I248" s="280" t="s">
        <v>1800</v>
      </c>
    </row>
    <row r="249" spans="1:9">
      <c r="A249" s="272">
        <v>245</v>
      </c>
      <c r="B249" s="273" t="s">
        <v>2170</v>
      </c>
      <c r="C249" s="273" t="s">
        <v>2171</v>
      </c>
      <c r="D249" s="274" t="s">
        <v>1798</v>
      </c>
      <c r="E249" s="275"/>
      <c r="F249" s="276"/>
      <c r="G249" s="277" t="s">
        <v>1799</v>
      </c>
      <c r="H249" s="276">
        <v>1</v>
      </c>
      <c r="I249" s="280" t="s">
        <v>1800</v>
      </c>
    </row>
    <row r="250" spans="1:9">
      <c r="A250" s="272">
        <v>246</v>
      </c>
      <c r="B250" s="273" t="s">
        <v>2172</v>
      </c>
      <c r="C250" s="273" t="s">
        <v>2173</v>
      </c>
      <c r="D250" s="274" t="s">
        <v>1798</v>
      </c>
      <c r="E250" s="275"/>
      <c r="F250" s="276"/>
      <c r="G250" s="277" t="s">
        <v>1799</v>
      </c>
      <c r="H250" s="276">
        <v>1</v>
      </c>
      <c r="I250" s="280" t="s">
        <v>1800</v>
      </c>
    </row>
    <row r="251" spans="1:9">
      <c r="A251" s="272">
        <v>247</v>
      </c>
      <c r="B251" s="273" t="s">
        <v>2174</v>
      </c>
      <c r="C251" s="273" t="s">
        <v>2175</v>
      </c>
      <c r="D251" s="274" t="s">
        <v>1798</v>
      </c>
      <c r="E251" s="275"/>
      <c r="F251" s="276"/>
      <c r="G251" s="277" t="s">
        <v>1799</v>
      </c>
      <c r="H251" s="276">
        <v>1</v>
      </c>
      <c r="I251" s="280" t="s">
        <v>1800</v>
      </c>
    </row>
    <row r="252" spans="1:9">
      <c r="A252" s="272">
        <v>248</v>
      </c>
      <c r="B252" s="273" t="s">
        <v>2176</v>
      </c>
      <c r="C252" s="273" t="s">
        <v>2177</v>
      </c>
      <c r="D252" s="274" t="s">
        <v>1798</v>
      </c>
      <c r="E252" s="275"/>
      <c r="F252" s="276"/>
      <c r="G252" s="277" t="s">
        <v>1829</v>
      </c>
      <c r="H252" s="276">
        <v>1</v>
      </c>
      <c r="I252" s="280" t="s">
        <v>1800</v>
      </c>
    </row>
    <row r="253" spans="1:9">
      <c r="A253" s="272">
        <v>249</v>
      </c>
      <c r="B253" s="273" t="s">
        <v>2178</v>
      </c>
      <c r="C253" s="273" t="s">
        <v>2179</v>
      </c>
      <c r="D253" s="274" t="s">
        <v>1798</v>
      </c>
      <c r="E253" s="275"/>
      <c r="F253" s="276"/>
      <c r="G253" s="277" t="s">
        <v>1799</v>
      </c>
      <c r="H253" s="276">
        <v>1</v>
      </c>
      <c r="I253" s="280" t="s">
        <v>1800</v>
      </c>
    </row>
    <row r="254" spans="1:9">
      <c r="A254" s="272">
        <v>250</v>
      </c>
      <c r="B254" s="273" t="s">
        <v>2180</v>
      </c>
      <c r="C254" s="273" t="s">
        <v>2179</v>
      </c>
      <c r="D254" s="274" t="s">
        <v>1798</v>
      </c>
      <c r="E254" s="275"/>
      <c r="F254" s="276"/>
      <c r="G254" s="277" t="s">
        <v>1799</v>
      </c>
      <c r="H254" s="276">
        <v>1</v>
      </c>
      <c r="I254" s="280" t="s">
        <v>1800</v>
      </c>
    </row>
    <row r="255" spans="1:9">
      <c r="A255" s="272">
        <v>251</v>
      </c>
      <c r="B255" s="273" t="s">
        <v>2181</v>
      </c>
      <c r="C255" s="273" t="s">
        <v>2179</v>
      </c>
      <c r="D255" s="274" t="s">
        <v>1798</v>
      </c>
      <c r="E255" s="275"/>
      <c r="F255" s="276"/>
      <c r="G255" s="277" t="s">
        <v>1799</v>
      </c>
      <c r="H255" s="276">
        <v>1</v>
      </c>
      <c r="I255" s="280" t="s">
        <v>1800</v>
      </c>
    </row>
    <row r="256" spans="1:9">
      <c r="A256" s="272">
        <v>252</v>
      </c>
      <c r="B256" s="273" t="s">
        <v>2182</v>
      </c>
      <c r="C256" s="273" t="s">
        <v>2179</v>
      </c>
      <c r="D256" s="274" t="s">
        <v>1798</v>
      </c>
      <c r="E256" s="275"/>
      <c r="F256" s="276"/>
      <c r="G256" s="277" t="s">
        <v>1799</v>
      </c>
      <c r="H256" s="276">
        <v>1</v>
      </c>
      <c r="I256" s="280" t="s">
        <v>1800</v>
      </c>
    </row>
    <row r="257" spans="1:9">
      <c r="A257" s="272">
        <v>253</v>
      </c>
      <c r="B257" s="273" t="s">
        <v>2183</v>
      </c>
      <c r="C257" s="273" t="s">
        <v>2179</v>
      </c>
      <c r="D257" s="274" t="s">
        <v>1798</v>
      </c>
      <c r="E257" s="275"/>
      <c r="F257" s="276"/>
      <c r="G257" s="277" t="s">
        <v>1799</v>
      </c>
      <c r="H257" s="276">
        <v>1</v>
      </c>
      <c r="I257" s="280" t="s">
        <v>1969</v>
      </c>
    </row>
    <row r="258" spans="1:9">
      <c r="A258" s="272">
        <v>254</v>
      </c>
      <c r="B258" s="273" t="s">
        <v>2184</v>
      </c>
      <c r="C258" s="273" t="s">
        <v>2179</v>
      </c>
      <c r="D258" s="274" t="s">
        <v>1798</v>
      </c>
      <c r="E258" s="275"/>
      <c r="F258" s="276"/>
      <c r="G258" s="277" t="s">
        <v>1799</v>
      </c>
      <c r="H258" s="276">
        <v>1</v>
      </c>
      <c r="I258" s="280" t="s">
        <v>1800</v>
      </c>
    </row>
    <row r="259" spans="1:9">
      <c r="A259" s="272">
        <v>255</v>
      </c>
      <c r="B259" s="273" t="s">
        <v>2185</v>
      </c>
      <c r="C259" s="273" t="s">
        <v>2179</v>
      </c>
      <c r="D259" s="274" t="s">
        <v>1798</v>
      </c>
      <c r="E259" s="275"/>
      <c r="F259" s="276"/>
      <c r="G259" s="277" t="s">
        <v>1799</v>
      </c>
      <c r="H259" s="276">
        <v>1</v>
      </c>
      <c r="I259" s="280" t="s">
        <v>1800</v>
      </c>
    </row>
    <row r="260" spans="1:9">
      <c r="A260" s="272">
        <v>256</v>
      </c>
      <c r="B260" s="273" t="s">
        <v>2186</v>
      </c>
      <c r="C260" s="273" t="s">
        <v>2179</v>
      </c>
      <c r="D260" s="274" t="s">
        <v>1798</v>
      </c>
      <c r="E260" s="275"/>
      <c r="F260" s="276"/>
      <c r="G260" s="277" t="s">
        <v>1799</v>
      </c>
      <c r="H260" s="276">
        <v>1</v>
      </c>
      <c r="I260" s="280" t="s">
        <v>1800</v>
      </c>
    </row>
    <row r="261" spans="1:9">
      <c r="A261" s="272">
        <v>257</v>
      </c>
      <c r="B261" s="273" t="s">
        <v>2187</v>
      </c>
      <c r="C261" s="273" t="s">
        <v>2179</v>
      </c>
      <c r="D261" s="274" t="s">
        <v>1798</v>
      </c>
      <c r="E261" s="275"/>
      <c r="F261" s="276"/>
      <c r="G261" s="277" t="s">
        <v>1799</v>
      </c>
      <c r="H261" s="276">
        <v>1</v>
      </c>
      <c r="I261" s="280" t="s">
        <v>1800</v>
      </c>
    </row>
    <row r="262" spans="1:9">
      <c r="A262" s="272">
        <v>258</v>
      </c>
      <c r="B262" s="273" t="s">
        <v>2188</v>
      </c>
      <c r="C262" s="273" t="s">
        <v>2179</v>
      </c>
      <c r="D262" s="274" t="s">
        <v>1798</v>
      </c>
      <c r="E262" s="275"/>
      <c r="F262" s="276"/>
      <c r="G262" s="277" t="s">
        <v>1799</v>
      </c>
      <c r="H262" s="276">
        <v>1</v>
      </c>
      <c r="I262" s="280" t="s">
        <v>1800</v>
      </c>
    </row>
    <row r="263" spans="1:9">
      <c r="A263" s="272">
        <v>259</v>
      </c>
      <c r="B263" s="273" t="s">
        <v>2189</v>
      </c>
      <c r="C263" s="273" t="s">
        <v>2179</v>
      </c>
      <c r="D263" s="274" t="s">
        <v>1798</v>
      </c>
      <c r="E263" s="275"/>
      <c r="F263" s="276"/>
      <c r="G263" s="277" t="s">
        <v>1799</v>
      </c>
      <c r="H263" s="276">
        <v>1</v>
      </c>
      <c r="I263" s="280" t="s">
        <v>1800</v>
      </c>
    </row>
    <row r="264" spans="1:9">
      <c r="A264" s="272">
        <v>260</v>
      </c>
      <c r="B264" s="273" t="s">
        <v>2190</v>
      </c>
      <c r="C264" s="273" t="s">
        <v>2179</v>
      </c>
      <c r="D264" s="274" t="s">
        <v>1798</v>
      </c>
      <c r="E264" s="275"/>
      <c r="F264" s="276"/>
      <c r="G264" s="277" t="s">
        <v>1799</v>
      </c>
      <c r="H264" s="276">
        <v>1</v>
      </c>
      <c r="I264" s="280" t="s">
        <v>1800</v>
      </c>
    </row>
    <row r="265" spans="1:9">
      <c r="A265" s="272">
        <v>261</v>
      </c>
      <c r="B265" s="273" t="s">
        <v>2191</v>
      </c>
      <c r="C265" s="273" t="s">
        <v>2179</v>
      </c>
      <c r="D265" s="274" t="s">
        <v>1798</v>
      </c>
      <c r="E265" s="275"/>
      <c r="F265" s="276"/>
      <c r="G265" s="277" t="s">
        <v>1799</v>
      </c>
      <c r="H265" s="276">
        <v>1</v>
      </c>
      <c r="I265" s="280" t="s">
        <v>1800</v>
      </c>
    </row>
    <row r="266" spans="1:9">
      <c r="A266" s="272">
        <v>262</v>
      </c>
      <c r="B266" s="273" t="s">
        <v>2192</v>
      </c>
      <c r="C266" s="273" t="s">
        <v>2179</v>
      </c>
      <c r="D266" s="274" t="s">
        <v>1798</v>
      </c>
      <c r="E266" s="275"/>
      <c r="F266" s="276"/>
      <c r="G266" s="277" t="s">
        <v>1799</v>
      </c>
      <c r="H266" s="276">
        <v>1</v>
      </c>
      <c r="I266" s="280" t="s">
        <v>1800</v>
      </c>
    </row>
    <row r="267" spans="1:9">
      <c r="A267" s="272">
        <v>263</v>
      </c>
      <c r="B267" s="273" t="s">
        <v>2193</v>
      </c>
      <c r="C267" s="273" t="s">
        <v>2179</v>
      </c>
      <c r="D267" s="274" t="s">
        <v>1798</v>
      </c>
      <c r="E267" s="275"/>
      <c r="F267" s="276"/>
      <c r="G267" s="277" t="s">
        <v>1799</v>
      </c>
      <c r="H267" s="276">
        <v>1</v>
      </c>
      <c r="I267" s="280" t="s">
        <v>1800</v>
      </c>
    </row>
    <row r="268" spans="1:9">
      <c r="A268" s="272">
        <v>264</v>
      </c>
      <c r="B268" s="273" t="s">
        <v>2194</v>
      </c>
      <c r="C268" s="273" t="s">
        <v>2179</v>
      </c>
      <c r="D268" s="274" t="s">
        <v>1798</v>
      </c>
      <c r="E268" s="275"/>
      <c r="F268" s="276"/>
      <c r="G268" s="277" t="s">
        <v>1799</v>
      </c>
      <c r="H268" s="276">
        <v>1</v>
      </c>
      <c r="I268" s="280" t="s">
        <v>1800</v>
      </c>
    </row>
    <row r="269" spans="1:9">
      <c r="A269" s="272">
        <v>265</v>
      </c>
      <c r="B269" s="273" t="s">
        <v>2195</v>
      </c>
      <c r="C269" s="273" t="s">
        <v>2179</v>
      </c>
      <c r="D269" s="274" t="s">
        <v>1798</v>
      </c>
      <c r="E269" s="275"/>
      <c r="F269" s="276"/>
      <c r="G269" s="277" t="s">
        <v>1799</v>
      </c>
      <c r="H269" s="276">
        <v>1</v>
      </c>
      <c r="I269" s="280" t="s">
        <v>1800</v>
      </c>
    </row>
    <row r="270" spans="1:9">
      <c r="A270" s="272">
        <v>266</v>
      </c>
      <c r="B270" s="273" t="s">
        <v>2196</v>
      </c>
      <c r="C270" s="273" t="s">
        <v>2179</v>
      </c>
      <c r="D270" s="274" t="s">
        <v>1798</v>
      </c>
      <c r="E270" s="275"/>
      <c r="F270" s="276"/>
      <c r="G270" s="277" t="s">
        <v>1799</v>
      </c>
      <c r="H270" s="276">
        <v>1</v>
      </c>
      <c r="I270" s="280" t="s">
        <v>1800</v>
      </c>
    </row>
    <row r="271" spans="1:9">
      <c r="A271" s="272">
        <v>267</v>
      </c>
      <c r="B271" s="273" t="s">
        <v>2197</v>
      </c>
      <c r="C271" s="273" t="s">
        <v>2179</v>
      </c>
      <c r="D271" s="274" t="s">
        <v>1798</v>
      </c>
      <c r="E271" s="275"/>
      <c r="F271" s="276"/>
      <c r="G271" s="277" t="s">
        <v>1799</v>
      </c>
      <c r="H271" s="276">
        <v>1</v>
      </c>
      <c r="I271" s="280" t="s">
        <v>1800</v>
      </c>
    </row>
    <row r="272" spans="1:9">
      <c r="A272" s="272">
        <v>268</v>
      </c>
      <c r="B272" s="273" t="s">
        <v>2198</v>
      </c>
      <c r="C272" s="273" t="s">
        <v>2179</v>
      </c>
      <c r="D272" s="274" t="s">
        <v>1798</v>
      </c>
      <c r="E272" s="275"/>
      <c r="F272" s="276"/>
      <c r="G272" s="277" t="s">
        <v>1799</v>
      </c>
      <c r="H272" s="276">
        <v>1</v>
      </c>
      <c r="I272" s="280" t="s">
        <v>1800</v>
      </c>
    </row>
    <row r="273" spans="1:9">
      <c r="A273" s="272">
        <v>269</v>
      </c>
      <c r="B273" s="273" t="s">
        <v>2199</v>
      </c>
      <c r="C273" s="273" t="s">
        <v>2179</v>
      </c>
      <c r="D273" s="274" t="s">
        <v>1798</v>
      </c>
      <c r="E273" s="275"/>
      <c r="F273" s="276"/>
      <c r="G273" s="277" t="s">
        <v>1799</v>
      </c>
      <c r="H273" s="276">
        <v>1</v>
      </c>
      <c r="I273" s="280" t="s">
        <v>1800</v>
      </c>
    </row>
    <row r="274" spans="1:9">
      <c r="A274" s="272">
        <v>270</v>
      </c>
      <c r="B274" s="273" t="s">
        <v>2200</v>
      </c>
      <c r="C274" s="273" t="s">
        <v>2179</v>
      </c>
      <c r="D274" s="274" t="s">
        <v>1798</v>
      </c>
      <c r="E274" s="275"/>
      <c r="F274" s="276"/>
      <c r="G274" s="277" t="s">
        <v>1799</v>
      </c>
      <c r="H274" s="276">
        <v>1</v>
      </c>
      <c r="I274" s="280" t="s">
        <v>1800</v>
      </c>
    </row>
    <row r="275" spans="1:9">
      <c r="A275" s="272">
        <v>271</v>
      </c>
      <c r="B275" s="273" t="s">
        <v>2201</v>
      </c>
      <c r="C275" s="273" t="s">
        <v>2163</v>
      </c>
      <c r="D275" s="274" t="s">
        <v>1798</v>
      </c>
      <c r="E275" s="275"/>
      <c r="F275" s="276"/>
      <c r="G275" s="277" t="s">
        <v>1799</v>
      </c>
      <c r="H275" s="276">
        <v>1</v>
      </c>
      <c r="I275" s="280" t="s">
        <v>1800</v>
      </c>
    </row>
    <row r="276" spans="1:9">
      <c r="A276" s="272">
        <v>272</v>
      </c>
      <c r="B276" s="273" t="s">
        <v>2202</v>
      </c>
      <c r="C276" s="273" t="s">
        <v>2163</v>
      </c>
      <c r="D276" s="274" t="s">
        <v>1798</v>
      </c>
      <c r="E276" s="275"/>
      <c r="F276" s="276"/>
      <c r="G276" s="277" t="s">
        <v>1799</v>
      </c>
      <c r="H276" s="276">
        <v>1</v>
      </c>
      <c r="I276" s="280" t="s">
        <v>1800</v>
      </c>
    </row>
    <row r="277" spans="1:9">
      <c r="A277" s="272">
        <v>273</v>
      </c>
      <c r="B277" s="273" t="s">
        <v>2203</v>
      </c>
      <c r="C277" s="273" t="s">
        <v>2163</v>
      </c>
      <c r="D277" s="274" t="s">
        <v>1798</v>
      </c>
      <c r="E277" s="275"/>
      <c r="F277" s="276"/>
      <c r="G277" s="277" t="s">
        <v>1799</v>
      </c>
      <c r="H277" s="276">
        <v>1</v>
      </c>
      <c r="I277" s="280" t="s">
        <v>1800</v>
      </c>
    </row>
    <row r="278" spans="1:9">
      <c r="A278" s="272">
        <v>274</v>
      </c>
      <c r="B278" s="273" t="s">
        <v>2204</v>
      </c>
      <c r="C278" s="273" t="s">
        <v>2163</v>
      </c>
      <c r="D278" s="274" t="s">
        <v>1798</v>
      </c>
      <c r="E278" s="275"/>
      <c r="F278" s="276"/>
      <c r="G278" s="277" t="s">
        <v>1799</v>
      </c>
      <c r="H278" s="276">
        <v>1</v>
      </c>
      <c r="I278" s="280" t="s">
        <v>1800</v>
      </c>
    </row>
    <row r="279" spans="1:9">
      <c r="A279" s="272">
        <v>275</v>
      </c>
      <c r="B279" s="273" t="s">
        <v>2205</v>
      </c>
      <c r="C279" s="273" t="s">
        <v>2163</v>
      </c>
      <c r="D279" s="274" t="s">
        <v>1798</v>
      </c>
      <c r="E279" s="275"/>
      <c r="F279" s="276"/>
      <c r="G279" s="277" t="s">
        <v>1799</v>
      </c>
      <c r="H279" s="276">
        <v>1</v>
      </c>
      <c r="I279" s="280" t="s">
        <v>1800</v>
      </c>
    </row>
    <row r="280" spans="1:9">
      <c r="A280" s="272">
        <v>276</v>
      </c>
      <c r="B280" s="273" t="s">
        <v>2206</v>
      </c>
      <c r="C280" s="273" t="s">
        <v>2163</v>
      </c>
      <c r="D280" s="274" t="s">
        <v>1798</v>
      </c>
      <c r="E280" s="275"/>
      <c r="F280" s="276"/>
      <c r="G280" s="277" t="s">
        <v>1799</v>
      </c>
      <c r="H280" s="276">
        <v>1</v>
      </c>
      <c r="I280" s="280" t="s">
        <v>1800</v>
      </c>
    </row>
    <row r="281" spans="1:9">
      <c r="A281" s="272">
        <v>277</v>
      </c>
      <c r="B281" s="273" t="s">
        <v>2207</v>
      </c>
      <c r="C281" s="273" t="s">
        <v>2163</v>
      </c>
      <c r="D281" s="274" t="s">
        <v>1798</v>
      </c>
      <c r="E281" s="275"/>
      <c r="F281" s="276"/>
      <c r="G281" s="277" t="s">
        <v>1799</v>
      </c>
      <c r="H281" s="276">
        <v>1</v>
      </c>
      <c r="I281" s="280" t="s">
        <v>1800</v>
      </c>
    </row>
    <row r="282" spans="1:9">
      <c r="A282" s="272">
        <v>278</v>
      </c>
      <c r="B282" s="273" t="s">
        <v>2208</v>
      </c>
      <c r="C282" s="273" t="s">
        <v>2163</v>
      </c>
      <c r="D282" s="274" t="s">
        <v>1798</v>
      </c>
      <c r="E282" s="275"/>
      <c r="F282" s="276"/>
      <c r="G282" s="277" t="s">
        <v>1799</v>
      </c>
      <c r="H282" s="276">
        <v>1</v>
      </c>
      <c r="I282" s="280" t="s">
        <v>1800</v>
      </c>
    </row>
    <row r="283" spans="1:9">
      <c r="A283" s="272">
        <v>279</v>
      </c>
      <c r="B283" s="273" t="s">
        <v>2209</v>
      </c>
      <c r="C283" s="273" t="s">
        <v>2163</v>
      </c>
      <c r="D283" s="274" t="s">
        <v>1798</v>
      </c>
      <c r="E283" s="275"/>
      <c r="F283" s="276"/>
      <c r="G283" s="277" t="s">
        <v>1799</v>
      </c>
      <c r="H283" s="276">
        <v>1</v>
      </c>
      <c r="I283" s="280" t="s">
        <v>1800</v>
      </c>
    </row>
    <row r="284" spans="1:9">
      <c r="A284" s="272">
        <v>280</v>
      </c>
      <c r="B284" s="273" t="s">
        <v>2210</v>
      </c>
      <c r="C284" s="273" t="s">
        <v>2163</v>
      </c>
      <c r="D284" s="274" t="s">
        <v>1798</v>
      </c>
      <c r="E284" s="275"/>
      <c r="F284" s="276"/>
      <c r="G284" s="277" t="s">
        <v>1799</v>
      </c>
      <c r="H284" s="276">
        <v>1</v>
      </c>
      <c r="I284" s="280" t="s">
        <v>1800</v>
      </c>
    </row>
    <row r="285" spans="1:9">
      <c r="A285" s="272">
        <v>281</v>
      </c>
      <c r="B285" s="273" t="s">
        <v>2211</v>
      </c>
      <c r="C285" s="273" t="s">
        <v>2163</v>
      </c>
      <c r="D285" s="274" t="s">
        <v>1798</v>
      </c>
      <c r="E285" s="275"/>
      <c r="F285" s="276"/>
      <c r="G285" s="277" t="s">
        <v>1799</v>
      </c>
      <c r="H285" s="276">
        <v>1</v>
      </c>
      <c r="I285" s="280" t="s">
        <v>1800</v>
      </c>
    </row>
    <row r="286" spans="1:9">
      <c r="A286" s="272">
        <v>282</v>
      </c>
      <c r="B286" s="273" t="s">
        <v>2212</v>
      </c>
      <c r="C286" s="273" t="s">
        <v>2163</v>
      </c>
      <c r="D286" s="274" t="s">
        <v>1798</v>
      </c>
      <c r="E286" s="275"/>
      <c r="F286" s="276"/>
      <c r="G286" s="277" t="s">
        <v>1799</v>
      </c>
      <c r="H286" s="276">
        <v>1</v>
      </c>
      <c r="I286" s="280" t="s">
        <v>1800</v>
      </c>
    </row>
    <row r="287" spans="1:9">
      <c r="A287" s="272">
        <v>283</v>
      </c>
      <c r="B287" s="273" t="s">
        <v>2213</v>
      </c>
      <c r="C287" s="273" t="s">
        <v>2163</v>
      </c>
      <c r="D287" s="274" t="s">
        <v>1798</v>
      </c>
      <c r="E287" s="275"/>
      <c r="F287" s="276"/>
      <c r="G287" s="277" t="s">
        <v>1799</v>
      </c>
      <c r="H287" s="276">
        <v>1</v>
      </c>
      <c r="I287" s="280" t="s">
        <v>1800</v>
      </c>
    </row>
    <row r="288" spans="1:9">
      <c r="A288" s="272">
        <v>284</v>
      </c>
      <c r="B288" s="273" t="s">
        <v>2214</v>
      </c>
      <c r="C288" s="273" t="s">
        <v>2163</v>
      </c>
      <c r="D288" s="274" t="s">
        <v>1798</v>
      </c>
      <c r="E288" s="275"/>
      <c r="F288" s="276"/>
      <c r="G288" s="277" t="s">
        <v>1799</v>
      </c>
      <c r="H288" s="276">
        <v>1</v>
      </c>
      <c r="I288" s="280" t="s">
        <v>1800</v>
      </c>
    </row>
    <row r="289" spans="1:9">
      <c r="A289" s="272">
        <v>285</v>
      </c>
      <c r="B289" s="273" t="s">
        <v>2215</v>
      </c>
      <c r="C289" s="273" t="s">
        <v>2163</v>
      </c>
      <c r="D289" s="274" t="s">
        <v>1798</v>
      </c>
      <c r="E289" s="275"/>
      <c r="F289" s="276"/>
      <c r="G289" s="277" t="s">
        <v>1799</v>
      </c>
      <c r="H289" s="276">
        <v>1</v>
      </c>
      <c r="I289" s="280" t="s">
        <v>1800</v>
      </c>
    </row>
    <row r="290" spans="1:9">
      <c r="A290" s="272">
        <v>286</v>
      </c>
      <c r="B290" s="273" t="s">
        <v>2216</v>
      </c>
      <c r="C290" s="273" t="s">
        <v>2163</v>
      </c>
      <c r="D290" s="274" t="s">
        <v>1798</v>
      </c>
      <c r="E290" s="275"/>
      <c r="F290" s="276"/>
      <c r="G290" s="277" t="s">
        <v>1799</v>
      </c>
      <c r="H290" s="276">
        <v>1</v>
      </c>
      <c r="I290" s="280" t="s">
        <v>1800</v>
      </c>
    </row>
    <row r="291" spans="1:9">
      <c r="A291" s="272">
        <v>287</v>
      </c>
      <c r="B291" s="273" t="s">
        <v>2217</v>
      </c>
      <c r="C291" s="273" t="s">
        <v>2163</v>
      </c>
      <c r="D291" s="274" t="s">
        <v>1798</v>
      </c>
      <c r="E291" s="275"/>
      <c r="F291" s="276"/>
      <c r="G291" s="277" t="s">
        <v>1799</v>
      </c>
      <c r="H291" s="276">
        <v>1</v>
      </c>
      <c r="I291" s="280" t="s">
        <v>1800</v>
      </c>
    </row>
    <row r="292" spans="1:9">
      <c r="A292" s="272">
        <v>288</v>
      </c>
      <c r="B292" s="273" t="s">
        <v>2218</v>
      </c>
      <c r="C292" s="273" t="s">
        <v>2163</v>
      </c>
      <c r="D292" s="274" t="s">
        <v>1798</v>
      </c>
      <c r="E292" s="275"/>
      <c r="F292" s="276"/>
      <c r="G292" s="277" t="s">
        <v>1799</v>
      </c>
      <c r="H292" s="276">
        <v>1</v>
      </c>
      <c r="I292" s="280" t="s">
        <v>1800</v>
      </c>
    </row>
    <row r="293" spans="1:9">
      <c r="A293" s="272">
        <v>289</v>
      </c>
      <c r="B293" s="273" t="s">
        <v>2219</v>
      </c>
      <c r="C293" s="273" t="s">
        <v>2163</v>
      </c>
      <c r="D293" s="274" t="s">
        <v>1798</v>
      </c>
      <c r="E293" s="275"/>
      <c r="F293" s="276"/>
      <c r="G293" s="277" t="s">
        <v>1799</v>
      </c>
      <c r="H293" s="276">
        <v>1</v>
      </c>
      <c r="I293" s="280" t="s">
        <v>1800</v>
      </c>
    </row>
    <row r="294" spans="1:9">
      <c r="A294" s="272">
        <v>290</v>
      </c>
      <c r="B294" s="273" t="s">
        <v>2220</v>
      </c>
      <c r="C294" s="273" t="s">
        <v>2163</v>
      </c>
      <c r="D294" s="274" t="s">
        <v>1798</v>
      </c>
      <c r="E294" s="275"/>
      <c r="F294" s="276"/>
      <c r="G294" s="277" t="s">
        <v>1799</v>
      </c>
      <c r="H294" s="276">
        <v>1</v>
      </c>
      <c r="I294" s="280" t="s">
        <v>1800</v>
      </c>
    </row>
    <row r="295" spans="1:9">
      <c r="A295" s="272">
        <v>291</v>
      </c>
      <c r="B295" s="273" t="s">
        <v>2221</v>
      </c>
      <c r="C295" s="273" t="s">
        <v>2163</v>
      </c>
      <c r="D295" s="274" t="s">
        <v>1798</v>
      </c>
      <c r="E295" s="275"/>
      <c r="F295" s="276"/>
      <c r="G295" s="277" t="s">
        <v>1799</v>
      </c>
      <c r="H295" s="276">
        <v>1</v>
      </c>
      <c r="I295" s="280" t="s">
        <v>1800</v>
      </c>
    </row>
    <row r="296" spans="1:9">
      <c r="A296" s="272">
        <v>292</v>
      </c>
      <c r="B296" s="273" t="s">
        <v>2222</v>
      </c>
      <c r="C296" s="273" t="s">
        <v>2163</v>
      </c>
      <c r="D296" s="274" t="s">
        <v>1798</v>
      </c>
      <c r="E296" s="275"/>
      <c r="F296" s="276"/>
      <c r="G296" s="277" t="s">
        <v>1799</v>
      </c>
      <c r="H296" s="276">
        <v>1</v>
      </c>
      <c r="I296" s="280" t="s">
        <v>1800</v>
      </c>
    </row>
    <row r="297" spans="1:9">
      <c r="A297" s="272">
        <v>293</v>
      </c>
      <c r="B297" s="273" t="s">
        <v>2223</v>
      </c>
      <c r="C297" s="273" t="s">
        <v>2163</v>
      </c>
      <c r="D297" s="274" t="s">
        <v>1798</v>
      </c>
      <c r="E297" s="275"/>
      <c r="F297" s="276"/>
      <c r="G297" s="277" t="s">
        <v>1799</v>
      </c>
      <c r="H297" s="276">
        <v>1</v>
      </c>
      <c r="I297" s="280" t="s">
        <v>1800</v>
      </c>
    </row>
    <row r="298" spans="1:9">
      <c r="A298" s="272">
        <v>294</v>
      </c>
      <c r="B298" s="273" t="s">
        <v>2224</v>
      </c>
      <c r="C298" s="273" t="s">
        <v>2167</v>
      </c>
      <c r="D298" s="274" t="s">
        <v>1798</v>
      </c>
      <c r="E298" s="275"/>
      <c r="F298" s="276"/>
      <c r="G298" s="277" t="s">
        <v>1799</v>
      </c>
      <c r="H298" s="276">
        <v>1</v>
      </c>
      <c r="I298" s="280" t="s">
        <v>1800</v>
      </c>
    </row>
    <row r="299" spans="1:9">
      <c r="A299" s="272">
        <v>295</v>
      </c>
      <c r="B299" s="273" t="s">
        <v>2225</v>
      </c>
      <c r="C299" s="273" t="s">
        <v>2167</v>
      </c>
      <c r="D299" s="274" t="s">
        <v>1798</v>
      </c>
      <c r="E299" s="275"/>
      <c r="F299" s="276"/>
      <c r="G299" s="277" t="s">
        <v>1799</v>
      </c>
      <c r="H299" s="276">
        <v>1</v>
      </c>
      <c r="I299" s="280" t="s">
        <v>1800</v>
      </c>
    </row>
    <row r="300" spans="1:9">
      <c r="A300" s="272">
        <v>296</v>
      </c>
      <c r="B300" s="273" t="s">
        <v>2226</v>
      </c>
      <c r="C300" s="273" t="s">
        <v>2167</v>
      </c>
      <c r="D300" s="274" t="s">
        <v>1798</v>
      </c>
      <c r="E300" s="275"/>
      <c r="F300" s="276"/>
      <c r="G300" s="277" t="s">
        <v>1799</v>
      </c>
      <c r="H300" s="276">
        <v>1</v>
      </c>
      <c r="I300" s="280" t="s">
        <v>1800</v>
      </c>
    </row>
    <row r="301" spans="1:9">
      <c r="A301" s="272">
        <v>297</v>
      </c>
      <c r="B301" s="273" t="s">
        <v>2227</v>
      </c>
      <c r="C301" s="273" t="s">
        <v>2167</v>
      </c>
      <c r="D301" s="274" t="s">
        <v>1798</v>
      </c>
      <c r="E301" s="275"/>
      <c r="F301" s="276"/>
      <c r="G301" s="277" t="s">
        <v>1799</v>
      </c>
      <c r="H301" s="276">
        <v>1</v>
      </c>
      <c r="I301" s="280" t="s">
        <v>1800</v>
      </c>
    </row>
    <row r="302" spans="1:9">
      <c r="A302" s="272">
        <v>298</v>
      </c>
      <c r="B302" s="273" t="s">
        <v>2228</v>
      </c>
      <c r="C302" s="273" t="s">
        <v>2167</v>
      </c>
      <c r="D302" s="274" t="s">
        <v>1798</v>
      </c>
      <c r="E302" s="275"/>
      <c r="F302" s="276"/>
      <c r="G302" s="277" t="s">
        <v>1799</v>
      </c>
      <c r="H302" s="276">
        <v>1</v>
      </c>
      <c r="I302" s="280" t="s">
        <v>1800</v>
      </c>
    </row>
    <row r="303" spans="1:9">
      <c r="A303" s="272">
        <v>299</v>
      </c>
      <c r="B303" s="273" t="s">
        <v>2229</v>
      </c>
      <c r="C303" s="273" t="s">
        <v>2167</v>
      </c>
      <c r="D303" s="274" t="s">
        <v>1798</v>
      </c>
      <c r="E303" s="275"/>
      <c r="F303" s="276"/>
      <c r="G303" s="277" t="s">
        <v>1799</v>
      </c>
      <c r="H303" s="276">
        <v>1</v>
      </c>
      <c r="I303" s="280" t="s">
        <v>1800</v>
      </c>
    </row>
    <row r="304" spans="1:9">
      <c r="A304" s="272">
        <v>300</v>
      </c>
      <c r="B304" s="273" t="s">
        <v>2230</v>
      </c>
      <c r="C304" s="273" t="s">
        <v>2167</v>
      </c>
      <c r="D304" s="274" t="s">
        <v>1798</v>
      </c>
      <c r="E304" s="275"/>
      <c r="F304" s="276"/>
      <c r="G304" s="277" t="s">
        <v>1799</v>
      </c>
      <c r="H304" s="276">
        <v>1</v>
      </c>
      <c r="I304" s="280" t="s">
        <v>1800</v>
      </c>
    </row>
    <row r="305" spans="1:9">
      <c r="A305" s="272">
        <v>301</v>
      </c>
      <c r="B305" s="273" t="s">
        <v>2231</v>
      </c>
      <c r="C305" s="273" t="s">
        <v>2167</v>
      </c>
      <c r="D305" s="274" t="s">
        <v>1798</v>
      </c>
      <c r="E305" s="275"/>
      <c r="F305" s="276"/>
      <c r="G305" s="277" t="s">
        <v>1799</v>
      </c>
      <c r="H305" s="276">
        <v>1</v>
      </c>
      <c r="I305" s="280" t="s">
        <v>1800</v>
      </c>
    </row>
    <row r="306" spans="1:9">
      <c r="A306" s="272">
        <v>302</v>
      </c>
      <c r="B306" s="273" t="s">
        <v>2232</v>
      </c>
      <c r="C306" s="273" t="s">
        <v>2167</v>
      </c>
      <c r="D306" s="274" t="s">
        <v>1798</v>
      </c>
      <c r="E306" s="275"/>
      <c r="F306" s="276"/>
      <c r="G306" s="277" t="s">
        <v>1799</v>
      </c>
      <c r="H306" s="276">
        <v>1</v>
      </c>
      <c r="I306" s="280" t="s">
        <v>1800</v>
      </c>
    </row>
    <row r="307" spans="1:9">
      <c r="A307" s="272">
        <v>303</v>
      </c>
      <c r="B307" s="273" t="s">
        <v>2233</v>
      </c>
      <c r="C307" s="273" t="s">
        <v>2167</v>
      </c>
      <c r="D307" s="274" t="s">
        <v>1798</v>
      </c>
      <c r="E307" s="275"/>
      <c r="F307" s="276"/>
      <c r="G307" s="277" t="s">
        <v>1799</v>
      </c>
      <c r="H307" s="276">
        <v>1</v>
      </c>
      <c r="I307" s="280" t="s">
        <v>1800</v>
      </c>
    </row>
    <row r="308" spans="1:9">
      <c r="A308" s="272">
        <v>304</v>
      </c>
      <c r="B308" s="273" t="s">
        <v>2234</v>
      </c>
      <c r="C308" s="273" t="s">
        <v>2167</v>
      </c>
      <c r="D308" s="274" t="s">
        <v>1798</v>
      </c>
      <c r="E308" s="275"/>
      <c r="F308" s="276"/>
      <c r="G308" s="277" t="s">
        <v>1799</v>
      </c>
      <c r="H308" s="276">
        <v>1</v>
      </c>
      <c r="I308" s="280" t="s">
        <v>1800</v>
      </c>
    </row>
    <row r="309" spans="1:9">
      <c r="A309" s="272">
        <v>305</v>
      </c>
      <c r="B309" s="273" t="s">
        <v>2235</v>
      </c>
      <c r="C309" s="273" t="s">
        <v>2236</v>
      </c>
      <c r="D309" s="274" t="s">
        <v>1798</v>
      </c>
      <c r="E309" s="275"/>
      <c r="F309" s="276"/>
      <c r="G309" s="277" t="s">
        <v>1799</v>
      </c>
      <c r="H309" s="276">
        <v>1</v>
      </c>
      <c r="I309" s="280" t="s">
        <v>1800</v>
      </c>
    </row>
    <row r="310" spans="1:9">
      <c r="A310" s="272">
        <v>306</v>
      </c>
      <c r="B310" s="273" t="s">
        <v>2237</v>
      </c>
      <c r="C310" s="273" t="s">
        <v>2236</v>
      </c>
      <c r="D310" s="274" t="s">
        <v>1798</v>
      </c>
      <c r="E310" s="275"/>
      <c r="F310" s="276"/>
      <c r="G310" s="277" t="s">
        <v>1799</v>
      </c>
      <c r="H310" s="276">
        <v>1</v>
      </c>
      <c r="I310" s="280" t="s">
        <v>1800</v>
      </c>
    </row>
    <row r="311" spans="1:9">
      <c r="A311" s="272">
        <v>307</v>
      </c>
      <c r="B311" s="273" t="s">
        <v>2238</v>
      </c>
      <c r="C311" s="273" t="s">
        <v>2236</v>
      </c>
      <c r="D311" s="274" t="s">
        <v>1798</v>
      </c>
      <c r="E311" s="275"/>
      <c r="F311" s="276"/>
      <c r="G311" s="277" t="s">
        <v>1799</v>
      </c>
      <c r="H311" s="276">
        <v>1</v>
      </c>
      <c r="I311" s="280" t="s">
        <v>1800</v>
      </c>
    </row>
    <row r="312" spans="1:9">
      <c r="A312" s="272">
        <v>308</v>
      </c>
      <c r="B312" s="273" t="s">
        <v>2239</v>
      </c>
      <c r="C312" s="273" t="s">
        <v>2236</v>
      </c>
      <c r="D312" s="274" t="s">
        <v>1798</v>
      </c>
      <c r="E312" s="275"/>
      <c r="F312" s="276"/>
      <c r="G312" s="277" t="s">
        <v>1799</v>
      </c>
      <c r="H312" s="276">
        <v>1</v>
      </c>
      <c r="I312" s="280" t="s">
        <v>1800</v>
      </c>
    </row>
    <row r="313" spans="1:9">
      <c r="A313" s="272">
        <v>309</v>
      </c>
      <c r="B313" s="273" t="s">
        <v>2240</v>
      </c>
      <c r="C313" s="273" t="s">
        <v>2236</v>
      </c>
      <c r="D313" s="274" t="s">
        <v>1798</v>
      </c>
      <c r="E313" s="275"/>
      <c r="F313" s="276"/>
      <c r="G313" s="277" t="s">
        <v>1799</v>
      </c>
      <c r="H313" s="276">
        <v>1</v>
      </c>
      <c r="I313" s="280" t="s">
        <v>1800</v>
      </c>
    </row>
    <row r="314" spans="1:9">
      <c r="A314" s="272">
        <v>310</v>
      </c>
      <c r="B314" s="273" t="s">
        <v>2241</v>
      </c>
      <c r="C314" s="273" t="s">
        <v>2236</v>
      </c>
      <c r="D314" s="274" t="s">
        <v>1798</v>
      </c>
      <c r="E314" s="275"/>
      <c r="F314" s="276"/>
      <c r="G314" s="277" t="s">
        <v>1799</v>
      </c>
      <c r="H314" s="276">
        <v>1</v>
      </c>
      <c r="I314" s="280" t="s">
        <v>1800</v>
      </c>
    </row>
    <row r="315" spans="1:9">
      <c r="A315" s="272">
        <v>311</v>
      </c>
      <c r="B315" s="273" t="s">
        <v>2242</v>
      </c>
      <c r="C315" s="273" t="s">
        <v>2236</v>
      </c>
      <c r="D315" s="274" t="s">
        <v>1798</v>
      </c>
      <c r="E315" s="275"/>
      <c r="F315" s="276"/>
      <c r="G315" s="277" t="s">
        <v>1799</v>
      </c>
      <c r="H315" s="276">
        <v>1</v>
      </c>
      <c r="I315" s="280" t="s">
        <v>1800</v>
      </c>
    </row>
    <row r="316" spans="1:9">
      <c r="A316" s="272">
        <v>312</v>
      </c>
      <c r="B316" s="273" t="s">
        <v>2243</v>
      </c>
      <c r="C316" s="273" t="s">
        <v>2236</v>
      </c>
      <c r="D316" s="274" t="s">
        <v>1798</v>
      </c>
      <c r="E316" s="275"/>
      <c r="F316" s="276"/>
      <c r="G316" s="277" t="s">
        <v>1799</v>
      </c>
      <c r="H316" s="276">
        <v>1</v>
      </c>
      <c r="I316" s="280" t="s">
        <v>1800</v>
      </c>
    </row>
    <row r="317" spans="1:9">
      <c r="A317" s="272">
        <v>313</v>
      </c>
      <c r="B317" s="273" t="s">
        <v>2244</v>
      </c>
      <c r="C317" s="273" t="s">
        <v>2236</v>
      </c>
      <c r="D317" s="274" t="s">
        <v>1798</v>
      </c>
      <c r="E317" s="275"/>
      <c r="F317" s="276"/>
      <c r="G317" s="277" t="s">
        <v>1799</v>
      </c>
      <c r="H317" s="276">
        <v>1</v>
      </c>
      <c r="I317" s="280" t="s">
        <v>1800</v>
      </c>
    </row>
    <row r="318" spans="1:9">
      <c r="A318" s="272">
        <v>314</v>
      </c>
      <c r="B318" s="273" t="s">
        <v>2245</v>
      </c>
      <c r="C318" s="273" t="s">
        <v>2236</v>
      </c>
      <c r="D318" s="274" t="s">
        <v>1798</v>
      </c>
      <c r="E318" s="275"/>
      <c r="F318" s="276"/>
      <c r="G318" s="277" t="s">
        <v>1799</v>
      </c>
      <c r="H318" s="276">
        <v>1</v>
      </c>
      <c r="I318" s="280" t="s">
        <v>1800</v>
      </c>
    </row>
    <row r="319" spans="1:9">
      <c r="A319" s="272">
        <v>315</v>
      </c>
      <c r="B319" s="273" t="s">
        <v>2246</v>
      </c>
      <c r="C319" s="273" t="s">
        <v>2236</v>
      </c>
      <c r="D319" s="274" t="s">
        <v>1798</v>
      </c>
      <c r="E319" s="275"/>
      <c r="F319" s="276"/>
      <c r="G319" s="277" t="s">
        <v>1799</v>
      </c>
      <c r="H319" s="276">
        <v>1</v>
      </c>
      <c r="I319" s="280" t="s">
        <v>1800</v>
      </c>
    </row>
    <row r="320" spans="1:9">
      <c r="A320" s="272">
        <v>316</v>
      </c>
      <c r="B320" s="273" t="s">
        <v>2247</v>
      </c>
      <c r="C320" s="273" t="s">
        <v>2248</v>
      </c>
      <c r="D320" s="274" t="s">
        <v>1798</v>
      </c>
      <c r="E320" s="275"/>
      <c r="F320" s="276"/>
      <c r="G320" s="277" t="s">
        <v>1799</v>
      </c>
      <c r="H320" s="276">
        <v>1</v>
      </c>
      <c r="I320" s="280" t="s">
        <v>1800</v>
      </c>
    </row>
    <row r="321" spans="1:9">
      <c r="A321" s="272">
        <v>317</v>
      </c>
      <c r="B321" s="273" t="s">
        <v>2249</v>
      </c>
      <c r="C321" s="273" t="s">
        <v>2171</v>
      </c>
      <c r="D321" s="274" t="s">
        <v>1798</v>
      </c>
      <c r="E321" s="275"/>
      <c r="F321" s="276"/>
      <c r="G321" s="277" t="s">
        <v>1829</v>
      </c>
      <c r="H321" s="276">
        <v>1</v>
      </c>
      <c r="I321" s="280" t="s">
        <v>1800</v>
      </c>
    </row>
    <row r="322" spans="1:9">
      <c r="A322" s="272">
        <v>318</v>
      </c>
      <c r="B322" s="273" t="s">
        <v>2250</v>
      </c>
      <c r="C322" s="273" t="s">
        <v>2171</v>
      </c>
      <c r="D322" s="274" t="s">
        <v>1798</v>
      </c>
      <c r="E322" s="275"/>
      <c r="F322" s="276"/>
      <c r="G322" s="277" t="s">
        <v>1829</v>
      </c>
      <c r="H322" s="276">
        <v>1</v>
      </c>
      <c r="I322" s="280" t="s">
        <v>1800</v>
      </c>
    </row>
    <row r="323" spans="1:9">
      <c r="A323" s="272">
        <v>319</v>
      </c>
      <c r="B323" s="273" t="s">
        <v>2251</v>
      </c>
      <c r="C323" s="273" t="s">
        <v>2171</v>
      </c>
      <c r="D323" s="274" t="s">
        <v>1798</v>
      </c>
      <c r="E323" s="275"/>
      <c r="F323" s="276"/>
      <c r="G323" s="277" t="s">
        <v>1829</v>
      </c>
      <c r="H323" s="276">
        <v>1</v>
      </c>
      <c r="I323" s="280" t="s">
        <v>1800</v>
      </c>
    </row>
    <row r="324" spans="1:9">
      <c r="A324" s="272">
        <v>320</v>
      </c>
      <c r="B324" s="273" t="s">
        <v>2252</v>
      </c>
      <c r="C324" s="273" t="s">
        <v>2171</v>
      </c>
      <c r="D324" s="274" t="s">
        <v>1798</v>
      </c>
      <c r="E324" s="275"/>
      <c r="F324" s="276"/>
      <c r="G324" s="277" t="s">
        <v>1829</v>
      </c>
      <c r="H324" s="276">
        <v>1</v>
      </c>
      <c r="I324" s="280" t="s">
        <v>1800</v>
      </c>
    </row>
    <row r="325" spans="1:9">
      <c r="A325" s="272">
        <v>321</v>
      </c>
      <c r="B325" s="273" t="s">
        <v>2253</v>
      </c>
      <c r="C325" s="273" t="s">
        <v>2171</v>
      </c>
      <c r="D325" s="274" t="s">
        <v>1798</v>
      </c>
      <c r="E325" s="275"/>
      <c r="F325" s="276"/>
      <c r="G325" s="277" t="s">
        <v>1829</v>
      </c>
      <c r="H325" s="276">
        <v>1</v>
      </c>
      <c r="I325" s="280" t="s">
        <v>1800</v>
      </c>
    </row>
    <row r="326" spans="1:9">
      <c r="A326" s="272">
        <v>322</v>
      </c>
      <c r="B326" s="273" t="s">
        <v>2254</v>
      </c>
      <c r="C326" s="273" t="s">
        <v>2171</v>
      </c>
      <c r="D326" s="274" t="s">
        <v>1798</v>
      </c>
      <c r="E326" s="275"/>
      <c r="F326" s="276"/>
      <c r="G326" s="277" t="s">
        <v>1829</v>
      </c>
      <c r="H326" s="276">
        <v>1</v>
      </c>
      <c r="I326" s="280" t="s">
        <v>1800</v>
      </c>
    </row>
    <row r="327" spans="1:9">
      <c r="A327" s="272">
        <v>323</v>
      </c>
      <c r="B327" s="273" t="s">
        <v>2255</v>
      </c>
      <c r="C327" s="273" t="s">
        <v>2171</v>
      </c>
      <c r="D327" s="274" t="s">
        <v>1798</v>
      </c>
      <c r="E327" s="275"/>
      <c r="F327" s="276"/>
      <c r="G327" s="277" t="s">
        <v>1829</v>
      </c>
      <c r="H327" s="276">
        <v>1</v>
      </c>
      <c r="I327" s="280" t="s">
        <v>1800</v>
      </c>
    </row>
    <row r="328" spans="1:9">
      <c r="A328" s="272">
        <v>324</v>
      </c>
      <c r="B328" s="273" t="s">
        <v>2256</v>
      </c>
      <c r="C328" s="273" t="s">
        <v>2171</v>
      </c>
      <c r="D328" s="274" t="s">
        <v>1798</v>
      </c>
      <c r="E328" s="275"/>
      <c r="F328" s="276"/>
      <c r="G328" s="277" t="s">
        <v>1829</v>
      </c>
      <c r="H328" s="276">
        <v>1</v>
      </c>
      <c r="I328" s="280" t="s">
        <v>1800</v>
      </c>
    </row>
    <row r="329" spans="1:9">
      <c r="A329" s="272">
        <v>325</v>
      </c>
      <c r="B329" s="273" t="s">
        <v>2257</v>
      </c>
      <c r="C329" s="273" t="s">
        <v>2258</v>
      </c>
      <c r="D329" s="274" t="s">
        <v>1798</v>
      </c>
      <c r="E329" s="275"/>
      <c r="F329" s="276"/>
      <c r="G329" s="277" t="s">
        <v>1799</v>
      </c>
      <c r="H329" s="276">
        <v>1</v>
      </c>
      <c r="I329" s="280" t="s">
        <v>1800</v>
      </c>
    </row>
    <row r="330" spans="1:9">
      <c r="A330" s="272">
        <v>326</v>
      </c>
      <c r="B330" s="273" t="s">
        <v>2259</v>
      </c>
      <c r="C330" s="273" t="s">
        <v>2258</v>
      </c>
      <c r="D330" s="274" t="s">
        <v>1798</v>
      </c>
      <c r="E330" s="275"/>
      <c r="F330" s="276"/>
      <c r="G330" s="277" t="s">
        <v>1799</v>
      </c>
      <c r="H330" s="276">
        <v>1</v>
      </c>
      <c r="I330" s="280" t="s">
        <v>1800</v>
      </c>
    </row>
    <row r="331" spans="1:9">
      <c r="A331" s="272">
        <v>327</v>
      </c>
      <c r="B331" s="273" t="s">
        <v>2260</v>
      </c>
      <c r="C331" s="273" t="s">
        <v>2258</v>
      </c>
      <c r="D331" s="274" t="s">
        <v>1798</v>
      </c>
      <c r="E331" s="275"/>
      <c r="F331" s="276"/>
      <c r="G331" s="277" t="s">
        <v>1799</v>
      </c>
      <c r="H331" s="276">
        <v>1</v>
      </c>
      <c r="I331" s="280" t="s">
        <v>1800</v>
      </c>
    </row>
    <row r="332" spans="1:9">
      <c r="A332" s="272">
        <v>328</v>
      </c>
      <c r="B332" s="273" t="s">
        <v>2261</v>
      </c>
      <c r="C332" s="273" t="s">
        <v>2258</v>
      </c>
      <c r="D332" s="274" t="s">
        <v>1798</v>
      </c>
      <c r="E332" s="275"/>
      <c r="F332" s="276"/>
      <c r="G332" s="277" t="s">
        <v>1799</v>
      </c>
      <c r="H332" s="276">
        <v>1</v>
      </c>
      <c r="I332" s="280" t="s">
        <v>1800</v>
      </c>
    </row>
    <row r="333" spans="1:9">
      <c r="A333" s="272">
        <v>329</v>
      </c>
      <c r="B333" s="273" t="s">
        <v>2262</v>
      </c>
      <c r="C333" s="273" t="s">
        <v>2258</v>
      </c>
      <c r="D333" s="274" t="s">
        <v>1798</v>
      </c>
      <c r="E333" s="275"/>
      <c r="F333" s="276"/>
      <c r="G333" s="277" t="s">
        <v>1799</v>
      </c>
      <c r="H333" s="276">
        <v>1</v>
      </c>
      <c r="I333" s="280" t="s">
        <v>1800</v>
      </c>
    </row>
    <row r="334" spans="1:9">
      <c r="A334" s="272">
        <v>330</v>
      </c>
      <c r="B334" s="273" t="s">
        <v>2263</v>
      </c>
      <c r="C334" s="273" t="s">
        <v>2258</v>
      </c>
      <c r="D334" s="274" t="s">
        <v>1798</v>
      </c>
      <c r="E334" s="275"/>
      <c r="F334" s="276"/>
      <c r="G334" s="277" t="s">
        <v>1799</v>
      </c>
      <c r="H334" s="276">
        <v>1</v>
      </c>
      <c r="I334" s="280" t="s">
        <v>1969</v>
      </c>
    </row>
    <row r="335" spans="1:9">
      <c r="A335" s="272">
        <v>331</v>
      </c>
      <c r="B335" s="273" t="s">
        <v>2264</v>
      </c>
      <c r="C335" s="273" t="s">
        <v>2258</v>
      </c>
      <c r="D335" s="274" t="s">
        <v>1798</v>
      </c>
      <c r="E335" s="275"/>
      <c r="F335" s="276"/>
      <c r="G335" s="277" t="s">
        <v>1799</v>
      </c>
      <c r="H335" s="276">
        <v>1</v>
      </c>
      <c r="I335" s="280" t="s">
        <v>1800</v>
      </c>
    </row>
    <row r="336" spans="1:9">
      <c r="A336" s="272">
        <v>332</v>
      </c>
      <c r="B336" s="273" t="s">
        <v>2265</v>
      </c>
      <c r="C336" s="273" t="s">
        <v>2258</v>
      </c>
      <c r="D336" s="274" t="s">
        <v>1798</v>
      </c>
      <c r="E336" s="275"/>
      <c r="F336" s="276"/>
      <c r="G336" s="277" t="s">
        <v>1799</v>
      </c>
      <c r="H336" s="276">
        <v>1</v>
      </c>
      <c r="I336" s="280" t="s">
        <v>1800</v>
      </c>
    </row>
    <row r="337" spans="1:9">
      <c r="A337" s="272">
        <v>333</v>
      </c>
      <c r="B337" s="273" t="s">
        <v>2266</v>
      </c>
      <c r="C337" s="273" t="s">
        <v>2258</v>
      </c>
      <c r="D337" s="274" t="s">
        <v>1798</v>
      </c>
      <c r="E337" s="275"/>
      <c r="F337" s="276"/>
      <c r="G337" s="277" t="s">
        <v>1799</v>
      </c>
      <c r="H337" s="276">
        <v>1</v>
      </c>
      <c r="I337" s="280" t="s">
        <v>1800</v>
      </c>
    </row>
    <row r="338" spans="1:9">
      <c r="A338" s="272">
        <v>334</v>
      </c>
      <c r="B338" s="273" t="s">
        <v>2267</v>
      </c>
      <c r="C338" s="273" t="s">
        <v>2258</v>
      </c>
      <c r="D338" s="274" t="s">
        <v>1798</v>
      </c>
      <c r="E338" s="275"/>
      <c r="F338" s="276"/>
      <c r="G338" s="277" t="s">
        <v>1799</v>
      </c>
      <c r="H338" s="276">
        <v>1</v>
      </c>
      <c r="I338" s="280" t="s">
        <v>1800</v>
      </c>
    </row>
    <row r="339" spans="1:9">
      <c r="A339" s="272">
        <v>335</v>
      </c>
      <c r="B339" s="273" t="s">
        <v>2268</v>
      </c>
      <c r="C339" s="273" t="s">
        <v>2258</v>
      </c>
      <c r="D339" s="274" t="s">
        <v>1798</v>
      </c>
      <c r="E339" s="275"/>
      <c r="F339" s="276"/>
      <c r="G339" s="277" t="s">
        <v>1799</v>
      </c>
      <c r="H339" s="276">
        <v>1</v>
      </c>
      <c r="I339" s="280" t="s">
        <v>1800</v>
      </c>
    </row>
    <row r="340" spans="1:9">
      <c r="A340" s="272">
        <v>336</v>
      </c>
      <c r="B340" s="273" t="s">
        <v>2269</v>
      </c>
      <c r="C340" s="273" t="s">
        <v>2175</v>
      </c>
      <c r="D340" s="274" t="s">
        <v>1798</v>
      </c>
      <c r="E340" s="275"/>
      <c r="F340" s="276"/>
      <c r="G340" s="277" t="s">
        <v>1799</v>
      </c>
      <c r="H340" s="276">
        <v>1</v>
      </c>
      <c r="I340" s="280" t="s">
        <v>1800</v>
      </c>
    </row>
    <row r="341" spans="1:9">
      <c r="A341" s="272">
        <v>337</v>
      </c>
      <c r="B341" s="273" t="s">
        <v>2270</v>
      </c>
      <c r="C341" s="273" t="s">
        <v>2175</v>
      </c>
      <c r="D341" s="274" t="s">
        <v>1798</v>
      </c>
      <c r="E341" s="275"/>
      <c r="F341" s="276"/>
      <c r="G341" s="277" t="s">
        <v>1799</v>
      </c>
      <c r="H341" s="276">
        <v>1</v>
      </c>
      <c r="I341" s="280" t="s">
        <v>1800</v>
      </c>
    </row>
    <row r="342" spans="1:9">
      <c r="A342" s="272">
        <v>338</v>
      </c>
      <c r="B342" s="273" t="s">
        <v>2271</v>
      </c>
      <c r="C342" s="273" t="s">
        <v>2175</v>
      </c>
      <c r="D342" s="274" t="s">
        <v>1798</v>
      </c>
      <c r="E342" s="275"/>
      <c r="F342" s="276"/>
      <c r="G342" s="277" t="s">
        <v>1799</v>
      </c>
      <c r="H342" s="276">
        <v>1</v>
      </c>
      <c r="I342" s="280" t="s">
        <v>1800</v>
      </c>
    </row>
    <row r="343" spans="1:9">
      <c r="A343" s="272">
        <v>339</v>
      </c>
      <c r="B343" s="273" t="s">
        <v>2272</v>
      </c>
      <c r="C343" s="273" t="s">
        <v>2175</v>
      </c>
      <c r="D343" s="274" t="s">
        <v>1798</v>
      </c>
      <c r="E343" s="275"/>
      <c r="F343" s="276"/>
      <c r="G343" s="277" t="s">
        <v>1799</v>
      </c>
      <c r="H343" s="276">
        <v>1</v>
      </c>
      <c r="I343" s="280" t="s">
        <v>1800</v>
      </c>
    </row>
    <row r="344" spans="1:9">
      <c r="A344" s="272">
        <v>340</v>
      </c>
      <c r="B344" s="273" t="s">
        <v>2273</v>
      </c>
      <c r="C344" s="273" t="s">
        <v>2175</v>
      </c>
      <c r="D344" s="274" t="s">
        <v>1798</v>
      </c>
      <c r="E344" s="275"/>
      <c r="F344" s="276"/>
      <c r="G344" s="277" t="s">
        <v>1799</v>
      </c>
      <c r="H344" s="276">
        <v>1</v>
      </c>
      <c r="I344" s="280" t="s">
        <v>1800</v>
      </c>
    </row>
    <row r="345" spans="1:9">
      <c r="A345" s="272">
        <v>341</v>
      </c>
      <c r="B345" s="273" t="s">
        <v>2274</v>
      </c>
      <c r="C345" s="273" t="s">
        <v>2175</v>
      </c>
      <c r="D345" s="274" t="s">
        <v>1798</v>
      </c>
      <c r="E345" s="275"/>
      <c r="F345" s="276"/>
      <c r="G345" s="277" t="s">
        <v>1799</v>
      </c>
      <c r="H345" s="276">
        <v>1</v>
      </c>
      <c r="I345" s="280" t="s">
        <v>1800</v>
      </c>
    </row>
    <row r="346" spans="1:9">
      <c r="A346" s="272">
        <v>342</v>
      </c>
      <c r="B346" s="273" t="s">
        <v>2275</v>
      </c>
      <c r="C346" s="273" t="s">
        <v>2175</v>
      </c>
      <c r="D346" s="274" t="s">
        <v>1798</v>
      </c>
      <c r="E346" s="275"/>
      <c r="F346" s="276"/>
      <c r="G346" s="277" t="s">
        <v>1799</v>
      </c>
      <c r="H346" s="276">
        <v>1</v>
      </c>
      <c r="I346" s="280" t="s">
        <v>1800</v>
      </c>
    </row>
    <row r="347" spans="1:9">
      <c r="A347" s="272">
        <v>343</v>
      </c>
      <c r="B347" s="273" t="s">
        <v>2276</v>
      </c>
      <c r="C347" s="273" t="s">
        <v>2175</v>
      </c>
      <c r="D347" s="274" t="s">
        <v>1798</v>
      </c>
      <c r="E347" s="275"/>
      <c r="F347" s="276"/>
      <c r="G347" s="277" t="s">
        <v>1799</v>
      </c>
      <c r="H347" s="276">
        <v>1</v>
      </c>
      <c r="I347" s="280" t="s">
        <v>1800</v>
      </c>
    </row>
    <row r="348" spans="1:9">
      <c r="A348" s="272">
        <v>344</v>
      </c>
      <c r="B348" s="273" t="s">
        <v>2277</v>
      </c>
      <c r="C348" s="273" t="s">
        <v>2175</v>
      </c>
      <c r="D348" s="274" t="s">
        <v>1798</v>
      </c>
      <c r="E348" s="275"/>
      <c r="F348" s="276"/>
      <c r="G348" s="277" t="s">
        <v>1799</v>
      </c>
      <c r="H348" s="276">
        <v>1</v>
      </c>
      <c r="I348" s="280" t="s">
        <v>1800</v>
      </c>
    </row>
    <row r="349" spans="1:9">
      <c r="A349" s="272">
        <v>345</v>
      </c>
      <c r="B349" s="273" t="s">
        <v>2278</v>
      </c>
      <c r="C349" s="273" t="s">
        <v>2175</v>
      </c>
      <c r="D349" s="274" t="s">
        <v>1798</v>
      </c>
      <c r="E349" s="275"/>
      <c r="F349" s="276"/>
      <c r="G349" s="277" t="s">
        <v>1799</v>
      </c>
      <c r="H349" s="276">
        <v>1</v>
      </c>
      <c r="I349" s="280" t="s">
        <v>1800</v>
      </c>
    </row>
    <row r="350" spans="1:9">
      <c r="A350" s="272">
        <v>346</v>
      </c>
      <c r="B350" s="273" t="s">
        <v>2279</v>
      </c>
      <c r="C350" s="273" t="s">
        <v>2175</v>
      </c>
      <c r="D350" s="274" t="s">
        <v>1798</v>
      </c>
      <c r="E350" s="275"/>
      <c r="F350" s="276"/>
      <c r="G350" s="277" t="s">
        <v>1799</v>
      </c>
      <c r="H350" s="276">
        <v>1</v>
      </c>
      <c r="I350" s="280" t="s">
        <v>1800</v>
      </c>
    </row>
    <row r="351" spans="1:9">
      <c r="A351" s="272">
        <v>347</v>
      </c>
      <c r="B351" s="273" t="s">
        <v>2280</v>
      </c>
      <c r="C351" s="273" t="s">
        <v>2177</v>
      </c>
      <c r="D351" s="274" t="s">
        <v>1798</v>
      </c>
      <c r="E351" s="275"/>
      <c r="F351" s="276"/>
      <c r="G351" s="277" t="s">
        <v>2281</v>
      </c>
      <c r="H351" s="276">
        <v>1</v>
      </c>
      <c r="I351" s="280" t="s">
        <v>1800</v>
      </c>
    </row>
    <row r="352" spans="1:9">
      <c r="A352" s="272">
        <v>348</v>
      </c>
      <c r="B352" s="273" t="s">
        <v>2282</v>
      </c>
      <c r="C352" s="273" t="s">
        <v>2177</v>
      </c>
      <c r="D352" s="274" t="s">
        <v>1798</v>
      </c>
      <c r="E352" s="275"/>
      <c r="F352" s="276"/>
      <c r="G352" s="277" t="s">
        <v>2281</v>
      </c>
      <c r="H352" s="276">
        <v>1</v>
      </c>
      <c r="I352" s="280" t="s">
        <v>1800</v>
      </c>
    </row>
    <row r="353" spans="1:9">
      <c r="A353" s="272">
        <v>349</v>
      </c>
      <c r="B353" s="273" t="s">
        <v>2283</v>
      </c>
      <c r="C353" s="273" t="s">
        <v>2177</v>
      </c>
      <c r="D353" s="274" t="s">
        <v>1798</v>
      </c>
      <c r="E353" s="275"/>
      <c r="F353" s="276"/>
      <c r="G353" s="277" t="s">
        <v>2281</v>
      </c>
      <c r="H353" s="276">
        <v>1</v>
      </c>
      <c r="I353" s="280" t="s">
        <v>1800</v>
      </c>
    </row>
    <row r="354" spans="1:9">
      <c r="A354" s="272">
        <v>350</v>
      </c>
      <c r="B354" s="273" t="s">
        <v>2284</v>
      </c>
      <c r="C354" s="273" t="s">
        <v>2177</v>
      </c>
      <c r="D354" s="274" t="s">
        <v>1798</v>
      </c>
      <c r="E354" s="275"/>
      <c r="F354" s="276"/>
      <c r="G354" s="277" t="s">
        <v>2281</v>
      </c>
      <c r="H354" s="276">
        <v>1</v>
      </c>
      <c r="I354" s="280" t="s">
        <v>1800</v>
      </c>
    </row>
    <row r="355" spans="1:9">
      <c r="A355" s="272">
        <v>351</v>
      </c>
      <c r="B355" s="273" t="s">
        <v>2285</v>
      </c>
      <c r="C355" s="273" t="s">
        <v>2177</v>
      </c>
      <c r="D355" s="274" t="s">
        <v>1798</v>
      </c>
      <c r="E355" s="275"/>
      <c r="F355" s="276"/>
      <c r="G355" s="277" t="s">
        <v>2281</v>
      </c>
      <c r="H355" s="276">
        <v>1</v>
      </c>
      <c r="I355" s="280" t="s">
        <v>1800</v>
      </c>
    </row>
    <row r="356" spans="1:9">
      <c r="A356" s="272">
        <v>352</v>
      </c>
      <c r="B356" s="273" t="s">
        <v>2286</v>
      </c>
      <c r="C356" s="273" t="s">
        <v>2177</v>
      </c>
      <c r="D356" s="274" t="s">
        <v>1798</v>
      </c>
      <c r="E356" s="275"/>
      <c r="F356" s="276"/>
      <c r="G356" s="277" t="s">
        <v>2281</v>
      </c>
      <c r="H356" s="276">
        <v>1</v>
      </c>
      <c r="I356" s="280" t="s">
        <v>1800</v>
      </c>
    </row>
    <row r="357" spans="1:9">
      <c r="A357" s="272">
        <v>353</v>
      </c>
      <c r="B357" s="273" t="s">
        <v>2287</v>
      </c>
      <c r="C357" s="273" t="s">
        <v>2177</v>
      </c>
      <c r="D357" s="274" t="s">
        <v>1798</v>
      </c>
      <c r="E357" s="275"/>
      <c r="F357" s="276"/>
      <c r="G357" s="277" t="s">
        <v>2281</v>
      </c>
      <c r="H357" s="276">
        <v>1</v>
      </c>
      <c r="I357" s="280" t="s">
        <v>1800</v>
      </c>
    </row>
    <row r="358" spans="1:9">
      <c r="A358" s="272">
        <v>354</v>
      </c>
      <c r="B358" s="273" t="s">
        <v>2288</v>
      </c>
      <c r="C358" s="273" t="s">
        <v>2177</v>
      </c>
      <c r="D358" s="274" t="s">
        <v>1798</v>
      </c>
      <c r="E358" s="275"/>
      <c r="F358" s="276"/>
      <c r="G358" s="277" t="s">
        <v>2281</v>
      </c>
      <c r="H358" s="276">
        <v>1</v>
      </c>
      <c r="I358" s="280" t="s">
        <v>1800</v>
      </c>
    </row>
    <row r="359" spans="1:9">
      <c r="A359" s="272">
        <v>355</v>
      </c>
      <c r="B359" s="273" t="s">
        <v>2289</v>
      </c>
      <c r="C359" s="273" t="s">
        <v>2179</v>
      </c>
      <c r="D359" s="274" t="s">
        <v>1798</v>
      </c>
      <c r="E359" s="275"/>
      <c r="F359" s="276"/>
      <c r="G359" s="277" t="s">
        <v>1799</v>
      </c>
      <c r="H359" s="276">
        <v>1</v>
      </c>
      <c r="I359" s="280" t="s">
        <v>1800</v>
      </c>
    </row>
    <row r="360" spans="1:9">
      <c r="A360" s="272">
        <v>356</v>
      </c>
      <c r="B360" s="273" t="s">
        <v>2290</v>
      </c>
      <c r="C360" s="273" t="s">
        <v>2179</v>
      </c>
      <c r="D360" s="274" t="s">
        <v>1798</v>
      </c>
      <c r="E360" s="275"/>
      <c r="F360" s="276"/>
      <c r="G360" s="277" t="s">
        <v>1799</v>
      </c>
      <c r="H360" s="276">
        <v>1</v>
      </c>
      <c r="I360" s="280" t="s">
        <v>1800</v>
      </c>
    </row>
    <row r="361" spans="1:9">
      <c r="A361" s="272">
        <v>357</v>
      </c>
      <c r="B361" s="273" t="s">
        <v>2291</v>
      </c>
      <c r="C361" s="273" t="s">
        <v>2179</v>
      </c>
      <c r="D361" s="274" t="s">
        <v>1798</v>
      </c>
      <c r="E361" s="275"/>
      <c r="F361" s="276"/>
      <c r="G361" s="277" t="s">
        <v>1799</v>
      </c>
      <c r="H361" s="276">
        <v>1</v>
      </c>
      <c r="I361" s="280" t="s">
        <v>1800</v>
      </c>
    </row>
    <row r="362" spans="1:9">
      <c r="A362" s="272">
        <v>358</v>
      </c>
      <c r="B362" s="273" t="s">
        <v>2292</v>
      </c>
      <c r="C362" s="273" t="s">
        <v>2123</v>
      </c>
      <c r="D362" s="274" t="s">
        <v>1798</v>
      </c>
      <c r="E362" s="275"/>
      <c r="F362" s="276"/>
      <c r="G362" s="277" t="s">
        <v>1799</v>
      </c>
      <c r="H362" s="276">
        <v>1</v>
      </c>
      <c r="I362" s="280" t="s">
        <v>1800</v>
      </c>
    </row>
    <row r="363" spans="1:9">
      <c r="A363" s="272">
        <v>359</v>
      </c>
      <c r="B363" s="273" t="s">
        <v>2293</v>
      </c>
      <c r="C363" s="273" t="s">
        <v>2123</v>
      </c>
      <c r="D363" s="274" t="s">
        <v>1798</v>
      </c>
      <c r="E363" s="275"/>
      <c r="F363" s="276"/>
      <c r="G363" s="277" t="s">
        <v>1799</v>
      </c>
      <c r="H363" s="276">
        <v>1</v>
      </c>
      <c r="I363" s="280" t="s">
        <v>1800</v>
      </c>
    </row>
    <row r="364" spans="1:9">
      <c r="A364" s="272">
        <v>360</v>
      </c>
      <c r="B364" s="273" t="s">
        <v>2294</v>
      </c>
      <c r="C364" s="273" t="s">
        <v>2123</v>
      </c>
      <c r="D364" s="274" t="s">
        <v>1798</v>
      </c>
      <c r="E364" s="275"/>
      <c r="F364" s="276"/>
      <c r="G364" s="277" t="s">
        <v>1799</v>
      </c>
      <c r="H364" s="276">
        <v>1</v>
      </c>
      <c r="I364" s="280" t="s">
        <v>1800</v>
      </c>
    </row>
    <row r="365" spans="1:9">
      <c r="A365" s="272">
        <v>361</v>
      </c>
      <c r="B365" s="273" t="s">
        <v>2295</v>
      </c>
      <c r="C365" s="273" t="s">
        <v>2123</v>
      </c>
      <c r="D365" s="274" t="s">
        <v>1798</v>
      </c>
      <c r="E365" s="275"/>
      <c r="F365" s="276"/>
      <c r="G365" s="277" t="s">
        <v>1799</v>
      </c>
      <c r="H365" s="276">
        <v>1</v>
      </c>
      <c r="I365" s="280" t="s">
        <v>1800</v>
      </c>
    </row>
    <row r="366" spans="1:9">
      <c r="A366" s="272">
        <v>362</v>
      </c>
      <c r="B366" s="273" t="s">
        <v>2296</v>
      </c>
      <c r="C366" s="273" t="s">
        <v>2123</v>
      </c>
      <c r="D366" s="274" t="s">
        <v>1798</v>
      </c>
      <c r="E366" s="275"/>
      <c r="F366" s="276"/>
      <c r="G366" s="277" t="s">
        <v>1799</v>
      </c>
      <c r="H366" s="276">
        <v>1</v>
      </c>
      <c r="I366" s="280" t="s">
        <v>1800</v>
      </c>
    </row>
    <row r="367" spans="1:9">
      <c r="A367" s="272">
        <v>363</v>
      </c>
      <c r="B367" s="273" t="s">
        <v>2297</v>
      </c>
      <c r="C367" s="273" t="s">
        <v>2123</v>
      </c>
      <c r="D367" s="274" t="s">
        <v>1798</v>
      </c>
      <c r="E367" s="275"/>
      <c r="F367" s="276"/>
      <c r="G367" s="277" t="s">
        <v>1799</v>
      </c>
      <c r="H367" s="276">
        <v>1</v>
      </c>
      <c r="I367" s="280" t="s">
        <v>1800</v>
      </c>
    </row>
    <row r="368" spans="1:9">
      <c r="A368" s="272">
        <v>364</v>
      </c>
      <c r="B368" s="273" t="s">
        <v>2298</v>
      </c>
      <c r="C368" s="273" t="s">
        <v>2123</v>
      </c>
      <c r="D368" s="274" t="s">
        <v>1798</v>
      </c>
      <c r="E368" s="275"/>
      <c r="F368" s="276"/>
      <c r="G368" s="277" t="s">
        <v>1799</v>
      </c>
      <c r="H368" s="276">
        <v>1</v>
      </c>
      <c r="I368" s="280" t="s">
        <v>1800</v>
      </c>
    </row>
    <row r="369" spans="1:9">
      <c r="A369" s="272">
        <v>365</v>
      </c>
      <c r="B369" s="273" t="s">
        <v>2299</v>
      </c>
      <c r="C369" s="273" t="s">
        <v>2123</v>
      </c>
      <c r="D369" s="274" t="s">
        <v>1798</v>
      </c>
      <c r="E369" s="275"/>
      <c r="F369" s="276"/>
      <c r="G369" s="277" t="s">
        <v>1799</v>
      </c>
      <c r="H369" s="276">
        <v>1</v>
      </c>
      <c r="I369" s="280" t="s">
        <v>1800</v>
      </c>
    </row>
    <row r="370" spans="1:9">
      <c r="A370" s="272">
        <v>366</v>
      </c>
      <c r="B370" s="273" t="s">
        <v>2300</v>
      </c>
      <c r="C370" s="273" t="s">
        <v>2123</v>
      </c>
      <c r="D370" s="274" t="s">
        <v>1798</v>
      </c>
      <c r="E370" s="275"/>
      <c r="F370" s="276"/>
      <c r="G370" s="277" t="s">
        <v>1799</v>
      </c>
      <c r="H370" s="276">
        <v>1</v>
      </c>
      <c r="I370" s="280" t="s">
        <v>1800</v>
      </c>
    </row>
    <row r="371" spans="1:9">
      <c r="A371" s="272">
        <v>367</v>
      </c>
      <c r="B371" s="273" t="s">
        <v>2301</v>
      </c>
      <c r="C371" s="273" t="s">
        <v>2123</v>
      </c>
      <c r="D371" s="274" t="s">
        <v>1798</v>
      </c>
      <c r="E371" s="275"/>
      <c r="F371" s="276"/>
      <c r="G371" s="277" t="s">
        <v>1799</v>
      </c>
      <c r="H371" s="276">
        <v>1</v>
      </c>
      <c r="I371" s="280" t="s">
        <v>1800</v>
      </c>
    </row>
    <row r="372" spans="1:9">
      <c r="A372" s="272">
        <v>368</v>
      </c>
      <c r="B372" s="273" t="s">
        <v>2302</v>
      </c>
      <c r="C372" s="273" t="s">
        <v>2123</v>
      </c>
      <c r="D372" s="274" t="s">
        <v>1798</v>
      </c>
      <c r="E372" s="275"/>
      <c r="F372" s="276"/>
      <c r="G372" s="277" t="s">
        <v>1799</v>
      </c>
      <c r="H372" s="276">
        <v>1</v>
      </c>
      <c r="I372" s="280" t="s">
        <v>1800</v>
      </c>
    </row>
    <row r="373" spans="1:9">
      <c r="A373" s="272">
        <v>369</v>
      </c>
      <c r="B373" s="273" t="s">
        <v>2303</v>
      </c>
      <c r="C373" s="273" t="s">
        <v>2123</v>
      </c>
      <c r="D373" s="274" t="s">
        <v>1798</v>
      </c>
      <c r="E373" s="275"/>
      <c r="F373" s="276"/>
      <c r="G373" s="277" t="s">
        <v>1799</v>
      </c>
      <c r="H373" s="276">
        <v>1</v>
      </c>
      <c r="I373" s="280" t="s">
        <v>1800</v>
      </c>
    </row>
    <row r="374" spans="1:9">
      <c r="A374" s="272">
        <v>370</v>
      </c>
      <c r="B374" s="273" t="s">
        <v>2304</v>
      </c>
      <c r="C374" s="273" t="s">
        <v>2123</v>
      </c>
      <c r="D374" s="274" t="s">
        <v>1798</v>
      </c>
      <c r="E374" s="275"/>
      <c r="F374" s="276"/>
      <c r="G374" s="277" t="s">
        <v>1799</v>
      </c>
      <c r="H374" s="276">
        <v>1</v>
      </c>
      <c r="I374" s="280" t="s">
        <v>1800</v>
      </c>
    </row>
    <row r="375" spans="1:9">
      <c r="A375" s="272">
        <v>371</v>
      </c>
      <c r="B375" s="273" t="s">
        <v>2305</v>
      </c>
      <c r="C375" s="273" t="s">
        <v>2123</v>
      </c>
      <c r="D375" s="274" t="s">
        <v>1798</v>
      </c>
      <c r="E375" s="275"/>
      <c r="F375" s="276"/>
      <c r="G375" s="277" t="s">
        <v>1799</v>
      </c>
      <c r="H375" s="276">
        <v>1</v>
      </c>
      <c r="I375" s="280" t="s">
        <v>1800</v>
      </c>
    </row>
    <row r="376" spans="1:9">
      <c r="A376" s="272">
        <v>372</v>
      </c>
      <c r="B376" s="273" t="s">
        <v>2306</v>
      </c>
      <c r="C376" s="273" t="s">
        <v>2123</v>
      </c>
      <c r="D376" s="274" t="s">
        <v>1798</v>
      </c>
      <c r="E376" s="275"/>
      <c r="F376" s="276"/>
      <c r="G376" s="277" t="s">
        <v>1799</v>
      </c>
      <c r="H376" s="276">
        <v>1</v>
      </c>
      <c r="I376" s="280" t="s">
        <v>1800</v>
      </c>
    </row>
    <row r="377" spans="1:9">
      <c r="A377" s="272">
        <v>373</v>
      </c>
      <c r="B377" s="273" t="s">
        <v>2307</v>
      </c>
      <c r="C377" s="273" t="s">
        <v>2123</v>
      </c>
      <c r="D377" s="274" t="s">
        <v>1798</v>
      </c>
      <c r="E377" s="275"/>
      <c r="F377" s="276"/>
      <c r="G377" s="277" t="s">
        <v>1799</v>
      </c>
      <c r="H377" s="276">
        <v>1</v>
      </c>
      <c r="I377" s="280" t="s">
        <v>1800</v>
      </c>
    </row>
    <row r="378" spans="1:9">
      <c r="A378" s="272">
        <v>374</v>
      </c>
      <c r="B378" s="273" t="s">
        <v>2308</v>
      </c>
      <c r="C378" s="273" t="s">
        <v>2123</v>
      </c>
      <c r="D378" s="274" t="s">
        <v>1798</v>
      </c>
      <c r="E378" s="275"/>
      <c r="F378" s="276"/>
      <c r="G378" s="277" t="s">
        <v>1799</v>
      </c>
      <c r="H378" s="276">
        <v>1</v>
      </c>
      <c r="I378" s="280" t="s">
        <v>1800</v>
      </c>
    </row>
    <row r="379" spans="1:9">
      <c r="A379" s="272">
        <v>375</v>
      </c>
      <c r="B379" s="273" t="s">
        <v>2309</v>
      </c>
      <c r="C379" s="273" t="s">
        <v>2123</v>
      </c>
      <c r="D379" s="274" t="s">
        <v>1798</v>
      </c>
      <c r="E379" s="275"/>
      <c r="F379" s="276"/>
      <c r="G379" s="277" t="s">
        <v>1799</v>
      </c>
      <c r="H379" s="276">
        <v>1</v>
      </c>
      <c r="I379" s="280" t="s">
        <v>1800</v>
      </c>
    </row>
    <row r="380" spans="1:9">
      <c r="A380" s="272">
        <v>376</v>
      </c>
      <c r="B380" s="273" t="s">
        <v>2310</v>
      </c>
      <c r="C380" s="273" t="s">
        <v>2179</v>
      </c>
      <c r="D380" s="274" t="s">
        <v>1798</v>
      </c>
      <c r="E380" s="275"/>
      <c r="F380" s="276"/>
      <c r="G380" s="277" t="s">
        <v>1799</v>
      </c>
      <c r="H380" s="276">
        <v>1</v>
      </c>
      <c r="I380" s="280" t="s">
        <v>1800</v>
      </c>
    </row>
    <row r="381" spans="1:9">
      <c r="A381" s="272">
        <v>377</v>
      </c>
      <c r="B381" s="273" t="s">
        <v>2311</v>
      </c>
      <c r="C381" s="273" t="s">
        <v>2179</v>
      </c>
      <c r="D381" s="274" t="s">
        <v>1798</v>
      </c>
      <c r="E381" s="275"/>
      <c r="F381" s="276"/>
      <c r="G381" s="277" t="s">
        <v>1799</v>
      </c>
      <c r="H381" s="276">
        <v>1</v>
      </c>
      <c r="I381" s="280" t="s">
        <v>1800</v>
      </c>
    </row>
    <row r="382" spans="1:9">
      <c r="A382" s="272">
        <v>378</v>
      </c>
      <c r="B382" s="273" t="s">
        <v>2312</v>
      </c>
      <c r="C382" s="273" t="s">
        <v>2179</v>
      </c>
      <c r="D382" s="274" t="s">
        <v>1798</v>
      </c>
      <c r="E382" s="275"/>
      <c r="F382" s="276"/>
      <c r="G382" s="277" t="s">
        <v>1799</v>
      </c>
      <c r="H382" s="276">
        <v>1</v>
      </c>
      <c r="I382" s="280" t="s">
        <v>1800</v>
      </c>
    </row>
    <row r="383" spans="1:9">
      <c r="A383" s="272">
        <v>379</v>
      </c>
      <c r="B383" s="273" t="s">
        <v>2313</v>
      </c>
      <c r="C383" s="273" t="s">
        <v>2179</v>
      </c>
      <c r="D383" s="274" t="s">
        <v>1798</v>
      </c>
      <c r="E383" s="275"/>
      <c r="F383" s="276"/>
      <c r="G383" s="277" t="s">
        <v>1799</v>
      </c>
      <c r="H383" s="276">
        <v>1</v>
      </c>
      <c r="I383" s="280" t="s">
        <v>1800</v>
      </c>
    </row>
    <row r="384" spans="1:9">
      <c r="A384" s="272">
        <v>380</v>
      </c>
      <c r="B384" s="273" t="s">
        <v>2314</v>
      </c>
      <c r="C384" s="273" t="s">
        <v>2179</v>
      </c>
      <c r="D384" s="274" t="s">
        <v>1798</v>
      </c>
      <c r="E384" s="275"/>
      <c r="F384" s="276"/>
      <c r="G384" s="277" t="s">
        <v>1799</v>
      </c>
      <c r="H384" s="276">
        <v>1</v>
      </c>
      <c r="I384" s="280" t="s">
        <v>1800</v>
      </c>
    </row>
    <row r="385" spans="1:9">
      <c r="A385" s="272">
        <v>381</v>
      </c>
      <c r="B385" s="273" t="s">
        <v>2315</v>
      </c>
      <c r="C385" s="273" t="s">
        <v>2179</v>
      </c>
      <c r="D385" s="274" t="s">
        <v>1798</v>
      </c>
      <c r="E385" s="275"/>
      <c r="F385" s="276"/>
      <c r="G385" s="277" t="s">
        <v>1799</v>
      </c>
      <c r="H385" s="276">
        <v>1</v>
      </c>
      <c r="I385" s="280" t="s">
        <v>1800</v>
      </c>
    </row>
    <row r="386" spans="1:9">
      <c r="A386" s="272">
        <v>382</v>
      </c>
      <c r="B386" s="273" t="s">
        <v>2316</v>
      </c>
      <c r="C386" s="273" t="s">
        <v>2179</v>
      </c>
      <c r="D386" s="274" t="s">
        <v>1798</v>
      </c>
      <c r="E386" s="275"/>
      <c r="F386" s="276"/>
      <c r="G386" s="277" t="s">
        <v>1799</v>
      </c>
      <c r="H386" s="276">
        <v>1</v>
      </c>
      <c r="I386" s="280" t="s">
        <v>1800</v>
      </c>
    </row>
    <row r="387" spans="1:9">
      <c r="A387" s="272">
        <v>383</v>
      </c>
      <c r="B387" s="273" t="s">
        <v>2317</v>
      </c>
      <c r="C387" s="273" t="s">
        <v>2179</v>
      </c>
      <c r="D387" s="274" t="s">
        <v>1798</v>
      </c>
      <c r="E387" s="275"/>
      <c r="F387" s="276"/>
      <c r="G387" s="277" t="s">
        <v>1799</v>
      </c>
      <c r="H387" s="276">
        <v>1</v>
      </c>
      <c r="I387" s="280" t="s">
        <v>1800</v>
      </c>
    </row>
    <row r="388" spans="1:9">
      <c r="A388" s="272">
        <v>384</v>
      </c>
      <c r="B388" s="273" t="s">
        <v>2318</v>
      </c>
      <c r="C388" s="273" t="s">
        <v>2179</v>
      </c>
      <c r="D388" s="274" t="s">
        <v>1798</v>
      </c>
      <c r="E388" s="275"/>
      <c r="F388" s="276"/>
      <c r="G388" s="277" t="s">
        <v>1799</v>
      </c>
      <c r="H388" s="276">
        <v>1</v>
      </c>
      <c r="I388" s="280" t="s">
        <v>1800</v>
      </c>
    </row>
    <row r="389" spans="1:9">
      <c r="A389" s="272">
        <v>385</v>
      </c>
      <c r="B389" s="273" t="s">
        <v>2319</v>
      </c>
      <c r="C389" s="273" t="s">
        <v>2179</v>
      </c>
      <c r="D389" s="274" t="s">
        <v>1798</v>
      </c>
      <c r="E389" s="275"/>
      <c r="F389" s="276"/>
      <c r="G389" s="277" t="s">
        <v>1799</v>
      </c>
      <c r="H389" s="276">
        <v>1</v>
      </c>
      <c r="I389" s="280" t="s">
        <v>1800</v>
      </c>
    </row>
    <row r="390" spans="1:9">
      <c r="A390" s="272">
        <v>386</v>
      </c>
      <c r="B390" s="273" t="s">
        <v>2320</v>
      </c>
      <c r="C390" s="273" t="s">
        <v>2179</v>
      </c>
      <c r="D390" s="274" t="s">
        <v>1798</v>
      </c>
      <c r="E390" s="275"/>
      <c r="F390" s="276"/>
      <c r="G390" s="277" t="s">
        <v>1799</v>
      </c>
      <c r="H390" s="276">
        <v>1</v>
      </c>
      <c r="I390" s="280" t="s">
        <v>1800</v>
      </c>
    </row>
    <row r="391" spans="1:9">
      <c r="A391" s="272">
        <v>387</v>
      </c>
      <c r="B391" s="273" t="s">
        <v>2321</v>
      </c>
      <c r="C391" s="273" t="s">
        <v>2179</v>
      </c>
      <c r="D391" s="274" t="s">
        <v>1798</v>
      </c>
      <c r="E391" s="275"/>
      <c r="F391" s="276"/>
      <c r="G391" s="277" t="s">
        <v>1799</v>
      </c>
      <c r="H391" s="276">
        <v>1</v>
      </c>
      <c r="I391" s="280" t="s">
        <v>1800</v>
      </c>
    </row>
    <row r="392" spans="1:9">
      <c r="A392" s="272">
        <v>388</v>
      </c>
      <c r="B392" s="273" t="s">
        <v>2322</v>
      </c>
      <c r="C392" s="273" t="s">
        <v>2179</v>
      </c>
      <c r="D392" s="274" t="s">
        <v>1798</v>
      </c>
      <c r="E392" s="275"/>
      <c r="F392" s="276"/>
      <c r="G392" s="277" t="s">
        <v>1799</v>
      </c>
      <c r="H392" s="276">
        <v>1</v>
      </c>
      <c r="I392" s="280" t="s">
        <v>1800</v>
      </c>
    </row>
    <row r="393" spans="1:9">
      <c r="A393" s="272">
        <v>389</v>
      </c>
      <c r="B393" s="273" t="s">
        <v>2323</v>
      </c>
      <c r="C393" s="273" t="s">
        <v>2167</v>
      </c>
      <c r="D393" s="274" t="s">
        <v>1798</v>
      </c>
      <c r="E393" s="275"/>
      <c r="F393" s="276"/>
      <c r="G393" s="277" t="s">
        <v>1799</v>
      </c>
      <c r="H393" s="276">
        <v>1</v>
      </c>
      <c r="I393" s="280" t="s">
        <v>1800</v>
      </c>
    </row>
    <row r="394" spans="1:9">
      <c r="A394" s="272">
        <v>390</v>
      </c>
      <c r="B394" s="273" t="s">
        <v>2324</v>
      </c>
      <c r="C394" s="273" t="s">
        <v>2167</v>
      </c>
      <c r="D394" s="274" t="s">
        <v>1798</v>
      </c>
      <c r="E394" s="275"/>
      <c r="F394" s="276"/>
      <c r="G394" s="277" t="s">
        <v>1799</v>
      </c>
      <c r="H394" s="276">
        <v>1</v>
      </c>
      <c r="I394" s="280" t="s">
        <v>1800</v>
      </c>
    </row>
    <row r="395" spans="1:9">
      <c r="A395" s="272">
        <v>391</v>
      </c>
      <c r="B395" s="273" t="s">
        <v>2325</v>
      </c>
      <c r="C395" s="273" t="s">
        <v>2167</v>
      </c>
      <c r="D395" s="274" t="s">
        <v>1798</v>
      </c>
      <c r="E395" s="275"/>
      <c r="F395" s="276"/>
      <c r="G395" s="277" t="s">
        <v>1799</v>
      </c>
      <c r="H395" s="276">
        <v>1</v>
      </c>
      <c r="I395" s="280" t="s">
        <v>1800</v>
      </c>
    </row>
    <row r="396" spans="1:9">
      <c r="A396" s="272">
        <v>392</v>
      </c>
      <c r="B396" s="273" t="s">
        <v>2326</v>
      </c>
      <c r="C396" s="273" t="s">
        <v>2167</v>
      </c>
      <c r="D396" s="274" t="s">
        <v>1798</v>
      </c>
      <c r="E396" s="275"/>
      <c r="F396" s="276"/>
      <c r="G396" s="277" t="s">
        <v>1799</v>
      </c>
      <c r="H396" s="276">
        <v>1</v>
      </c>
      <c r="I396" s="280" t="s">
        <v>1800</v>
      </c>
    </row>
    <row r="397" spans="1:9">
      <c r="A397" s="272">
        <v>393</v>
      </c>
      <c r="B397" s="273" t="s">
        <v>2327</v>
      </c>
      <c r="C397" s="273" t="s">
        <v>2167</v>
      </c>
      <c r="D397" s="274" t="s">
        <v>1798</v>
      </c>
      <c r="E397" s="275"/>
      <c r="F397" s="276"/>
      <c r="G397" s="277" t="s">
        <v>1799</v>
      </c>
      <c r="H397" s="276">
        <v>1</v>
      </c>
      <c r="I397" s="280" t="s">
        <v>1800</v>
      </c>
    </row>
    <row r="398" spans="1:9">
      <c r="A398" s="272">
        <v>394</v>
      </c>
      <c r="B398" s="273" t="s">
        <v>2328</v>
      </c>
      <c r="C398" s="273" t="s">
        <v>2167</v>
      </c>
      <c r="D398" s="274" t="s">
        <v>1798</v>
      </c>
      <c r="E398" s="275"/>
      <c r="F398" s="276"/>
      <c r="G398" s="277" t="s">
        <v>1799</v>
      </c>
      <c r="H398" s="276">
        <v>1</v>
      </c>
      <c r="I398" s="280" t="s">
        <v>1800</v>
      </c>
    </row>
    <row r="399" spans="1:9">
      <c r="A399" s="272">
        <v>395</v>
      </c>
      <c r="B399" s="273" t="s">
        <v>2329</v>
      </c>
      <c r="C399" s="273" t="s">
        <v>2167</v>
      </c>
      <c r="D399" s="274" t="s">
        <v>1798</v>
      </c>
      <c r="E399" s="275"/>
      <c r="F399" s="276"/>
      <c r="G399" s="277" t="s">
        <v>1799</v>
      </c>
      <c r="H399" s="276">
        <v>1</v>
      </c>
      <c r="I399" s="280" t="s">
        <v>1800</v>
      </c>
    </row>
    <row r="400" spans="1:9">
      <c r="A400" s="272">
        <v>396</v>
      </c>
      <c r="B400" s="273" t="s">
        <v>2330</v>
      </c>
      <c r="C400" s="273" t="s">
        <v>2167</v>
      </c>
      <c r="D400" s="274" t="s">
        <v>1798</v>
      </c>
      <c r="E400" s="275"/>
      <c r="F400" s="276"/>
      <c r="G400" s="277" t="s">
        <v>1799</v>
      </c>
      <c r="H400" s="276">
        <v>1</v>
      </c>
      <c r="I400" s="280" t="s">
        <v>1800</v>
      </c>
    </row>
    <row r="401" spans="1:9">
      <c r="A401" s="272">
        <v>397</v>
      </c>
      <c r="B401" s="273" t="s">
        <v>2331</v>
      </c>
      <c r="C401" s="273" t="s">
        <v>2167</v>
      </c>
      <c r="D401" s="274" t="s">
        <v>1798</v>
      </c>
      <c r="E401" s="275"/>
      <c r="F401" s="276"/>
      <c r="G401" s="277" t="s">
        <v>1799</v>
      </c>
      <c r="H401" s="276">
        <v>1</v>
      </c>
      <c r="I401" s="280" t="s">
        <v>1800</v>
      </c>
    </row>
    <row r="402" spans="1:9">
      <c r="A402" s="272">
        <v>398</v>
      </c>
      <c r="B402" s="273" t="s">
        <v>2332</v>
      </c>
      <c r="C402" s="273" t="s">
        <v>2167</v>
      </c>
      <c r="D402" s="274" t="s">
        <v>1798</v>
      </c>
      <c r="E402" s="275"/>
      <c r="F402" s="276"/>
      <c r="G402" s="277" t="s">
        <v>1799</v>
      </c>
      <c r="H402" s="276">
        <v>1</v>
      </c>
      <c r="I402" s="280" t="s">
        <v>1800</v>
      </c>
    </row>
    <row r="403" spans="1:9">
      <c r="A403" s="272">
        <v>399</v>
      </c>
      <c r="B403" s="273" t="s">
        <v>2333</v>
      </c>
      <c r="C403" s="273" t="s">
        <v>2167</v>
      </c>
      <c r="D403" s="274" t="s">
        <v>1798</v>
      </c>
      <c r="E403" s="275"/>
      <c r="F403" s="276"/>
      <c r="G403" s="277" t="s">
        <v>1799</v>
      </c>
      <c r="H403" s="276">
        <v>1</v>
      </c>
      <c r="I403" s="280" t="s">
        <v>1800</v>
      </c>
    </row>
    <row r="404" spans="1:9">
      <c r="A404" s="272">
        <v>400</v>
      </c>
      <c r="B404" s="273" t="s">
        <v>2334</v>
      </c>
      <c r="C404" s="273" t="s">
        <v>2167</v>
      </c>
      <c r="D404" s="274" t="s">
        <v>1798</v>
      </c>
      <c r="E404" s="275"/>
      <c r="F404" s="276"/>
      <c r="G404" s="277" t="s">
        <v>1799</v>
      </c>
      <c r="H404" s="276">
        <v>1</v>
      </c>
      <c r="I404" s="280" t="s">
        <v>1800</v>
      </c>
    </row>
    <row r="405" spans="1:9">
      <c r="A405" s="272">
        <v>401</v>
      </c>
      <c r="B405" s="273" t="s">
        <v>2335</v>
      </c>
      <c r="C405" s="273" t="s">
        <v>2167</v>
      </c>
      <c r="D405" s="274" t="s">
        <v>1798</v>
      </c>
      <c r="E405" s="275"/>
      <c r="F405" s="276"/>
      <c r="G405" s="277" t="s">
        <v>1799</v>
      </c>
      <c r="H405" s="276">
        <v>1</v>
      </c>
      <c r="I405" s="280" t="s">
        <v>1800</v>
      </c>
    </row>
    <row r="406" spans="1:9">
      <c r="A406" s="272">
        <v>402</v>
      </c>
      <c r="B406" s="273" t="s">
        <v>2336</v>
      </c>
      <c r="C406" s="273" t="s">
        <v>2167</v>
      </c>
      <c r="D406" s="274" t="s">
        <v>1798</v>
      </c>
      <c r="E406" s="275"/>
      <c r="F406" s="276"/>
      <c r="G406" s="277" t="s">
        <v>1799</v>
      </c>
      <c r="H406" s="276">
        <v>1</v>
      </c>
      <c r="I406" s="280" t="s">
        <v>1800</v>
      </c>
    </row>
    <row r="407" spans="1:9">
      <c r="A407" s="272">
        <v>403</v>
      </c>
      <c r="B407" s="273" t="s">
        <v>2337</v>
      </c>
      <c r="C407" s="273" t="s">
        <v>2167</v>
      </c>
      <c r="D407" s="274" t="s">
        <v>1798</v>
      </c>
      <c r="E407" s="275"/>
      <c r="F407" s="276"/>
      <c r="G407" s="277" t="s">
        <v>1799</v>
      </c>
      <c r="H407" s="276">
        <v>1</v>
      </c>
      <c r="I407" s="280" t="s">
        <v>1800</v>
      </c>
    </row>
    <row r="408" spans="1:9">
      <c r="A408" s="272">
        <v>404</v>
      </c>
      <c r="B408" s="273" t="s">
        <v>2338</v>
      </c>
      <c r="C408" s="273" t="s">
        <v>2167</v>
      </c>
      <c r="D408" s="274" t="s">
        <v>1798</v>
      </c>
      <c r="E408" s="275"/>
      <c r="F408" s="276"/>
      <c r="G408" s="277" t="s">
        <v>1799</v>
      </c>
      <c r="H408" s="276">
        <v>1</v>
      </c>
      <c r="I408" s="280" t="s">
        <v>1800</v>
      </c>
    </row>
    <row r="409" spans="1:9">
      <c r="A409" s="272">
        <v>405</v>
      </c>
      <c r="B409" s="273" t="s">
        <v>2339</v>
      </c>
      <c r="C409" s="273" t="s">
        <v>2167</v>
      </c>
      <c r="D409" s="274" t="s">
        <v>1798</v>
      </c>
      <c r="E409" s="275"/>
      <c r="F409" s="276"/>
      <c r="G409" s="277" t="s">
        <v>1799</v>
      </c>
      <c r="H409" s="276">
        <v>1</v>
      </c>
      <c r="I409" s="280" t="s">
        <v>1800</v>
      </c>
    </row>
    <row r="410" spans="1:9">
      <c r="A410" s="272">
        <v>406</v>
      </c>
      <c r="B410" s="273" t="s">
        <v>2340</v>
      </c>
      <c r="C410" s="273" t="s">
        <v>2167</v>
      </c>
      <c r="D410" s="274" t="s">
        <v>1798</v>
      </c>
      <c r="E410" s="275"/>
      <c r="F410" s="276"/>
      <c r="G410" s="277" t="s">
        <v>1799</v>
      </c>
      <c r="H410" s="276">
        <v>1</v>
      </c>
      <c r="I410" s="280" t="s">
        <v>1800</v>
      </c>
    </row>
    <row r="411" spans="1:9">
      <c r="A411" s="272">
        <v>407</v>
      </c>
      <c r="B411" s="273" t="s">
        <v>2341</v>
      </c>
      <c r="C411" s="273" t="s">
        <v>2167</v>
      </c>
      <c r="D411" s="274" t="s">
        <v>1798</v>
      </c>
      <c r="E411" s="275"/>
      <c r="F411" s="276"/>
      <c r="G411" s="277" t="s">
        <v>1799</v>
      </c>
      <c r="H411" s="276">
        <v>1</v>
      </c>
      <c r="I411" s="280" t="s">
        <v>1800</v>
      </c>
    </row>
    <row r="412" spans="1:9">
      <c r="A412" s="272">
        <v>408</v>
      </c>
      <c r="B412" s="273" t="s">
        <v>2342</v>
      </c>
      <c r="C412" s="273" t="s">
        <v>2167</v>
      </c>
      <c r="D412" s="274" t="s">
        <v>1798</v>
      </c>
      <c r="E412" s="275"/>
      <c r="F412" s="276"/>
      <c r="G412" s="277" t="s">
        <v>1799</v>
      </c>
      <c r="H412" s="276">
        <v>1</v>
      </c>
      <c r="I412" s="280" t="s">
        <v>1800</v>
      </c>
    </row>
    <row r="413" spans="1:9">
      <c r="A413" s="272">
        <v>409</v>
      </c>
      <c r="B413" s="273" t="s">
        <v>2343</v>
      </c>
      <c r="C413" s="273" t="s">
        <v>2167</v>
      </c>
      <c r="D413" s="274" t="s">
        <v>1798</v>
      </c>
      <c r="E413" s="275"/>
      <c r="F413" s="276"/>
      <c r="G413" s="277" t="s">
        <v>1799</v>
      </c>
      <c r="H413" s="276">
        <v>1</v>
      </c>
      <c r="I413" s="280" t="s">
        <v>1800</v>
      </c>
    </row>
    <row r="414" spans="1:9">
      <c r="A414" s="272">
        <v>410</v>
      </c>
      <c r="B414" s="273" t="s">
        <v>2344</v>
      </c>
      <c r="C414" s="273" t="s">
        <v>2167</v>
      </c>
      <c r="D414" s="274" t="s">
        <v>1798</v>
      </c>
      <c r="E414" s="275"/>
      <c r="F414" s="276"/>
      <c r="G414" s="277" t="s">
        <v>1799</v>
      </c>
      <c r="H414" s="276">
        <v>1</v>
      </c>
      <c r="I414" s="280" t="s">
        <v>1800</v>
      </c>
    </row>
    <row r="415" spans="1:9">
      <c r="A415" s="272">
        <v>411</v>
      </c>
      <c r="B415" s="273" t="s">
        <v>2345</v>
      </c>
      <c r="C415" s="273" t="s">
        <v>2167</v>
      </c>
      <c r="D415" s="274" t="s">
        <v>1798</v>
      </c>
      <c r="E415" s="275"/>
      <c r="F415" s="276"/>
      <c r="G415" s="277" t="s">
        <v>1799</v>
      </c>
      <c r="H415" s="276">
        <v>1</v>
      </c>
      <c r="I415" s="280" t="s">
        <v>1800</v>
      </c>
    </row>
    <row r="416" spans="1:9">
      <c r="A416" s="272">
        <v>412</v>
      </c>
      <c r="B416" s="273" t="s">
        <v>2346</v>
      </c>
      <c r="C416" s="273" t="s">
        <v>2167</v>
      </c>
      <c r="D416" s="274" t="s">
        <v>1798</v>
      </c>
      <c r="E416" s="275"/>
      <c r="F416" s="276"/>
      <c r="G416" s="277" t="s">
        <v>1799</v>
      </c>
      <c r="H416" s="276">
        <v>1</v>
      </c>
      <c r="I416" s="280" t="s">
        <v>1800</v>
      </c>
    </row>
    <row r="417" spans="1:9">
      <c r="A417" s="272">
        <v>413</v>
      </c>
      <c r="B417" s="273" t="s">
        <v>2347</v>
      </c>
      <c r="C417" s="273" t="s">
        <v>2167</v>
      </c>
      <c r="D417" s="274" t="s">
        <v>1798</v>
      </c>
      <c r="E417" s="275"/>
      <c r="F417" s="276"/>
      <c r="G417" s="277" t="s">
        <v>1799</v>
      </c>
      <c r="H417" s="276">
        <v>1</v>
      </c>
      <c r="I417" s="280" t="s">
        <v>1969</v>
      </c>
    </row>
    <row r="418" spans="1:9">
      <c r="A418" s="272">
        <v>414</v>
      </c>
      <c r="B418" s="273" t="s">
        <v>2348</v>
      </c>
      <c r="C418" s="273" t="s">
        <v>2167</v>
      </c>
      <c r="D418" s="274" t="s">
        <v>1798</v>
      </c>
      <c r="E418" s="275"/>
      <c r="F418" s="276"/>
      <c r="G418" s="277" t="s">
        <v>1799</v>
      </c>
      <c r="H418" s="276">
        <v>1</v>
      </c>
      <c r="I418" s="280" t="s">
        <v>1800</v>
      </c>
    </row>
    <row r="419" spans="1:9">
      <c r="A419" s="272">
        <v>415</v>
      </c>
      <c r="B419" s="273" t="s">
        <v>2349</v>
      </c>
      <c r="C419" s="273" t="s">
        <v>2167</v>
      </c>
      <c r="D419" s="274" t="s">
        <v>1798</v>
      </c>
      <c r="E419" s="275"/>
      <c r="F419" s="276"/>
      <c r="G419" s="277" t="s">
        <v>1799</v>
      </c>
      <c r="H419" s="276">
        <v>1</v>
      </c>
      <c r="I419" s="280" t="s">
        <v>1800</v>
      </c>
    </row>
    <row r="420" spans="1:9">
      <c r="A420" s="272">
        <v>416</v>
      </c>
      <c r="B420" s="273" t="s">
        <v>2350</v>
      </c>
      <c r="C420" s="273" t="s">
        <v>2167</v>
      </c>
      <c r="D420" s="274" t="s">
        <v>1798</v>
      </c>
      <c r="E420" s="275"/>
      <c r="F420" s="276"/>
      <c r="G420" s="277" t="s">
        <v>1799</v>
      </c>
      <c r="H420" s="276">
        <v>1</v>
      </c>
      <c r="I420" s="280" t="s">
        <v>1800</v>
      </c>
    </row>
    <row r="421" spans="1:9">
      <c r="A421" s="272">
        <v>417</v>
      </c>
      <c r="B421" s="273" t="s">
        <v>2351</v>
      </c>
      <c r="C421" s="273" t="s">
        <v>2167</v>
      </c>
      <c r="D421" s="274" t="s">
        <v>1798</v>
      </c>
      <c r="E421" s="275"/>
      <c r="F421" s="276"/>
      <c r="G421" s="277" t="s">
        <v>1799</v>
      </c>
      <c r="H421" s="276">
        <v>1</v>
      </c>
      <c r="I421" s="280" t="s">
        <v>1800</v>
      </c>
    </row>
    <row r="422" spans="1:9">
      <c r="A422" s="272">
        <v>418</v>
      </c>
      <c r="B422" s="273" t="s">
        <v>2352</v>
      </c>
      <c r="C422" s="273" t="s">
        <v>2258</v>
      </c>
      <c r="D422" s="274" t="s">
        <v>1798</v>
      </c>
      <c r="E422" s="275"/>
      <c r="F422" s="276"/>
      <c r="G422" s="277" t="s">
        <v>1799</v>
      </c>
      <c r="H422" s="276">
        <v>1</v>
      </c>
      <c r="I422" s="280" t="s">
        <v>1800</v>
      </c>
    </row>
    <row r="423" spans="1:9">
      <c r="A423" s="272">
        <v>419</v>
      </c>
      <c r="B423" s="273" t="s">
        <v>2353</v>
      </c>
      <c r="C423" s="273" t="s">
        <v>2258</v>
      </c>
      <c r="D423" s="274" t="s">
        <v>1798</v>
      </c>
      <c r="E423" s="275"/>
      <c r="F423" s="276"/>
      <c r="G423" s="277" t="s">
        <v>1799</v>
      </c>
      <c r="H423" s="276">
        <v>1</v>
      </c>
      <c r="I423" s="280" t="s">
        <v>1800</v>
      </c>
    </row>
    <row r="424" spans="1:9">
      <c r="A424" s="272">
        <v>420</v>
      </c>
      <c r="B424" s="273" t="s">
        <v>2354</v>
      </c>
      <c r="C424" s="273" t="s">
        <v>2258</v>
      </c>
      <c r="D424" s="274" t="s">
        <v>1798</v>
      </c>
      <c r="E424" s="275"/>
      <c r="F424" s="276"/>
      <c r="G424" s="277" t="s">
        <v>1799</v>
      </c>
      <c r="H424" s="276">
        <v>1</v>
      </c>
      <c r="I424" s="280" t="s">
        <v>1800</v>
      </c>
    </row>
    <row r="425" spans="1:9">
      <c r="A425" s="272">
        <v>421</v>
      </c>
      <c r="B425" s="273" t="s">
        <v>2355</v>
      </c>
      <c r="C425" s="273" t="s">
        <v>2258</v>
      </c>
      <c r="D425" s="274" t="s">
        <v>1798</v>
      </c>
      <c r="E425" s="275"/>
      <c r="F425" s="276"/>
      <c r="G425" s="277" t="s">
        <v>1799</v>
      </c>
      <c r="H425" s="276">
        <v>1</v>
      </c>
      <c r="I425" s="280" t="s">
        <v>1800</v>
      </c>
    </row>
    <row r="426" spans="1:9">
      <c r="A426" s="272">
        <v>422</v>
      </c>
      <c r="B426" s="273" t="s">
        <v>2356</v>
      </c>
      <c r="C426" s="273" t="s">
        <v>2258</v>
      </c>
      <c r="D426" s="274" t="s">
        <v>1798</v>
      </c>
      <c r="E426" s="275"/>
      <c r="F426" s="276"/>
      <c r="G426" s="277" t="s">
        <v>1799</v>
      </c>
      <c r="H426" s="276">
        <v>1</v>
      </c>
      <c r="I426" s="280" t="s">
        <v>1800</v>
      </c>
    </row>
    <row r="427" spans="1:9">
      <c r="A427" s="272">
        <v>423</v>
      </c>
      <c r="B427" s="273" t="s">
        <v>2357</v>
      </c>
      <c r="C427" s="273" t="s">
        <v>2258</v>
      </c>
      <c r="D427" s="274" t="s">
        <v>1798</v>
      </c>
      <c r="E427" s="275"/>
      <c r="F427" s="276"/>
      <c r="G427" s="277" t="s">
        <v>1799</v>
      </c>
      <c r="H427" s="276">
        <v>1</v>
      </c>
      <c r="I427" s="280" t="s">
        <v>1800</v>
      </c>
    </row>
    <row r="428" spans="1:9">
      <c r="A428" s="272">
        <v>424</v>
      </c>
      <c r="B428" s="273" t="s">
        <v>2358</v>
      </c>
      <c r="C428" s="273" t="s">
        <v>2258</v>
      </c>
      <c r="D428" s="274" t="s">
        <v>1798</v>
      </c>
      <c r="E428" s="275"/>
      <c r="F428" s="276"/>
      <c r="G428" s="277" t="s">
        <v>1799</v>
      </c>
      <c r="H428" s="276">
        <v>1</v>
      </c>
      <c r="I428" s="280" t="s">
        <v>1800</v>
      </c>
    </row>
    <row r="429" spans="1:9">
      <c r="A429" s="272">
        <v>425</v>
      </c>
      <c r="B429" s="273" t="s">
        <v>2359</v>
      </c>
      <c r="C429" s="273" t="s">
        <v>2258</v>
      </c>
      <c r="D429" s="274" t="s">
        <v>1798</v>
      </c>
      <c r="E429" s="275"/>
      <c r="F429" s="276"/>
      <c r="G429" s="277" t="s">
        <v>1799</v>
      </c>
      <c r="H429" s="276">
        <v>1</v>
      </c>
      <c r="I429" s="280" t="s">
        <v>1800</v>
      </c>
    </row>
    <row r="430" spans="1:9">
      <c r="A430" s="272">
        <v>426</v>
      </c>
      <c r="B430" s="273" t="s">
        <v>2360</v>
      </c>
      <c r="C430" s="273" t="s">
        <v>2258</v>
      </c>
      <c r="D430" s="274" t="s">
        <v>1798</v>
      </c>
      <c r="E430" s="275"/>
      <c r="F430" s="276"/>
      <c r="G430" s="277" t="s">
        <v>1799</v>
      </c>
      <c r="H430" s="276">
        <v>1</v>
      </c>
      <c r="I430" s="280" t="s">
        <v>1800</v>
      </c>
    </row>
    <row r="431" spans="1:9">
      <c r="A431" s="272">
        <v>427</v>
      </c>
      <c r="B431" s="273" t="s">
        <v>2361</v>
      </c>
      <c r="C431" s="273" t="s">
        <v>2258</v>
      </c>
      <c r="D431" s="274" t="s">
        <v>1798</v>
      </c>
      <c r="E431" s="275"/>
      <c r="F431" s="276"/>
      <c r="G431" s="277" t="s">
        <v>1799</v>
      </c>
      <c r="H431" s="276">
        <v>1</v>
      </c>
      <c r="I431" s="280" t="s">
        <v>1800</v>
      </c>
    </row>
    <row r="432" spans="1:9">
      <c r="A432" s="272">
        <v>428</v>
      </c>
      <c r="B432" s="273" t="s">
        <v>2362</v>
      </c>
      <c r="C432" s="273" t="s">
        <v>2258</v>
      </c>
      <c r="D432" s="274" t="s">
        <v>1798</v>
      </c>
      <c r="E432" s="275"/>
      <c r="F432" s="276"/>
      <c r="G432" s="277" t="s">
        <v>1799</v>
      </c>
      <c r="H432" s="276">
        <v>1</v>
      </c>
      <c r="I432" s="280" t="s">
        <v>1800</v>
      </c>
    </row>
    <row r="433" spans="1:9">
      <c r="A433" s="272">
        <v>429</v>
      </c>
      <c r="B433" s="273" t="s">
        <v>2363</v>
      </c>
      <c r="C433" s="273" t="s">
        <v>2258</v>
      </c>
      <c r="D433" s="274" t="s">
        <v>1798</v>
      </c>
      <c r="E433" s="275"/>
      <c r="F433" s="276"/>
      <c r="G433" s="277" t="s">
        <v>1799</v>
      </c>
      <c r="H433" s="276">
        <v>1</v>
      </c>
      <c r="I433" s="280" t="s">
        <v>1800</v>
      </c>
    </row>
    <row r="434" spans="1:9">
      <c r="A434" s="272">
        <v>430</v>
      </c>
      <c r="B434" s="273" t="s">
        <v>2364</v>
      </c>
      <c r="C434" s="273" t="s">
        <v>2258</v>
      </c>
      <c r="D434" s="274" t="s">
        <v>1798</v>
      </c>
      <c r="E434" s="275"/>
      <c r="F434" s="276"/>
      <c r="G434" s="277" t="s">
        <v>1799</v>
      </c>
      <c r="H434" s="276">
        <v>1</v>
      </c>
      <c r="I434" s="280" t="s">
        <v>1800</v>
      </c>
    </row>
    <row r="435" spans="1:9">
      <c r="A435" s="272">
        <v>431</v>
      </c>
      <c r="B435" s="273" t="s">
        <v>2365</v>
      </c>
      <c r="C435" s="273" t="s">
        <v>2258</v>
      </c>
      <c r="D435" s="274" t="s">
        <v>1798</v>
      </c>
      <c r="E435" s="275"/>
      <c r="F435" s="276"/>
      <c r="G435" s="277" t="s">
        <v>1799</v>
      </c>
      <c r="H435" s="276">
        <v>1</v>
      </c>
      <c r="I435" s="280" t="s">
        <v>1800</v>
      </c>
    </row>
    <row r="436" spans="1:9">
      <c r="A436" s="272">
        <v>432</v>
      </c>
      <c r="B436" s="273" t="s">
        <v>2366</v>
      </c>
      <c r="C436" s="273" t="s">
        <v>2258</v>
      </c>
      <c r="D436" s="274" t="s">
        <v>1798</v>
      </c>
      <c r="E436" s="275"/>
      <c r="F436" s="276"/>
      <c r="G436" s="277" t="s">
        <v>1799</v>
      </c>
      <c r="H436" s="276">
        <v>1</v>
      </c>
      <c r="I436" s="280" t="s">
        <v>1800</v>
      </c>
    </row>
    <row r="437" spans="1:9">
      <c r="A437" s="272">
        <v>433</v>
      </c>
      <c r="B437" s="273" t="s">
        <v>2367</v>
      </c>
      <c r="C437" s="273" t="s">
        <v>2258</v>
      </c>
      <c r="D437" s="274" t="s">
        <v>1798</v>
      </c>
      <c r="E437" s="275"/>
      <c r="F437" s="276"/>
      <c r="G437" s="277" t="s">
        <v>1799</v>
      </c>
      <c r="H437" s="276">
        <v>1</v>
      </c>
      <c r="I437" s="280" t="s">
        <v>1800</v>
      </c>
    </row>
    <row r="438" spans="1:9">
      <c r="A438" s="272">
        <v>434</v>
      </c>
      <c r="B438" s="273" t="s">
        <v>2368</v>
      </c>
      <c r="C438" s="273" t="s">
        <v>2258</v>
      </c>
      <c r="D438" s="274" t="s">
        <v>1798</v>
      </c>
      <c r="E438" s="275"/>
      <c r="F438" s="276"/>
      <c r="G438" s="277" t="s">
        <v>1799</v>
      </c>
      <c r="H438" s="276">
        <v>1</v>
      </c>
      <c r="I438" s="280" t="s">
        <v>1800</v>
      </c>
    </row>
    <row r="439" spans="1:9">
      <c r="A439" s="272">
        <v>435</v>
      </c>
      <c r="B439" s="273" t="s">
        <v>2369</v>
      </c>
      <c r="C439" s="273" t="s">
        <v>2258</v>
      </c>
      <c r="D439" s="274" t="s">
        <v>1798</v>
      </c>
      <c r="E439" s="275"/>
      <c r="F439" s="276"/>
      <c r="G439" s="277" t="s">
        <v>1799</v>
      </c>
      <c r="H439" s="276">
        <v>1</v>
      </c>
      <c r="I439" s="280" t="s">
        <v>1800</v>
      </c>
    </row>
    <row r="440" spans="1:9">
      <c r="A440" s="272">
        <v>436</v>
      </c>
      <c r="B440" s="273" t="s">
        <v>2370</v>
      </c>
      <c r="C440" s="273" t="s">
        <v>2258</v>
      </c>
      <c r="D440" s="274" t="s">
        <v>1798</v>
      </c>
      <c r="E440" s="275"/>
      <c r="F440" s="276"/>
      <c r="G440" s="277" t="s">
        <v>1799</v>
      </c>
      <c r="H440" s="276">
        <v>1</v>
      </c>
      <c r="I440" s="280" t="s">
        <v>1800</v>
      </c>
    </row>
    <row r="441" spans="1:9">
      <c r="A441" s="272">
        <v>437</v>
      </c>
      <c r="B441" s="273" t="s">
        <v>2371</v>
      </c>
      <c r="C441" s="273" t="s">
        <v>2258</v>
      </c>
      <c r="D441" s="274" t="s">
        <v>1798</v>
      </c>
      <c r="E441" s="275"/>
      <c r="F441" s="276"/>
      <c r="G441" s="277" t="s">
        <v>1799</v>
      </c>
      <c r="H441" s="276">
        <v>1</v>
      </c>
      <c r="I441" s="280" t="s">
        <v>1800</v>
      </c>
    </row>
    <row r="442" spans="1:9">
      <c r="A442" s="272">
        <v>438</v>
      </c>
      <c r="B442" s="273" t="s">
        <v>2372</v>
      </c>
      <c r="C442" s="273" t="s">
        <v>2258</v>
      </c>
      <c r="D442" s="274" t="s">
        <v>1798</v>
      </c>
      <c r="E442" s="275"/>
      <c r="F442" s="276"/>
      <c r="G442" s="277" t="s">
        <v>1799</v>
      </c>
      <c r="H442" s="276">
        <v>1</v>
      </c>
      <c r="I442" s="280" t="s">
        <v>1800</v>
      </c>
    </row>
    <row r="443" spans="1:9">
      <c r="A443" s="272">
        <v>439</v>
      </c>
      <c r="B443" s="273" t="s">
        <v>2373</v>
      </c>
      <c r="C443" s="273" t="s">
        <v>2258</v>
      </c>
      <c r="D443" s="274" t="s">
        <v>1798</v>
      </c>
      <c r="E443" s="275"/>
      <c r="F443" s="276"/>
      <c r="G443" s="277" t="s">
        <v>1799</v>
      </c>
      <c r="H443" s="276">
        <v>1</v>
      </c>
      <c r="I443" s="280" t="s">
        <v>1800</v>
      </c>
    </row>
    <row r="444" spans="1:9">
      <c r="A444" s="272">
        <v>440</v>
      </c>
      <c r="B444" s="273" t="s">
        <v>2374</v>
      </c>
      <c r="C444" s="273" t="s">
        <v>2258</v>
      </c>
      <c r="D444" s="274" t="s">
        <v>1798</v>
      </c>
      <c r="E444" s="275"/>
      <c r="F444" s="276"/>
      <c r="G444" s="277" t="s">
        <v>1799</v>
      </c>
      <c r="H444" s="276">
        <v>1</v>
      </c>
      <c r="I444" s="280" t="s">
        <v>1800</v>
      </c>
    </row>
    <row r="445" spans="1:9">
      <c r="A445" s="272">
        <v>441</v>
      </c>
      <c r="B445" s="273" t="s">
        <v>2375</v>
      </c>
      <c r="C445" s="273" t="s">
        <v>2258</v>
      </c>
      <c r="D445" s="274" t="s">
        <v>1798</v>
      </c>
      <c r="E445" s="275"/>
      <c r="F445" s="276"/>
      <c r="G445" s="277" t="s">
        <v>1799</v>
      </c>
      <c r="H445" s="276">
        <v>1</v>
      </c>
      <c r="I445" s="280" t="s">
        <v>1800</v>
      </c>
    </row>
    <row r="446" spans="1:9">
      <c r="A446" s="272">
        <v>442</v>
      </c>
      <c r="B446" s="273" t="s">
        <v>2376</v>
      </c>
      <c r="C446" s="273" t="s">
        <v>2258</v>
      </c>
      <c r="D446" s="274" t="s">
        <v>1798</v>
      </c>
      <c r="E446" s="275"/>
      <c r="F446" s="276"/>
      <c r="G446" s="277" t="s">
        <v>1799</v>
      </c>
      <c r="H446" s="276">
        <v>1</v>
      </c>
      <c r="I446" s="280" t="s">
        <v>1800</v>
      </c>
    </row>
    <row r="447" spans="1:9">
      <c r="A447" s="272">
        <v>443</v>
      </c>
      <c r="B447" s="273" t="s">
        <v>2377</v>
      </c>
      <c r="C447" s="273" t="s">
        <v>2258</v>
      </c>
      <c r="D447" s="274" t="s">
        <v>1798</v>
      </c>
      <c r="E447" s="275"/>
      <c r="F447" s="276"/>
      <c r="G447" s="277" t="s">
        <v>1799</v>
      </c>
      <c r="H447" s="276">
        <v>1</v>
      </c>
      <c r="I447" s="280" t="s">
        <v>1800</v>
      </c>
    </row>
    <row r="448" spans="1:9">
      <c r="A448" s="272">
        <v>444</v>
      </c>
      <c r="B448" s="273" t="s">
        <v>2378</v>
      </c>
      <c r="C448" s="273" t="s">
        <v>2258</v>
      </c>
      <c r="D448" s="274" t="s">
        <v>1798</v>
      </c>
      <c r="E448" s="275"/>
      <c r="F448" s="276"/>
      <c r="G448" s="277" t="s">
        <v>1799</v>
      </c>
      <c r="H448" s="276">
        <v>1</v>
      </c>
      <c r="I448" s="280" t="s">
        <v>1800</v>
      </c>
    </row>
    <row r="449" spans="1:9">
      <c r="A449" s="272">
        <v>445</v>
      </c>
      <c r="B449" s="273" t="s">
        <v>2379</v>
      </c>
      <c r="C449" s="273" t="s">
        <v>2258</v>
      </c>
      <c r="D449" s="274" t="s">
        <v>1798</v>
      </c>
      <c r="E449" s="275"/>
      <c r="F449" s="276"/>
      <c r="G449" s="277" t="s">
        <v>1799</v>
      </c>
      <c r="H449" s="276">
        <v>1</v>
      </c>
      <c r="I449" s="280" t="s">
        <v>1800</v>
      </c>
    </row>
    <row r="450" spans="1:9">
      <c r="A450" s="272">
        <v>446</v>
      </c>
      <c r="B450" s="273" t="s">
        <v>2380</v>
      </c>
      <c r="C450" s="273" t="s">
        <v>2258</v>
      </c>
      <c r="D450" s="274" t="s">
        <v>1798</v>
      </c>
      <c r="E450" s="275"/>
      <c r="F450" s="276"/>
      <c r="G450" s="277" t="s">
        <v>1799</v>
      </c>
      <c r="H450" s="276">
        <v>1</v>
      </c>
      <c r="I450" s="280" t="s">
        <v>1800</v>
      </c>
    </row>
    <row r="451" spans="1:9">
      <c r="A451" s="272">
        <v>447</v>
      </c>
      <c r="B451" s="273" t="s">
        <v>2381</v>
      </c>
      <c r="C451" s="273" t="s">
        <v>2258</v>
      </c>
      <c r="D451" s="274" t="s">
        <v>1798</v>
      </c>
      <c r="E451" s="275"/>
      <c r="F451" s="276"/>
      <c r="G451" s="277" t="s">
        <v>1799</v>
      </c>
      <c r="H451" s="276">
        <v>1</v>
      </c>
      <c r="I451" s="280" t="s">
        <v>1800</v>
      </c>
    </row>
    <row r="452" spans="1:9">
      <c r="A452" s="272">
        <v>448</v>
      </c>
      <c r="B452" s="273" t="s">
        <v>2382</v>
      </c>
      <c r="C452" s="273" t="s">
        <v>2258</v>
      </c>
      <c r="D452" s="274" t="s">
        <v>1798</v>
      </c>
      <c r="E452" s="275"/>
      <c r="F452" s="276"/>
      <c r="G452" s="277" t="s">
        <v>1799</v>
      </c>
      <c r="H452" s="276">
        <v>1</v>
      </c>
      <c r="I452" s="280" t="s">
        <v>1800</v>
      </c>
    </row>
    <row r="453" spans="1:9">
      <c r="A453" s="272">
        <v>449</v>
      </c>
      <c r="B453" s="273" t="s">
        <v>2383</v>
      </c>
      <c r="C453" s="273" t="s">
        <v>2258</v>
      </c>
      <c r="D453" s="274" t="s">
        <v>1798</v>
      </c>
      <c r="E453" s="275"/>
      <c r="F453" s="276"/>
      <c r="G453" s="277" t="s">
        <v>1799</v>
      </c>
      <c r="H453" s="276">
        <v>1</v>
      </c>
      <c r="I453" s="280" t="s">
        <v>1800</v>
      </c>
    </row>
    <row r="454" spans="1:9">
      <c r="A454" s="272">
        <v>450</v>
      </c>
      <c r="B454" s="273" t="s">
        <v>2384</v>
      </c>
      <c r="C454" s="273" t="s">
        <v>2258</v>
      </c>
      <c r="D454" s="274" t="s">
        <v>1798</v>
      </c>
      <c r="E454" s="275"/>
      <c r="F454" s="276"/>
      <c r="G454" s="277" t="s">
        <v>1799</v>
      </c>
      <c r="H454" s="276">
        <v>1</v>
      </c>
      <c r="I454" s="280" t="s">
        <v>1800</v>
      </c>
    </row>
    <row r="455" spans="1:9">
      <c r="A455" s="272">
        <v>451</v>
      </c>
      <c r="B455" s="273" t="s">
        <v>2385</v>
      </c>
      <c r="C455" s="273" t="s">
        <v>2258</v>
      </c>
      <c r="D455" s="274" t="s">
        <v>1798</v>
      </c>
      <c r="E455" s="275"/>
      <c r="F455" s="276"/>
      <c r="G455" s="277" t="s">
        <v>1799</v>
      </c>
      <c r="H455" s="276">
        <v>1</v>
      </c>
      <c r="I455" s="280" t="s">
        <v>1800</v>
      </c>
    </row>
    <row r="456" spans="1:9">
      <c r="A456" s="272">
        <v>452</v>
      </c>
      <c r="B456" s="273" t="s">
        <v>2386</v>
      </c>
      <c r="C456" s="273" t="s">
        <v>2258</v>
      </c>
      <c r="D456" s="274" t="s">
        <v>1798</v>
      </c>
      <c r="E456" s="275"/>
      <c r="F456" s="276"/>
      <c r="G456" s="277" t="s">
        <v>1799</v>
      </c>
      <c r="H456" s="276">
        <v>1</v>
      </c>
      <c r="I456" s="280" t="s">
        <v>1800</v>
      </c>
    </row>
    <row r="457" spans="1:9">
      <c r="A457" s="272">
        <v>453</v>
      </c>
      <c r="B457" s="273" t="s">
        <v>2387</v>
      </c>
      <c r="C457" s="273" t="s">
        <v>2258</v>
      </c>
      <c r="D457" s="274" t="s">
        <v>1798</v>
      </c>
      <c r="E457" s="275"/>
      <c r="F457" s="276"/>
      <c r="G457" s="277" t="s">
        <v>1799</v>
      </c>
      <c r="H457" s="276">
        <v>1</v>
      </c>
      <c r="I457" s="280" t="s">
        <v>1800</v>
      </c>
    </row>
    <row r="458" spans="1:9">
      <c r="A458" s="272">
        <v>454</v>
      </c>
      <c r="B458" s="273" t="s">
        <v>2388</v>
      </c>
      <c r="C458" s="273" t="s">
        <v>2258</v>
      </c>
      <c r="D458" s="274" t="s">
        <v>1798</v>
      </c>
      <c r="E458" s="275"/>
      <c r="F458" s="276"/>
      <c r="G458" s="277" t="s">
        <v>1799</v>
      </c>
      <c r="H458" s="276">
        <v>1</v>
      </c>
      <c r="I458" s="280" t="s">
        <v>1800</v>
      </c>
    </row>
    <row r="459" spans="1:9">
      <c r="A459" s="272">
        <v>455</v>
      </c>
      <c r="B459" s="273" t="s">
        <v>2389</v>
      </c>
      <c r="C459" s="273" t="s">
        <v>2258</v>
      </c>
      <c r="D459" s="274" t="s">
        <v>1798</v>
      </c>
      <c r="E459" s="275"/>
      <c r="F459" s="276"/>
      <c r="G459" s="277" t="s">
        <v>1799</v>
      </c>
      <c r="H459" s="276">
        <v>1</v>
      </c>
      <c r="I459" s="280" t="s">
        <v>1800</v>
      </c>
    </row>
    <row r="460" spans="1:9">
      <c r="A460" s="272">
        <v>456</v>
      </c>
      <c r="B460" s="273" t="s">
        <v>2390</v>
      </c>
      <c r="C460" s="273" t="s">
        <v>2258</v>
      </c>
      <c r="D460" s="274" t="s">
        <v>1798</v>
      </c>
      <c r="E460" s="275"/>
      <c r="F460" s="276"/>
      <c r="G460" s="277" t="s">
        <v>1799</v>
      </c>
      <c r="H460" s="276">
        <v>1</v>
      </c>
      <c r="I460" s="280" t="s">
        <v>1800</v>
      </c>
    </row>
    <row r="461" spans="1:9">
      <c r="A461" s="272">
        <v>457</v>
      </c>
      <c r="B461" s="273" t="s">
        <v>2391</v>
      </c>
      <c r="C461" s="273" t="s">
        <v>2258</v>
      </c>
      <c r="D461" s="274" t="s">
        <v>1798</v>
      </c>
      <c r="E461" s="275"/>
      <c r="F461" s="276"/>
      <c r="G461" s="277" t="s">
        <v>1799</v>
      </c>
      <c r="H461" s="276">
        <v>1</v>
      </c>
      <c r="I461" s="280" t="s">
        <v>1800</v>
      </c>
    </row>
    <row r="462" spans="1:9">
      <c r="A462" s="272">
        <v>458</v>
      </c>
      <c r="B462" s="273" t="s">
        <v>2392</v>
      </c>
      <c r="C462" s="273" t="s">
        <v>2258</v>
      </c>
      <c r="D462" s="274" t="s">
        <v>1798</v>
      </c>
      <c r="E462" s="275"/>
      <c r="F462" s="276"/>
      <c r="G462" s="277" t="s">
        <v>1799</v>
      </c>
      <c r="H462" s="276">
        <v>1</v>
      </c>
      <c r="I462" s="280" t="s">
        <v>1800</v>
      </c>
    </row>
    <row r="463" spans="1:9">
      <c r="A463" s="272">
        <v>459</v>
      </c>
      <c r="B463" s="273" t="s">
        <v>2393</v>
      </c>
      <c r="C463" s="273" t="s">
        <v>2258</v>
      </c>
      <c r="D463" s="274" t="s">
        <v>1798</v>
      </c>
      <c r="E463" s="275"/>
      <c r="F463" s="276"/>
      <c r="G463" s="277" t="s">
        <v>1799</v>
      </c>
      <c r="H463" s="276">
        <v>1</v>
      </c>
      <c r="I463" s="280" t="s">
        <v>1800</v>
      </c>
    </row>
    <row r="464" spans="1:9">
      <c r="A464" s="272">
        <v>460</v>
      </c>
      <c r="B464" s="273" t="s">
        <v>2394</v>
      </c>
      <c r="C464" s="273" t="s">
        <v>2258</v>
      </c>
      <c r="D464" s="274" t="s">
        <v>1798</v>
      </c>
      <c r="E464" s="275"/>
      <c r="F464" s="276"/>
      <c r="G464" s="277" t="s">
        <v>1799</v>
      </c>
      <c r="H464" s="276">
        <v>1</v>
      </c>
      <c r="I464" s="280" t="s">
        <v>1800</v>
      </c>
    </row>
    <row r="465" spans="1:9">
      <c r="A465" s="272">
        <v>461</v>
      </c>
      <c r="B465" s="273" t="s">
        <v>2395</v>
      </c>
      <c r="C465" s="273" t="s">
        <v>2258</v>
      </c>
      <c r="D465" s="274" t="s">
        <v>1798</v>
      </c>
      <c r="E465" s="275"/>
      <c r="F465" s="276"/>
      <c r="G465" s="277" t="s">
        <v>1799</v>
      </c>
      <c r="H465" s="276">
        <v>1</v>
      </c>
      <c r="I465" s="280" t="s">
        <v>1800</v>
      </c>
    </row>
    <row r="466" spans="1:9">
      <c r="A466" s="272">
        <v>462</v>
      </c>
      <c r="B466" s="273" t="s">
        <v>2396</v>
      </c>
      <c r="C466" s="273" t="s">
        <v>2258</v>
      </c>
      <c r="D466" s="274" t="s">
        <v>1798</v>
      </c>
      <c r="E466" s="275"/>
      <c r="F466" s="276"/>
      <c r="G466" s="277" t="s">
        <v>1799</v>
      </c>
      <c r="H466" s="276">
        <v>1</v>
      </c>
      <c r="I466" s="280" t="s">
        <v>1800</v>
      </c>
    </row>
    <row r="467" spans="1:9">
      <c r="A467" s="272">
        <v>463</v>
      </c>
      <c r="B467" s="273" t="s">
        <v>2397</v>
      </c>
      <c r="C467" s="273" t="s">
        <v>2258</v>
      </c>
      <c r="D467" s="274" t="s">
        <v>1798</v>
      </c>
      <c r="E467" s="275"/>
      <c r="F467" s="276"/>
      <c r="G467" s="277" t="s">
        <v>1799</v>
      </c>
      <c r="H467" s="276">
        <v>1</v>
      </c>
      <c r="I467" s="280" t="s">
        <v>1800</v>
      </c>
    </row>
    <row r="468" spans="1:9">
      <c r="A468" s="272">
        <v>464</v>
      </c>
      <c r="B468" s="273" t="s">
        <v>2398</v>
      </c>
      <c r="C468" s="273" t="s">
        <v>2258</v>
      </c>
      <c r="D468" s="274" t="s">
        <v>1798</v>
      </c>
      <c r="E468" s="275"/>
      <c r="F468" s="276"/>
      <c r="G468" s="277" t="s">
        <v>1799</v>
      </c>
      <c r="H468" s="276">
        <v>1</v>
      </c>
      <c r="I468" s="280" t="s">
        <v>1800</v>
      </c>
    </row>
    <row r="469" spans="1:9">
      <c r="A469" s="272">
        <v>465</v>
      </c>
      <c r="B469" s="273" t="s">
        <v>2399</v>
      </c>
      <c r="C469" s="273" t="s">
        <v>2258</v>
      </c>
      <c r="D469" s="274" t="s">
        <v>1798</v>
      </c>
      <c r="E469" s="275"/>
      <c r="F469" s="276"/>
      <c r="G469" s="277" t="s">
        <v>1799</v>
      </c>
      <c r="H469" s="276">
        <v>1</v>
      </c>
      <c r="I469" s="280" t="s">
        <v>1800</v>
      </c>
    </row>
    <row r="470" spans="1:9">
      <c r="A470" s="272">
        <v>466</v>
      </c>
      <c r="B470" s="273" t="s">
        <v>2400</v>
      </c>
      <c r="C470" s="273" t="s">
        <v>2258</v>
      </c>
      <c r="D470" s="274" t="s">
        <v>1798</v>
      </c>
      <c r="E470" s="275"/>
      <c r="F470" s="276"/>
      <c r="G470" s="277" t="s">
        <v>1799</v>
      </c>
      <c r="H470" s="276">
        <v>1</v>
      </c>
      <c r="I470" s="280" t="s">
        <v>1800</v>
      </c>
    </row>
    <row r="471" spans="1:9">
      <c r="A471" s="272">
        <v>467</v>
      </c>
      <c r="B471" s="273" t="s">
        <v>2401</v>
      </c>
      <c r="C471" s="273" t="s">
        <v>2258</v>
      </c>
      <c r="D471" s="274" t="s">
        <v>1798</v>
      </c>
      <c r="E471" s="275"/>
      <c r="F471" s="276"/>
      <c r="G471" s="277" t="s">
        <v>1799</v>
      </c>
      <c r="H471" s="276">
        <v>1</v>
      </c>
      <c r="I471" s="280" t="s">
        <v>1800</v>
      </c>
    </row>
    <row r="472" spans="1:9">
      <c r="A472" s="272">
        <v>468</v>
      </c>
      <c r="B472" s="273" t="s">
        <v>2402</v>
      </c>
      <c r="C472" s="273" t="s">
        <v>2258</v>
      </c>
      <c r="D472" s="274" t="s">
        <v>1798</v>
      </c>
      <c r="E472" s="275"/>
      <c r="F472" s="276"/>
      <c r="G472" s="277" t="s">
        <v>1799</v>
      </c>
      <c r="H472" s="276">
        <v>1</v>
      </c>
      <c r="I472" s="280" t="s">
        <v>1800</v>
      </c>
    </row>
    <row r="473" spans="1:9">
      <c r="A473" s="272">
        <v>469</v>
      </c>
      <c r="B473" s="273" t="s">
        <v>2403</v>
      </c>
      <c r="C473" s="273" t="s">
        <v>2258</v>
      </c>
      <c r="D473" s="274" t="s">
        <v>1798</v>
      </c>
      <c r="E473" s="275"/>
      <c r="F473" s="276"/>
      <c r="G473" s="277" t="s">
        <v>1799</v>
      </c>
      <c r="H473" s="276">
        <v>1</v>
      </c>
      <c r="I473" s="280" t="s">
        <v>1800</v>
      </c>
    </row>
    <row r="474" spans="1:9">
      <c r="A474" s="272">
        <v>470</v>
      </c>
      <c r="B474" s="273" t="s">
        <v>2404</v>
      </c>
      <c r="C474" s="273" t="s">
        <v>2258</v>
      </c>
      <c r="D474" s="274" t="s">
        <v>1798</v>
      </c>
      <c r="E474" s="275"/>
      <c r="F474" s="276"/>
      <c r="G474" s="277" t="s">
        <v>1799</v>
      </c>
      <c r="H474" s="276">
        <v>1</v>
      </c>
      <c r="I474" s="280" t="s">
        <v>1800</v>
      </c>
    </row>
    <row r="475" spans="1:9">
      <c r="A475" s="272">
        <v>471</v>
      </c>
      <c r="B475" s="273" t="s">
        <v>2405</v>
      </c>
      <c r="C475" s="273" t="s">
        <v>2258</v>
      </c>
      <c r="D475" s="274" t="s">
        <v>1798</v>
      </c>
      <c r="E475" s="275"/>
      <c r="F475" s="276"/>
      <c r="G475" s="277" t="s">
        <v>1799</v>
      </c>
      <c r="H475" s="276">
        <v>1</v>
      </c>
      <c r="I475" s="280" t="s">
        <v>1800</v>
      </c>
    </row>
    <row r="476" spans="1:9">
      <c r="A476" s="272">
        <v>472</v>
      </c>
      <c r="B476" s="273" t="s">
        <v>2406</v>
      </c>
      <c r="C476" s="273" t="s">
        <v>2258</v>
      </c>
      <c r="D476" s="274" t="s">
        <v>1798</v>
      </c>
      <c r="E476" s="275"/>
      <c r="F476" s="276"/>
      <c r="G476" s="277" t="s">
        <v>1799</v>
      </c>
      <c r="H476" s="276">
        <v>1</v>
      </c>
      <c r="I476" s="280" t="s">
        <v>1800</v>
      </c>
    </row>
    <row r="477" spans="1:9">
      <c r="A477" s="272">
        <v>473</v>
      </c>
      <c r="B477" s="273" t="s">
        <v>2407</v>
      </c>
      <c r="C477" s="273" t="s">
        <v>2258</v>
      </c>
      <c r="D477" s="274" t="s">
        <v>1798</v>
      </c>
      <c r="E477" s="275"/>
      <c r="F477" s="276"/>
      <c r="G477" s="277" t="s">
        <v>1799</v>
      </c>
      <c r="H477" s="276">
        <v>1</v>
      </c>
      <c r="I477" s="280" t="s">
        <v>1800</v>
      </c>
    </row>
    <row r="478" spans="1:9">
      <c r="A478" s="272">
        <v>474</v>
      </c>
      <c r="B478" s="273" t="s">
        <v>2408</v>
      </c>
      <c r="C478" s="273" t="s">
        <v>2258</v>
      </c>
      <c r="D478" s="274" t="s">
        <v>1798</v>
      </c>
      <c r="E478" s="275"/>
      <c r="F478" s="276"/>
      <c r="G478" s="277" t="s">
        <v>1799</v>
      </c>
      <c r="H478" s="276">
        <v>1</v>
      </c>
      <c r="I478" s="280" t="s">
        <v>1800</v>
      </c>
    </row>
    <row r="479" spans="1:9">
      <c r="A479" s="272">
        <v>475</v>
      </c>
      <c r="B479" s="273" t="s">
        <v>2409</v>
      </c>
      <c r="C479" s="273" t="s">
        <v>2258</v>
      </c>
      <c r="D479" s="274" t="s">
        <v>1798</v>
      </c>
      <c r="E479" s="275"/>
      <c r="F479" s="276"/>
      <c r="G479" s="277" t="s">
        <v>1799</v>
      </c>
      <c r="H479" s="276">
        <v>1</v>
      </c>
      <c r="I479" s="280" t="s">
        <v>1800</v>
      </c>
    </row>
    <row r="480" spans="1:9">
      <c r="A480" s="272">
        <v>476</v>
      </c>
      <c r="B480" s="273" t="s">
        <v>2410</v>
      </c>
      <c r="C480" s="273" t="s">
        <v>2258</v>
      </c>
      <c r="D480" s="274" t="s">
        <v>1798</v>
      </c>
      <c r="E480" s="275"/>
      <c r="F480" s="276"/>
      <c r="G480" s="277" t="s">
        <v>1799</v>
      </c>
      <c r="H480" s="276">
        <v>1</v>
      </c>
      <c r="I480" s="280" t="s">
        <v>1800</v>
      </c>
    </row>
    <row r="481" spans="1:9">
      <c r="A481" s="272">
        <v>477</v>
      </c>
      <c r="B481" s="273" t="s">
        <v>2411</v>
      </c>
      <c r="C481" s="273" t="s">
        <v>2236</v>
      </c>
      <c r="D481" s="274" t="s">
        <v>1798</v>
      </c>
      <c r="E481" s="275"/>
      <c r="F481" s="276"/>
      <c r="G481" s="277" t="s">
        <v>1799</v>
      </c>
      <c r="H481" s="276">
        <v>1</v>
      </c>
      <c r="I481" s="280" t="s">
        <v>1800</v>
      </c>
    </row>
    <row r="482" spans="1:9">
      <c r="A482" s="272">
        <v>478</v>
      </c>
      <c r="B482" s="273" t="s">
        <v>2412</v>
      </c>
      <c r="C482" s="273" t="s">
        <v>2236</v>
      </c>
      <c r="D482" s="274" t="s">
        <v>1798</v>
      </c>
      <c r="E482" s="275"/>
      <c r="F482" s="276"/>
      <c r="G482" s="277" t="s">
        <v>1799</v>
      </c>
      <c r="H482" s="276">
        <v>1</v>
      </c>
      <c r="I482" s="280" t="s">
        <v>1800</v>
      </c>
    </row>
    <row r="483" spans="1:9">
      <c r="A483" s="272">
        <v>479</v>
      </c>
      <c r="B483" s="273" t="s">
        <v>2413</v>
      </c>
      <c r="C483" s="273" t="s">
        <v>2236</v>
      </c>
      <c r="D483" s="274" t="s">
        <v>1798</v>
      </c>
      <c r="E483" s="275"/>
      <c r="F483" s="276"/>
      <c r="G483" s="277" t="s">
        <v>1799</v>
      </c>
      <c r="H483" s="276">
        <v>1</v>
      </c>
      <c r="I483" s="280" t="s">
        <v>1800</v>
      </c>
    </row>
    <row r="484" spans="1:9">
      <c r="A484" s="272">
        <v>480</v>
      </c>
      <c r="B484" s="273" t="s">
        <v>2414</v>
      </c>
      <c r="C484" s="273" t="s">
        <v>2236</v>
      </c>
      <c r="D484" s="274" t="s">
        <v>1798</v>
      </c>
      <c r="E484" s="275"/>
      <c r="F484" s="276"/>
      <c r="G484" s="277" t="s">
        <v>1799</v>
      </c>
      <c r="H484" s="276">
        <v>1</v>
      </c>
      <c r="I484" s="280" t="s">
        <v>1800</v>
      </c>
    </row>
    <row r="485" spans="1:9">
      <c r="A485" s="272">
        <v>481</v>
      </c>
      <c r="B485" s="273" t="s">
        <v>2415</v>
      </c>
      <c r="C485" s="273" t="s">
        <v>2236</v>
      </c>
      <c r="D485" s="274" t="s">
        <v>1798</v>
      </c>
      <c r="E485" s="275"/>
      <c r="F485" s="276"/>
      <c r="G485" s="277" t="s">
        <v>1799</v>
      </c>
      <c r="H485" s="276">
        <v>1</v>
      </c>
      <c r="I485" s="280" t="s">
        <v>1800</v>
      </c>
    </row>
    <row r="486" spans="1:9">
      <c r="A486" s="272">
        <v>482</v>
      </c>
      <c r="B486" s="273" t="s">
        <v>2416</v>
      </c>
      <c r="C486" s="273" t="s">
        <v>2236</v>
      </c>
      <c r="D486" s="274" t="s">
        <v>1798</v>
      </c>
      <c r="E486" s="275"/>
      <c r="F486" s="276"/>
      <c r="G486" s="277" t="s">
        <v>1799</v>
      </c>
      <c r="H486" s="276">
        <v>1</v>
      </c>
      <c r="I486" s="280" t="s">
        <v>1800</v>
      </c>
    </row>
    <row r="487" spans="1:9">
      <c r="A487" s="272">
        <v>483</v>
      </c>
      <c r="B487" s="273" t="s">
        <v>2417</v>
      </c>
      <c r="C487" s="273" t="s">
        <v>2236</v>
      </c>
      <c r="D487" s="274" t="s">
        <v>1798</v>
      </c>
      <c r="E487" s="275"/>
      <c r="F487" s="276"/>
      <c r="G487" s="277" t="s">
        <v>1799</v>
      </c>
      <c r="H487" s="276">
        <v>1</v>
      </c>
      <c r="I487" s="280" t="s">
        <v>1800</v>
      </c>
    </row>
    <row r="488" spans="1:9">
      <c r="A488" s="272">
        <v>484</v>
      </c>
      <c r="B488" s="273" t="s">
        <v>2418</v>
      </c>
      <c r="C488" s="273" t="s">
        <v>2236</v>
      </c>
      <c r="D488" s="274" t="s">
        <v>1798</v>
      </c>
      <c r="E488" s="275"/>
      <c r="F488" s="276"/>
      <c r="G488" s="277" t="s">
        <v>1799</v>
      </c>
      <c r="H488" s="276">
        <v>1</v>
      </c>
      <c r="I488" s="280" t="s">
        <v>1800</v>
      </c>
    </row>
    <row r="489" spans="1:9">
      <c r="A489" s="272">
        <v>485</v>
      </c>
      <c r="B489" s="273" t="s">
        <v>2419</v>
      </c>
      <c r="C489" s="273" t="s">
        <v>2236</v>
      </c>
      <c r="D489" s="274" t="s">
        <v>1798</v>
      </c>
      <c r="E489" s="275"/>
      <c r="F489" s="276"/>
      <c r="G489" s="277" t="s">
        <v>1799</v>
      </c>
      <c r="H489" s="276">
        <v>1</v>
      </c>
      <c r="I489" s="280" t="s">
        <v>1800</v>
      </c>
    </row>
    <row r="490" spans="1:9">
      <c r="A490" s="272">
        <v>486</v>
      </c>
      <c r="B490" s="273" t="s">
        <v>2420</v>
      </c>
      <c r="C490" s="273" t="s">
        <v>2236</v>
      </c>
      <c r="D490" s="274" t="s">
        <v>1798</v>
      </c>
      <c r="E490" s="275"/>
      <c r="F490" s="276"/>
      <c r="G490" s="277" t="s">
        <v>1799</v>
      </c>
      <c r="H490" s="276">
        <v>1</v>
      </c>
      <c r="I490" s="280" t="s">
        <v>1800</v>
      </c>
    </row>
    <row r="491" spans="1:9">
      <c r="A491" s="272">
        <v>487</v>
      </c>
      <c r="B491" s="273" t="s">
        <v>2421</v>
      </c>
      <c r="C491" s="273" t="s">
        <v>2236</v>
      </c>
      <c r="D491" s="274" t="s">
        <v>1798</v>
      </c>
      <c r="E491" s="275"/>
      <c r="F491" s="276"/>
      <c r="G491" s="277" t="s">
        <v>1799</v>
      </c>
      <c r="H491" s="276">
        <v>1</v>
      </c>
      <c r="I491" s="280" t="s">
        <v>1800</v>
      </c>
    </row>
    <row r="492" spans="1:9">
      <c r="A492" s="272">
        <v>488</v>
      </c>
      <c r="B492" s="273" t="s">
        <v>2422</v>
      </c>
      <c r="C492" s="273" t="s">
        <v>2236</v>
      </c>
      <c r="D492" s="274" t="s">
        <v>1798</v>
      </c>
      <c r="E492" s="275"/>
      <c r="F492" s="276"/>
      <c r="G492" s="277" t="s">
        <v>1799</v>
      </c>
      <c r="H492" s="276">
        <v>1</v>
      </c>
      <c r="I492" s="280" t="s">
        <v>1800</v>
      </c>
    </row>
    <row r="493" spans="1:9">
      <c r="A493" s="272">
        <v>489</v>
      </c>
      <c r="B493" s="273" t="s">
        <v>2423</v>
      </c>
      <c r="C493" s="273" t="s">
        <v>2236</v>
      </c>
      <c r="D493" s="274" t="s">
        <v>1798</v>
      </c>
      <c r="E493" s="275"/>
      <c r="F493" s="276"/>
      <c r="G493" s="277" t="s">
        <v>1799</v>
      </c>
      <c r="H493" s="276">
        <v>1</v>
      </c>
      <c r="I493" s="280" t="s">
        <v>1800</v>
      </c>
    </row>
    <row r="494" spans="1:9">
      <c r="A494" s="272">
        <v>490</v>
      </c>
      <c r="B494" s="273" t="s">
        <v>2424</v>
      </c>
      <c r="C494" s="273" t="s">
        <v>2236</v>
      </c>
      <c r="D494" s="274" t="s">
        <v>1798</v>
      </c>
      <c r="E494" s="275"/>
      <c r="F494" s="276"/>
      <c r="G494" s="277" t="s">
        <v>1799</v>
      </c>
      <c r="H494" s="276">
        <v>1</v>
      </c>
      <c r="I494" s="280" t="s">
        <v>1800</v>
      </c>
    </row>
    <row r="495" spans="1:9">
      <c r="A495" s="272">
        <v>491</v>
      </c>
      <c r="B495" s="273" t="s">
        <v>2425</v>
      </c>
      <c r="C495" s="273" t="s">
        <v>2236</v>
      </c>
      <c r="D495" s="274" t="s">
        <v>1798</v>
      </c>
      <c r="E495" s="275"/>
      <c r="F495" s="276"/>
      <c r="G495" s="277" t="s">
        <v>1799</v>
      </c>
      <c r="H495" s="276">
        <v>1</v>
      </c>
      <c r="I495" s="280" t="s">
        <v>1800</v>
      </c>
    </row>
    <row r="496" spans="1:9">
      <c r="A496" s="272">
        <v>492</v>
      </c>
      <c r="B496" s="273" t="s">
        <v>2426</v>
      </c>
      <c r="C496" s="273" t="s">
        <v>2236</v>
      </c>
      <c r="D496" s="274" t="s">
        <v>1798</v>
      </c>
      <c r="E496" s="275"/>
      <c r="F496" s="276"/>
      <c r="G496" s="277" t="s">
        <v>1799</v>
      </c>
      <c r="H496" s="276">
        <v>1</v>
      </c>
      <c r="I496" s="280" t="s">
        <v>1800</v>
      </c>
    </row>
    <row r="497" spans="1:9">
      <c r="A497" s="272">
        <v>493</v>
      </c>
      <c r="B497" s="273" t="s">
        <v>2427</v>
      </c>
      <c r="C497" s="273" t="s">
        <v>2236</v>
      </c>
      <c r="D497" s="274" t="s">
        <v>1798</v>
      </c>
      <c r="E497" s="275"/>
      <c r="F497" s="276"/>
      <c r="G497" s="277" t="s">
        <v>1799</v>
      </c>
      <c r="H497" s="276">
        <v>1</v>
      </c>
      <c r="I497" s="280" t="s">
        <v>1800</v>
      </c>
    </row>
    <row r="498" spans="1:9">
      <c r="A498" s="272">
        <v>494</v>
      </c>
      <c r="B498" s="273" t="s">
        <v>2428</v>
      </c>
      <c r="C498" s="273" t="s">
        <v>2236</v>
      </c>
      <c r="D498" s="274" t="s">
        <v>1798</v>
      </c>
      <c r="E498" s="275"/>
      <c r="F498" s="276"/>
      <c r="G498" s="277" t="s">
        <v>1799</v>
      </c>
      <c r="H498" s="276">
        <v>1</v>
      </c>
      <c r="I498" s="280" t="s">
        <v>1800</v>
      </c>
    </row>
    <row r="499" spans="1:9">
      <c r="A499" s="272">
        <v>495</v>
      </c>
      <c r="B499" s="273" t="s">
        <v>2429</v>
      </c>
      <c r="C499" s="273" t="s">
        <v>2236</v>
      </c>
      <c r="D499" s="274" t="s">
        <v>1798</v>
      </c>
      <c r="E499" s="275"/>
      <c r="F499" s="276"/>
      <c r="G499" s="277" t="s">
        <v>1799</v>
      </c>
      <c r="H499" s="276">
        <v>1</v>
      </c>
      <c r="I499" s="280" t="s">
        <v>1800</v>
      </c>
    </row>
    <row r="500" spans="1:9">
      <c r="A500" s="272">
        <v>496</v>
      </c>
      <c r="B500" s="273" t="s">
        <v>2430</v>
      </c>
      <c r="C500" s="273" t="s">
        <v>2236</v>
      </c>
      <c r="D500" s="274" t="s">
        <v>1798</v>
      </c>
      <c r="E500" s="275"/>
      <c r="F500" s="276"/>
      <c r="G500" s="277" t="s">
        <v>1799</v>
      </c>
      <c r="H500" s="276">
        <v>1</v>
      </c>
      <c r="I500" s="280" t="s">
        <v>1800</v>
      </c>
    </row>
    <row r="501" spans="1:9">
      <c r="A501" s="272">
        <v>497</v>
      </c>
      <c r="B501" s="273" t="s">
        <v>2431</v>
      </c>
      <c r="C501" s="273" t="s">
        <v>2236</v>
      </c>
      <c r="D501" s="274" t="s">
        <v>1798</v>
      </c>
      <c r="E501" s="275"/>
      <c r="F501" s="276"/>
      <c r="G501" s="277" t="s">
        <v>1799</v>
      </c>
      <c r="H501" s="276">
        <v>1</v>
      </c>
      <c r="I501" s="280" t="s">
        <v>1800</v>
      </c>
    </row>
    <row r="502" spans="1:9">
      <c r="A502" s="272">
        <v>498</v>
      </c>
      <c r="B502" s="273" t="s">
        <v>2432</v>
      </c>
      <c r="C502" s="273" t="s">
        <v>2236</v>
      </c>
      <c r="D502" s="274" t="s">
        <v>1798</v>
      </c>
      <c r="E502" s="275"/>
      <c r="F502" s="276"/>
      <c r="G502" s="277" t="s">
        <v>1799</v>
      </c>
      <c r="H502" s="276">
        <v>1</v>
      </c>
      <c r="I502" s="280" t="s">
        <v>1800</v>
      </c>
    </row>
    <row r="503" spans="1:9">
      <c r="A503" s="272">
        <v>499</v>
      </c>
      <c r="B503" s="273" t="s">
        <v>2433</v>
      </c>
      <c r="C503" s="273" t="s">
        <v>2236</v>
      </c>
      <c r="D503" s="274" t="s">
        <v>1798</v>
      </c>
      <c r="E503" s="275"/>
      <c r="F503" s="276"/>
      <c r="G503" s="277" t="s">
        <v>1799</v>
      </c>
      <c r="H503" s="276">
        <v>1</v>
      </c>
      <c r="I503" s="280" t="s">
        <v>1800</v>
      </c>
    </row>
    <row r="504" spans="1:9">
      <c r="A504" s="272">
        <v>500</v>
      </c>
      <c r="B504" s="273" t="s">
        <v>2434</v>
      </c>
      <c r="C504" s="273" t="s">
        <v>2236</v>
      </c>
      <c r="D504" s="274" t="s">
        <v>1798</v>
      </c>
      <c r="E504" s="275"/>
      <c r="F504" s="276"/>
      <c r="G504" s="277" t="s">
        <v>1799</v>
      </c>
      <c r="H504" s="276">
        <v>1</v>
      </c>
      <c r="I504" s="280" t="s">
        <v>1800</v>
      </c>
    </row>
    <row r="505" spans="1:9">
      <c r="A505" s="272">
        <v>501</v>
      </c>
      <c r="B505" s="273" t="s">
        <v>2435</v>
      </c>
      <c r="C505" s="273" t="s">
        <v>2236</v>
      </c>
      <c r="D505" s="274" t="s">
        <v>1798</v>
      </c>
      <c r="E505" s="275"/>
      <c r="F505" s="276"/>
      <c r="G505" s="277" t="s">
        <v>1799</v>
      </c>
      <c r="H505" s="276">
        <v>1</v>
      </c>
      <c r="I505" s="280" t="s">
        <v>1800</v>
      </c>
    </row>
    <row r="506" spans="1:9">
      <c r="A506" s="272">
        <v>502</v>
      </c>
      <c r="B506" s="273" t="s">
        <v>2436</v>
      </c>
      <c r="C506" s="273" t="s">
        <v>2236</v>
      </c>
      <c r="D506" s="274" t="s">
        <v>1798</v>
      </c>
      <c r="E506" s="275"/>
      <c r="F506" s="276"/>
      <c r="G506" s="277" t="s">
        <v>1799</v>
      </c>
      <c r="H506" s="276">
        <v>1</v>
      </c>
      <c r="I506" s="280" t="s">
        <v>1800</v>
      </c>
    </row>
    <row r="507" spans="1:9">
      <c r="A507" s="272">
        <v>503</v>
      </c>
      <c r="B507" s="273" t="s">
        <v>2437</v>
      </c>
      <c r="C507" s="273" t="s">
        <v>2236</v>
      </c>
      <c r="D507" s="274" t="s">
        <v>1798</v>
      </c>
      <c r="E507" s="275"/>
      <c r="F507" s="276"/>
      <c r="G507" s="277" t="s">
        <v>1799</v>
      </c>
      <c r="H507" s="276">
        <v>1</v>
      </c>
      <c r="I507" s="280" t="s">
        <v>1800</v>
      </c>
    </row>
    <row r="508" spans="1:9">
      <c r="A508" s="272">
        <v>504</v>
      </c>
      <c r="B508" s="273" t="s">
        <v>2438</v>
      </c>
      <c r="C508" s="273" t="s">
        <v>2167</v>
      </c>
      <c r="D508" s="274" t="s">
        <v>1798</v>
      </c>
      <c r="E508" s="275"/>
      <c r="F508" s="276"/>
      <c r="G508" s="277" t="s">
        <v>1799</v>
      </c>
      <c r="H508" s="276">
        <v>1</v>
      </c>
      <c r="I508" s="280" t="s">
        <v>1800</v>
      </c>
    </row>
    <row r="509" spans="1:9">
      <c r="A509" s="272">
        <v>505</v>
      </c>
      <c r="B509" s="273" t="s">
        <v>2439</v>
      </c>
      <c r="C509" s="273" t="s">
        <v>2167</v>
      </c>
      <c r="D509" s="274" t="s">
        <v>1798</v>
      </c>
      <c r="E509" s="275"/>
      <c r="F509" s="276"/>
      <c r="G509" s="277" t="s">
        <v>1799</v>
      </c>
      <c r="H509" s="276">
        <v>1</v>
      </c>
      <c r="I509" s="280" t="s">
        <v>1800</v>
      </c>
    </row>
    <row r="510" spans="1:9">
      <c r="A510" s="272">
        <v>506</v>
      </c>
      <c r="B510" s="273" t="s">
        <v>2440</v>
      </c>
      <c r="C510" s="273" t="s">
        <v>2167</v>
      </c>
      <c r="D510" s="274" t="s">
        <v>1798</v>
      </c>
      <c r="E510" s="275"/>
      <c r="F510" s="276"/>
      <c r="G510" s="277" t="s">
        <v>1799</v>
      </c>
      <c r="H510" s="276">
        <v>1</v>
      </c>
      <c r="I510" s="280" t="s">
        <v>1800</v>
      </c>
    </row>
    <row r="511" spans="1:9">
      <c r="A511" s="272">
        <v>507</v>
      </c>
      <c r="B511" s="273" t="s">
        <v>2441</v>
      </c>
      <c r="C511" s="273" t="s">
        <v>2167</v>
      </c>
      <c r="D511" s="274" t="s">
        <v>1798</v>
      </c>
      <c r="E511" s="275"/>
      <c r="F511" s="276"/>
      <c r="G511" s="277" t="s">
        <v>1799</v>
      </c>
      <c r="H511" s="276">
        <v>1</v>
      </c>
      <c r="I511" s="280" t="s">
        <v>1800</v>
      </c>
    </row>
    <row r="512" spans="1:9">
      <c r="A512" s="272">
        <v>508</v>
      </c>
      <c r="B512" s="273" t="s">
        <v>2442</v>
      </c>
      <c r="C512" s="273" t="s">
        <v>2167</v>
      </c>
      <c r="D512" s="274" t="s">
        <v>1798</v>
      </c>
      <c r="E512" s="275"/>
      <c r="F512" s="276"/>
      <c r="G512" s="277" t="s">
        <v>1799</v>
      </c>
      <c r="H512" s="276">
        <v>1</v>
      </c>
      <c r="I512" s="280" t="s">
        <v>1800</v>
      </c>
    </row>
    <row r="513" spans="1:9">
      <c r="A513" s="272">
        <v>509</v>
      </c>
      <c r="B513" s="273" t="s">
        <v>2443</v>
      </c>
      <c r="C513" s="273" t="s">
        <v>2167</v>
      </c>
      <c r="D513" s="274" t="s">
        <v>1798</v>
      </c>
      <c r="E513" s="275"/>
      <c r="F513" s="276"/>
      <c r="G513" s="277" t="s">
        <v>1799</v>
      </c>
      <c r="H513" s="276">
        <v>1</v>
      </c>
      <c r="I513" s="280" t="s">
        <v>1800</v>
      </c>
    </row>
    <row r="514" spans="1:9">
      <c r="A514" s="272">
        <v>510</v>
      </c>
      <c r="B514" s="273" t="s">
        <v>2444</v>
      </c>
      <c r="C514" s="273" t="s">
        <v>2167</v>
      </c>
      <c r="D514" s="274" t="s">
        <v>1798</v>
      </c>
      <c r="E514" s="275"/>
      <c r="F514" s="276"/>
      <c r="G514" s="277" t="s">
        <v>1799</v>
      </c>
      <c r="H514" s="276">
        <v>1</v>
      </c>
      <c r="I514" s="280" t="s">
        <v>1800</v>
      </c>
    </row>
    <row r="515" spans="1:9">
      <c r="A515" s="272">
        <v>511</v>
      </c>
      <c r="B515" s="273" t="s">
        <v>2445</v>
      </c>
      <c r="C515" s="273" t="s">
        <v>2167</v>
      </c>
      <c r="D515" s="274" t="s">
        <v>1798</v>
      </c>
      <c r="E515" s="275"/>
      <c r="F515" s="276"/>
      <c r="G515" s="277" t="s">
        <v>1799</v>
      </c>
      <c r="H515" s="276">
        <v>1</v>
      </c>
      <c r="I515" s="280" t="s">
        <v>1800</v>
      </c>
    </row>
    <row r="516" spans="1:9">
      <c r="A516" s="272">
        <v>512</v>
      </c>
      <c r="B516" s="273" t="s">
        <v>2446</v>
      </c>
      <c r="C516" s="273" t="s">
        <v>2167</v>
      </c>
      <c r="D516" s="274" t="s">
        <v>1798</v>
      </c>
      <c r="E516" s="275"/>
      <c r="F516" s="276"/>
      <c r="G516" s="277" t="s">
        <v>1799</v>
      </c>
      <c r="H516" s="276">
        <v>1</v>
      </c>
      <c r="I516" s="280" t="s">
        <v>1969</v>
      </c>
    </row>
    <row r="517" spans="1:9">
      <c r="A517" s="272">
        <v>513</v>
      </c>
      <c r="B517" s="273" t="s">
        <v>2447</v>
      </c>
      <c r="C517" s="273" t="s">
        <v>2167</v>
      </c>
      <c r="D517" s="274" t="s">
        <v>1798</v>
      </c>
      <c r="E517" s="275"/>
      <c r="F517" s="276"/>
      <c r="G517" s="277" t="s">
        <v>1799</v>
      </c>
      <c r="H517" s="276">
        <v>1</v>
      </c>
      <c r="I517" s="280" t="s">
        <v>1800</v>
      </c>
    </row>
    <row r="518" spans="1:9">
      <c r="A518" s="272">
        <v>514</v>
      </c>
      <c r="B518" s="273" t="s">
        <v>2448</v>
      </c>
      <c r="C518" s="273" t="s">
        <v>2167</v>
      </c>
      <c r="D518" s="274" t="s">
        <v>1798</v>
      </c>
      <c r="E518" s="275"/>
      <c r="F518" s="276"/>
      <c r="G518" s="277" t="s">
        <v>1799</v>
      </c>
      <c r="H518" s="276">
        <v>1</v>
      </c>
      <c r="I518" s="280" t="s">
        <v>1800</v>
      </c>
    </row>
    <row r="519" spans="1:9">
      <c r="A519" s="272">
        <v>515</v>
      </c>
      <c r="B519" s="273" t="s">
        <v>2449</v>
      </c>
      <c r="C519" s="273" t="s">
        <v>2167</v>
      </c>
      <c r="D519" s="274" t="s">
        <v>1798</v>
      </c>
      <c r="E519" s="275"/>
      <c r="F519" s="276"/>
      <c r="G519" s="277" t="s">
        <v>1799</v>
      </c>
      <c r="H519" s="276">
        <v>1</v>
      </c>
      <c r="I519" s="280" t="s">
        <v>1800</v>
      </c>
    </row>
    <row r="520" spans="1:9">
      <c r="A520" s="272">
        <v>516</v>
      </c>
      <c r="B520" s="273" t="s">
        <v>2450</v>
      </c>
      <c r="C520" s="273" t="s">
        <v>2167</v>
      </c>
      <c r="D520" s="274" t="s">
        <v>1798</v>
      </c>
      <c r="E520" s="275"/>
      <c r="F520" s="276"/>
      <c r="G520" s="277" t="s">
        <v>1799</v>
      </c>
      <c r="H520" s="276">
        <v>1</v>
      </c>
      <c r="I520" s="280" t="s">
        <v>1800</v>
      </c>
    </row>
    <row r="521" spans="1:9">
      <c r="A521" s="272">
        <v>517</v>
      </c>
      <c r="B521" s="273" t="s">
        <v>2451</v>
      </c>
      <c r="C521" s="273" t="s">
        <v>2167</v>
      </c>
      <c r="D521" s="274" t="s">
        <v>1798</v>
      </c>
      <c r="E521" s="275"/>
      <c r="F521" s="276"/>
      <c r="G521" s="277" t="s">
        <v>1799</v>
      </c>
      <c r="H521" s="276">
        <v>1</v>
      </c>
      <c r="I521" s="280" t="s">
        <v>1800</v>
      </c>
    </row>
    <row r="522" spans="1:9">
      <c r="A522" s="272">
        <v>518</v>
      </c>
      <c r="B522" s="273" t="s">
        <v>2452</v>
      </c>
      <c r="C522" s="273" t="s">
        <v>2167</v>
      </c>
      <c r="D522" s="274" t="s">
        <v>1798</v>
      </c>
      <c r="E522" s="275"/>
      <c r="F522" s="276"/>
      <c r="G522" s="277" t="s">
        <v>1799</v>
      </c>
      <c r="H522" s="276">
        <v>1</v>
      </c>
      <c r="I522" s="280" t="s">
        <v>1800</v>
      </c>
    </row>
    <row r="523" spans="1:9">
      <c r="A523" s="272">
        <v>519</v>
      </c>
      <c r="B523" s="273" t="s">
        <v>2453</v>
      </c>
      <c r="C523" s="273" t="s">
        <v>2167</v>
      </c>
      <c r="D523" s="274" t="s">
        <v>1798</v>
      </c>
      <c r="E523" s="275"/>
      <c r="F523" s="276"/>
      <c r="G523" s="277" t="s">
        <v>1799</v>
      </c>
      <c r="H523" s="276">
        <v>1</v>
      </c>
      <c r="I523" s="280" t="s">
        <v>1800</v>
      </c>
    </row>
    <row r="524" spans="1:9">
      <c r="A524" s="272">
        <v>520</v>
      </c>
      <c r="B524" s="273" t="s">
        <v>2454</v>
      </c>
      <c r="C524" s="273" t="s">
        <v>2167</v>
      </c>
      <c r="D524" s="274" t="s">
        <v>1798</v>
      </c>
      <c r="E524" s="275"/>
      <c r="F524" s="276"/>
      <c r="G524" s="277" t="s">
        <v>1799</v>
      </c>
      <c r="H524" s="276">
        <v>1</v>
      </c>
      <c r="I524" s="280" t="s">
        <v>1800</v>
      </c>
    </row>
    <row r="525" spans="1:9">
      <c r="A525" s="272">
        <v>521</v>
      </c>
      <c r="B525" s="273" t="s">
        <v>2455</v>
      </c>
      <c r="C525" s="273" t="s">
        <v>2167</v>
      </c>
      <c r="D525" s="274" t="s">
        <v>1798</v>
      </c>
      <c r="E525" s="275"/>
      <c r="F525" s="276"/>
      <c r="G525" s="277" t="s">
        <v>1799</v>
      </c>
      <c r="H525" s="276">
        <v>1</v>
      </c>
      <c r="I525" s="280" t="s">
        <v>1800</v>
      </c>
    </row>
    <row r="526" spans="1:9">
      <c r="A526" s="272">
        <v>522</v>
      </c>
      <c r="B526" s="273" t="s">
        <v>2456</v>
      </c>
      <c r="C526" s="273" t="s">
        <v>2167</v>
      </c>
      <c r="D526" s="274" t="s">
        <v>1798</v>
      </c>
      <c r="E526" s="275"/>
      <c r="F526" s="276"/>
      <c r="G526" s="277" t="s">
        <v>1799</v>
      </c>
      <c r="H526" s="276">
        <v>1</v>
      </c>
      <c r="I526" s="280" t="s">
        <v>1800</v>
      </c>
    </row>
    <row r="527" spans="1:9">
      <c r="A527" s="272">
        <v>523</v>
      </c>
      <c r="B527" s="273" t="s">
        <v>2457</v>
      </c>
      <c r="C527" s="273" t="s">
        <v>2167</v>
      </c>
      <c r="D527" s="274" t="s">
        <v>1798</v>
      </c>
      <c r="E527" s="275"/>
      <c r="F527" s="276"/>
      <c r="G527" s="277" t="s">
        <v>1799</v>
      </c>
      <c r="H527" s="276">
        <v>1</v>
      </c>
      <c r="I527" s="280" t="s">
        <v>1800</v>
      </c>
    </row>
    <row r="528" spans="1:9">
      <c r="A528" s="272">
        <v>524</v>
      </c>
      <c r="B528" s="273" t="s">
        <v>2458</v>
      </c>
      <c r="C528" s="273" t="s">
        <v>2167</v>
      </c>
      <c r="D528" s="274" t="s">
        <v>1798</v>
      </c>
      <c r="E528" s="275"/>
      <c r="F528" s="276"/>
      <c r="G528" s="277" t="s">
        <v>1799</v>
      </c>
      <c r="H528" s="276">
        <v>1</v>
      </c>
      <c r="I528" s="280" t="s">
        <v>1800</v>
      </c>
    </row>
    <row r="529" spans="1:9">
      <c r="A529" s="272">
        <v>525</v>
      </c>
      <c r="B529" s="273" t="s">
        <v>2459</v>
      </c>
      <c r="C529" s="273" t="s">
        <v>2167</v>
      </c>
      <c r="D529" s="274" t="s">
        <v>1798</v>
      </c>
      <c r="E529" s="275"/>
      <c r="F529" s="276"/>
      <c r="G529" s="277" t="s">
        <v>1799</v>
      </c>
      <c r="H529" s="276">
        <v>1</v>
      </c>
      <c r="I529" s="280" t="s">
        <v>1800</v>
      </c>
    </row>
    <row r="530" spans="1:9">
      <c r="A530" s="272">
        <v>526</v>
      </c>
      <c r="B530" s="273" t="s">
        <v>2460</v>
      </c>
      <c r="C530" s="273" t="s">
        <v>2167</v>
      </c>
      <c r="D530" s="274" t="s">
        <v>1798</v>
      </c>
      <c r="E530" s="275"/>
      <c r="F530" s="276"/>
      <c r="G530" s="277" t="s">
        <v>1799</v>
      </c>
      <c r="H530" s="276">
        <v>1</v>
      </c>
      <c r="I530" s="280" t="s">
        <v>1800</v>
      </c>
    </row>
    <row r="531" spans="1:9">
      <c r="A531" s="272">
        <v>527</v>
      </c>
      <c r="B531" s="273" t="s">
        <v>2461</v>
      </c>
      <c r="C531" s="273" t="s">
        <v>2167</v>
      </c>
      <c r="D531" s="274" t="s">
        <v>1798</v>
      </c>
      <c r="E531" s="275"/>
      <c r="F531" s="276"/>
      <c r="G531" s="277" t="s">
        <v>1799</v>
      </c>
      <c r="H531" s="276">
        <v>1</v>
      </c>
      <c r="I531" s="280" t="s">
        <v>1800</v>
      </c>
    </row>
    <row r="532" spans="1:9">
      <c r="A532" s="272">
        <v>528</v>
      </c>
      <c r="B532" s="273" t="s">
        <v>2462</v>
      </c>
      <c r="C532" s="273" t="s">
        <v>2167</v>
      </c>
      <c r="D532" s="274" t="s">
        <v>1798</v>
      </c>
      <c r="E532" s="275"/>
      <c r="F532" s="276"/>
      <c r="G532" s="277" t="s">
        <v>1799</v>
      </c>
      <c r="H532" s="276">
        <v>1</v>
      </c>
      <c r="I532" s="280" t="s">
        <v>1800</v>
      </c>
    </row>
    <row r="533" spans="1:9">
      <c r="A533" s="272">
        <v>529</v>
      </c>
      <c r="B533" s="273" t="s">
        <v>2463</v>
      </c>
      <c r="C533" s="273" t="s">
        <v>2167</v>
      </c>
      <c r="D533" s="274" t="s">
        <v>1798</v>
      </c>
      <c r="E533" s="275"/>
      <c r="F533" s="276"/>
      <c r="G533" s="277" t="s">
        <v>1799</v>
      </c>
      <c r="H533" s="276">
        <v>1</v>
      </c>
      <c r="I533" s="280" t="s">
        <v>1800</v>
      </c>
    </row>
    <row r="534" spans="1:9">
      <c r="A534" s="272">
        <v>530</v>
      </c>
      <c r="B534" s="273" t="s">
        <v>2464</v>
      </c>
      <c r="C534" s="273" t="s">
        <v>2167</v>
      </c>
      <c r="D534" s="274" t="s">
        <v>1798</v>
      </c>
      <c r="E534" s="275"/>
      <c r="F534" s="276"/>
      <c r="G534" s="277" t="s">
        <v>1799</v>
      </c>
      <c r="H534" s="276">
        <v>1</v>
      </c>
      <c r="I534" s="280" t="s">
        <v>1800</v>
      </c>
    </row>
    <row r="535" spans="1:9">
      <c r="A535" s="272">
        <v>531</v>
      </c>
      <c r="B535" s="273" t="s">
        <v>2465</v>
      </c>
      <c r="C535" s="273" t="s">
        <v>2167</v>
      </c>
      <c r="D535" s="274" t="s">
        <v>1798</v>
      </c>
      <c r="E535" s="275"/>
      <c r="F535" s="276"/>
      <c r="G535" s="277" t="s">
        <v>1799</v>
      </c>
      <c r="H535" s="276">
        <v>1</v>
      </c>
      <c r="I535" s="280" t="s">
        <v>1800</v>
      </c>
    </row>
    <row r="536" spans="1:9">
      <c r="A536" s="272">
        <v>532</v>
      </c>
      <c r="B536" s="273" t="s">
        <v>2466</v>
      </c>
      <c r="C536" s="273" t="s">
        <v>2175</v>
      </c>
      <c r="D536" s="274" t="s">
        <v>1798</v>
      </c>
      <c r="E536" s="275"/>
      <c r="F536" s="276"/>
      <c r="G536" s="277" t="s">
        <v>1799</v>
      </c>
      <c r="H536" s="276">
        <v>1</v>
      </c>
      <c r="I536" s="280" t="s">
        <v>1800</v>
      </c>
    </row>
    <row r="537" spans="1:9">
      <c r="A537" s="272">
        <v>533</v>
      </c>
      <c r="B537" s="273" t="s">
        <v>2467</v>
      </c>
      <c r="C537" s="273" t="s">
        <v>2175</v>
      </c>
      <c r="D537" s="274" t="s">
        <v>1798</v>
      </c>
      <c r="E537" s="275"/>
      <c r="F537" s="276"/>
      <c r="G537" s="277" t="s">
        <v>1799</v>
      </c>
      <c r="H537" s="276">
        <v>1</v>
      </c>
      <c r="I537" s="280" t="s">
        <v>1800</v>
      </c>
    </row>
    <row r="538" spans="1:9">
      <c r="A538" s="272">
        <v>534</v>
      </c>
      <c r="B538" s="273" t="s">
        <v>2468</v>
      </c>
      <c r="C538" s="273" t="s">
        <v>2175</v>
      </c>
      <c r="D538" s="274" t="s">
        <v>1798</v>
      </c>
      <c r="E538" s="275"/>
      <c r="F538" s="276"/>
      <c r="G538" s="277" t="s">
        <v>1799</v>
      </c>
      <c r="H538" s="276">
        <v>1</v>
      </c>
      <c r="I538" s="280" t="s">
        <v>1800</v>
      </c>
    </row>
    <row r="539" spans="1:9">
      <c r="A539" s="272">
        <v>535</v>
      </c>
      <c r="B539" s="273" t="s">
        <v>2469</v>
      </c>
      <c r="C539" s="273" t="s">
        <v>2175</v>
      </c>
      <c r="D539" s="274" t="s">
        <v>1798</v>
      </c>
      <c r="E539" s="275"/>
      <c r="F539" s="276"/>
      <c r="G539" s="277" t="s">
        <v>1799</v>
      </c>
      <c r="H539" s="276">
        <v>1</v>
      </c>
      <c r="I539" s="280" t="s">
        <v>1800</v>
      </c>
    </row>
    <row r="540" spans="1:9">
      <c r="A540" s="272">
        <v>536</v>
      </c>
      <c r="B540" s="273" t="s">
        <v>2470</v>
      </c>
      <c r="C540" s="273" t="s">
        <v>2175</v>
      </c>
      <c r="D540" s="274" t="s">
        <v>1798</v>
      </c>
      <c r="E540" s="275"/>
      <c r="F540" s="276"/>
      <c r="G540" s="277" t="s">
        <v>1799</v>
      </c>
      <c r="H540" s="276">
        <v>1</v>
      </c>
      <c r="I540" s="280" t="s">
        <v>1800</v>
      </c>
    </row>
    <row r="541" spans="1:9">
      <c r="A541" s="272">
        <v>537</v>
      </c>
      <c r="B541" s="273" t="s">
        <v>2471</v>
      </c>
      <c r="C541" s="273" t="s">
        <v>2175</v>
      </c>
      <c r="D541" s="274" t="s">
        <v>1798</v>
      </c>
      <c r="E541" s="275"/>
      <c r="F541" s="276"/>
      <c r="G541" s="277" t="s">
        <v>1799</v>
      </c>
      <c r="H541" s="276">
        <v>1</v>
      </c>
      <c r="I541" s="280" t="s">
        <v>1800</v>
      </c>
    </row>
    <row r="542" spans="1:9">
      <c r="A542" s="272">
        <v>538</v>
      </c>
      <c r="B542" s="273" t="s">
        <v>2472</v>
      </c>
      <c r="C542" s="273" t="s">
        <v>2175</v>
      </c>
      <c r="D542" s="274" t="s">
        <v>1798</v>
      </c>
      <c r="E542" s="275"/>
      <c r="F542" s="276"/>
      <c r="G542" s="277" t="s">
        <v>1799</v>
      </c>
      <c r="H542" s="276">
        <v>1</v>
      </c>
      <c r="I542" s="280" t="s">
        <v>1800</v>
      </c>
    </row>
    <row r="543" spans="1:9">
      <c r="A543" s="272">
        <v>539</v>
      </c>
      <c r="B543" s="273" t="s">
        <v>2473</v>
      </c>
      <c r="C543" s="273" t="s">
        <v>2175</v>
      </c>
      <c r="D543" s="274" t="s">
        <v>1798</v>
      </c>
      <c r="E543" s="275"/>
      <c r="F543" s="276"/>
      <c r="G543" s="277" t="s">
        <v>1799</v>
      </c>
      <c r="H543" s="276">
        <v>1</v>
      </c>
      <c r="I543" s="280" t="s">
        <v>1800</v>
      </c>
    </row>
    <row r="544" spans="1:9">
      <c r="A544" s="272">
        <v>540</v>
      </c>
      <c r="B544" s="273" t="s">
        <v>2474</v>
      </c>
      <c r="C544" s="273" t="s">
        <v>2175</v>
      </c>
      <c r="D544" s="274" t="s">
        <v>1798</v>
      </c>
      <c r="E544" s="275"/>
      <c r="F544" s="276"/>
      <c r="G544" s="277" t="s">
        <v>1799</v>
      </c>
      <c r="H544" s="276">
        <v>1</v>
      </c>
      <c r="I544" s="280" t="s">
        <v>1800</v>
      </c>
    </row>
    <row r="545" spans="1:9">
      <c r="A545" s="272">
        <v>541</v>
      </c>
      <c r="B545" s="273" t="s">
        <v>2475</v>
      </c>
      <c r="C545" s="273" t="s">
        <v>2175</v>
      </c>
      <c r="D545" s="274" t="s">
        <v>1798</v>
      </c>
      <c r="E545" s="275"/>
      <c r="F545" s="276"/>
      <c r="G545" s="277" t="s">
        <v>1799</v>
      </c>
      <c r="H545" s="276">
        <v>1</v>
      </c>
      <c r="I545" s="280" t="s">
        <v>1800</v>
      </c>
    </row>
    <row r="546" spans="1:9">
      <c r="A546" s="272">
        <v>542</v>
      </c>
      <c r="B546" s="273" t="s">
        <v>2476</v>
      </c>
      <c r="C546" s="273" t="s">
        <v>2175</v>
      </c>
      <c r="D546" s="274" t="s">
        <v>1798</v>
      </c>
      <c r="E546" s="275"/>
      <c r="F546" s="276"/>
      <c r="G546" s="277" t="s">
        <v>1799</v>
      </c>
      <c r="H546" s="276">
        <v>1</v>
      </c>
      <c r="I546" s="280" t="s">
        <v>1800</v>
      </c>
    </row>
    <row r="547" spans="1:9">
      <c r="A547" s="272">
        <v>543</v>
      </c>
      <c r="B547" s="273" t="s">
        <v>2477</v>
      </c>
      <c r="C547" s="273" t="s">
        <v>2175</v>
      </c>
      <c r="D547" s="274" t="s">
        <v>1798</v>
      </c>
      <c r="E547" s="275"/>
      <c r="F547" s="276"/>
      <c r="G547" s="277" t="s">
        <v>1799</v>
      </c>
      <c r="H547" s="276">
        <v>1</v>
      </c>
      <c r="I547" s="280" t="s">
        <v>1800</v>
      </c>
    </row>
    <row r="548" spans="1:9">
      <c r="A548" s="272">
        <v>544</v>
      </c>
      <c r="B548" s="273" t="s">
        <v>2478</v>
      </c>
      <c r="C548" s="273" t="s">
        <v>2175</v>
      </c>
      <c r="D548" s="274" t="s">
        <v>1798</v>
      </c>
      <c r="E548" s="275"/>
      <c r="F548" s="276"/>
      <c r="G548" s="277" t="s">
        <v>1799</v>
      </c>
      <c r="H548" s="276">
        <v>1</v>
      </c>
      <c r="I548" s="280" t="s">
        <v>1800</v>
      </c>
    </row>
    <row r="549" spans="1:9">
      <c r="A549" s="272">
        <v>545</v>
      </c>
      <c r="B549" s="273" t="s">
        <v>2479</v>
      </c>
      <c r="C549" s="273" t="s">
        <v>2175</v>
      </c>
      <c r="D549" s="274" t="s">
        <v>1798</v>
      </c>
      <c r="E549" s="275"/>
      <c r="F549" s="276"/>
      <c r="G549" s="277" t="s">
        <v>1799</v>
      </c>
      <c r="H549" s="276">
        <v>1</v>
      </c>
      <c r="I549" s="280" t="s">
        <v>1800</v>
      </c>
    </row>
    <row r="550" spans="1:9">
      <c r="A550" s="272">
        <v>546</v>
      </c>
      <c r="B550" s="273" t="s">
        <v>2480</v>
      </c>
      <c r="C550" s="273" t="s">
        <v>2175</v>
      </c>
      <c r="D550" s="274" t="s">
        <v>1798</v>
      </c>
      <c r="E550" s="275"/>
      <c r="F550" s="276"/>
      <c r="G550" s="277" t="s">
        <v>1799</v>
      </c>
      <c r="H550" s="276">
        <v>1</v>
      </c>
      <c r="I550" s="280" t="s">
        <v>1800</v>
      </c>
    </row>
    <row r="551" spans="1:9">
      <c r="A551" s="272">
        <v>547</v>
      </c>
      <c r="B551" s="273" t="s">
        <v>2481</v>
      </c>
      <c r="C551" s="273" t="s">
        <v>2175</v>
      </c>
      <c r="D551" s="274" t="s">
        <v>1798</v>
      </c>
      <c r="E551" s="275"/>
      <c r="F551" s="276"/>
      <c r="G551" s="277" t="s">
        <v>1799</v>
      </c>
      <c r="H551" s="276">
        <v>1</v>
      </c>
      <c r="I551" s="280" t="s">
        <v>1800</v>
      </c>
    </row>
    <row r="552" spans="1:9">
      <c r="A552" s="272">
        <v>548</v>
      </c>
      <c r="B552" s="273" t="s">
        <v>2482</v>
      </c>
      <c r="C552" s="273" t="s">
        <v>2175</v>
      </c>
      <c r="D552" s="274" t="s">
        <v>1798</v>
      </c>
      <c r="E552" s="275"/>
      <c r="F552" s="276"/>
      <c r="G552" s="277" t="s">
        <v>1799</v>
      </c>
      <c r="H552" s="276">
        <v>1</v>
      </c>
      <c r="I552" s="280" t="s">
        <v>1800</v>
      </c>
    </row>
    <row r="553" spans="1:9">
      <c r="A553" s="272">
        <v>549</v>
      </c>
      <c r="B553" s="273" t="s">
        <v>2483</v>
      </c>
      <c r="C553" s="273" t="s">
        <v>2175</v>
      </c>
      <c r="D553" s="274" t="s">
        <v>1798</v>
      </c>
      <c r="E553" s="275"/>
      <c r="F553" s="276"/>
      <c r="G553" s="277" t="s">
        <v>1799</v>
      </c>
      <c r="H553" s="276">
        <v>1</v>
      </c>
      <c r="I553" s="280" t="s">
        <v>1800</v>
      </c>
    </row>
    <row r="554" spans="1:9">
      <c r="A554" s="272">
        <v>550</v>
      </c>
      <c r="B554" s="273" t="s">
        <v>2484</v>
      </c>
      <c r="C554" s="273" t="s">
        <v>2175</v>
      </c>
      <c r="D554" s="274" t="s">
        <v>1798</v>
      </c>
      <c r="E554" s="275"/>
      <c r="F554" s="276"/>
      <c r="G554" s="277" t="s">
        <v>1799</v>
      </c>
      <c r="H554" s="276">
        <v>1</v>
      </c>
      <c r="I554" s="280" t="s">
        <v>1800</v>
      </c>
    </row>
    <row r="555" spans="1:9">
      <c r="A555" s="272">
        <v>551</v>
      </c>
      <c r="B555" s="273" t="s">
        <v>2485</v>
      </c>
      <c r="C555" s="273" t="s">
        <v>2175</v>
      </c>
      <c r="D555" s="274" t="s">
        <v>1798</v>
      </c>
      <c r="E555" s="275"/>
      <c r="F555" s="276"/>
      <c r="G555" s="277" t="s">
        <v>1799</v>
      </c>
      <c r="H555" s="276">
        <v>1</v>
      </c>
      <c r="I555" s="280" t="s">
        <v>1800</v>
      </c>
    </row>
    <row r="556" spans="1:9">
      <c r="A556" s="272">
        <v>552</v>
      </c>
      <c r="B556" s="273" t="s">
        <v>2486</v>
      </c>
      <c r="C556" s="273" t="s">
        <v>2175</v>
      </c>
      <c r="D556" s="274" t="s">
        <v>1798</v>
      </c>
      <c r="E556" s="275"/>
      <c r="F556" s="276"/>
      <c r="G556" s="277" t="s">
        <v>1799</v>
      </c>
      <c r="H556" s="276">
        <v>1</v>
      </c>
      <c r="I556" s="280" t="s">
        <v>1800</v>
      </c>
    </row>
    <row r="557" spans="1:9">
      <c r="A557" s="272">
        <v>553</v>
      </c>
      <c r="B557" s="273" t="s">
        <v>2487</v>
      </c>
      <c r="C557" s="273" t="s">
        <v>2175</v>
      </c>
      <c r="D557" s="274" t="s">
        <v>1798</v>
      </c>
      <c r="E557" s="275"/>
      <c r="F557" s="276"/>
      <c r="G557" s="277" t="s">
        <v>1799</v>
      </c>
      <c r="H557" s="276">
        <v>1</v>
      </c>
      <c r="I557" s="280" t="s">
        <v>1800</v>
      </c>
    </row>
    <row r="558" spans="1:9">
      <c r="A558" s="272">
        <v>554</v>
      </c>
      <c r="B558" s="273" t="s">
        <v>2488</v>
      </c>
      <c r="C558" s="273" t="s">
        <v>2175</v>
      </c>
      <c r="D558" s="274" t="s">
        <v>1798</v>
      </c>
      <c r="E558" s="275"/>
      <c r="F558" s="276"/>
      <c r="G558" s="277" t="s">
        <v>1799</v>
      </c>
      <c r="H558" s="276">
        <v>1</v>
      </c>
      <c r="I558" s="280" t="s">
        <v>1800</v>
      </c>
    </row>
    <row r="559" spans="1:9">
      <c r="A559" s="272">
        <v>555</v>
      </c>
      <c r="B559" s="273" t="s">
        <v>2489</v>
      </c>
      <c r="C559" s="273" t="s">
        <v>2175</v>
      </c>
      <c r="D559" s="274" t="s">
        <v>1798</v>
      </c>
      <c r="E559" s="275"/>
      <c r="F559" s="276"/>
      <c r="G559" s="277" t="s">
        <v>1799</v>
      </c>
      <c r="H559" s="276">
        <v>1</v>
      </c>
      <c r="I559" s="280" t="s">
        <v>1800</v>
      </c>
    </row>
    <row r="560" spans="1:9">
      <c r="A560" s="272">
        <v>556</v>
      </c>
      <c r="B560" s="273" t="s">
        <v>2490</v>
      </c>
      <c r="C560" s="273" t="s">
        <v>2175</v>
      </c>
      <c r="D560" s="274" t="s">
        <v>1798</v>
      </c>
      <c r="E560" s="275"/>
      <c r="F560" s="276"/>
      <c r="G560" s="277" t="s">
        <v>1799</v>
      </c>
      <c r="H560" s="276">
        <v>1</v>
      </c>
      <c r="I560" s="280" t="s">
        <v>1800</v>
      </c>
    </row>
    <row r="561" spans="1:9">
      <c r="A561" s="272">
        <v>557</v>
      </c>
      <c r="B561" s="273" t="s">
        <v>2491</v>
      </c>
      <c r="C561" s="273" t="s">
        <v>2175</v>
      </c>
      <c r="D561" s="274" t="s">
        <v>1798</v>
      </c>
      <c r="E561" s="275"/>
      <c r="F561" s="276"/>
      <c r="G561" s="277" t="s">
        <v>1799</v>
      </c>
      <c r="H561" s="276">
        <v>1</v>
      </c>
      <c r="I561" s="280" t="s">
        <v>1800</v>
      </c>
    </row>
    <row r="562" spans="1:9">
      <c r="A562" s="272">
        <v>558</v>
      </c>
      <c r="B562" s="273" t="s">
        <v>2492</v>
      </c>
      <c r="C562" s="273" t="s">
        <v>2175</v>
      </c>
      <c r="D562" s="274" t="s">
        <v>1798</v>
      </c>
      <c r="E562" s="275"/>
      <c r="F562" s="276"/>
      <c r="G562" s="277" t="s">
        <v>1799</v>
      </c>
      <c r="H562" s="276">
        <v>1</v>
      </c>
      <c r="I562" s="280" t="s">
        <v>1800</v>
      </c>
    </row>
    <row r="563" spans="1:9">
      <c r="A563" s="272">
        <v>559</v>
      </c>
      <c r="B563" s="273" t="s">
        <v>2493</v>
      </c>
      <c r="C563" s="273" t="s">
        <v>2175</v>
      </c>
      <c r="D563" s="274" t="s">
        <v>1798</v>
      </c>
      <c r="E563" s="275"/>
      <c r="F563" s="276"/>
      <c r="G563" s="277" t="s">
        <v>1799</v>
      </c>
      <c r="H563" s="276">
        <v>1</v>
      </c>
      <c r="I563" s="280" t="s">
        <v>1800</v>
      </c>
    </row>
    <row r="564" spans="1:9">
      <c r="A564" s="272">
        <v>560</v>
      </c>
      <c r="B564" s="273" t="s">
        <v>2494</v>
      </c>
      <c r="C564" s="273" t="s">
        <v>2175</v>
      </c>
      <c r="D564" s="274" t="s">
        <v>1798</v>
      </c>
      <c r="E564" s="275"/>
      <c r="F564" s="276"/>
      <c r="G564" s="277" t="s">
        <v>1799</v>
      </c>
      <c r="H564" s="276">
        <v>1</v>
      </c>
      <c r="I564" s="280" t="s">
        <v>1800</v>
      </c>
    </row>
    <row r="565" spans="1:9">
      <c r="A565" s="272">
        <v>561</v>
      </c>
      <c r="B565" s="273" t="s">
        <v>2495</v>
      </c>
      <c r="C565" s="273" t="s">
        <v>2175</v>
      </c>
      <c r="D565" s="274" t="s">
        <v>1798</v>
      </c>
      <c r="E565" s="275"/>
      <c r="F565" s="276"/>
      <c r="G565" s="277" t="s">
        <v>1799</v>
      </c>
      <c r="H565" s="276">
        <v>1</v>
      </c>
      <c r="I565" s="280" t="s">
        <v>1800</v>
      </c>
    </row>
    <row r="566" spans="1:9">
      <c r="A566" s="272">
        <v>562</v>
      </c>
      <c r="B566" s="273" t="s">
        <v>2496</v>
      </c>
      <c r="C566" s="273" t="s">
        <v>2175</v>
      </c>
      <c r="D566" s="274" t="s">
        <v>1798</v>
      </c>
      <c r="E566" s="275"/>
      <c r="F566" s="276"/>
      <c r="G566" s="277" t="s">
        <v>1799</v>
      </c>
      <c r="H566" s="276">
        <v>1</v>
      </c>
      <c r="I566" s="280" t="s">
        <v>1800</v>
      </c>
    </row>
    <row r="567" spans="1:9">
      <c r="A567" s="272">
        <v>563</v>
      </c>
      <c r="B567" s="273" t="s">
        <v>2497</v>
      </c>
      <c r="C567" s="273" t="s">
        <v>2175</v>
      </c>
      <c r="D567" s="274" t="s">
        <v>1798</v>
      </c>
      <c r="E567" s="275"/>
      <c r="F567" s="276"/>
      <c r="G567" s="277" t="s">
        <v>1799</v>
      </c>
      <c r="H567" s="276">
        <v>1</v>
      </c>
      <c r="I567" s="280" t="s">
        <v>1800</v>
      </c>
    </row>
    <row r="568" spans="1:9">
      <c r="A568" s="272">
        <v>564</v>
      </c>
      <c r="B568" s="273" t="s">
        <v>2498</v>
      </c>
      <c r="C568" s="273" t="s">
        <v>2175</v>
      </c>
      <c r="D568" s="274" t="s">
        <v>1798</v>
      </c>
      <c r="E568" s="275"/>
      <c r="F568" s="276"/>
      <c r="G568" s="277" t="s">
        <v>1799</v>
      </c>
      <c r="H568" s="276">
        <v>1</v>
      </c>
      <c r="I568" s="280" t="s">
        <v>1800</v>
      </c>
    </row>
    <row r="569" spans="1:9">
      <c r="A569" s="272">
        <v>565</v>
      </c>
      <c r="B569" s="273" t="s">
        <v>2499</v>
      </c>
      <c r="C569" s="273" t="s">
        <v>2175</v>
      </c>
      <c r="D569" s="274" t="s">
        <v>1798</v>
      </c>
      <c r="E569" s="275"/>
      <c r="F569" s="276"/>
      <c r="G569" s="277" t="s">
        <v>1799</v>
      </c>
      <c r="H569" s="276">
        <v>1</v>
      </c>
      <c r="I569" s="280" t="s">
        <v>1800</v>
      </c>
    </row>
    <row r="570" spans="1:9">
      <c r="A570" s="272">
        <v>566</v>
      </c>
      <c r="B570" s="273" t="s">
        <v>2500</v>
      </c>
      <c r="C570" s="273" t="s">
        <v>2175</v>
      </c>
      <c r="D570" s="274" t="s">
        <v>1798</v>
      </c>
      <c r="E570" s="275"/>
      <c r="F570" s="276"/>
      <c r="G570" s="277" t="s">
        <v>1799</v>
      </c>
      <c r="H570" s="276">
        <v>1</v>
      </c>
      <c r="I570" s="280" t="s">
        <v>1800</v>
      </c>
    </row>
    <row r="571" spans="1:9">
      <c r="A571" s="272">
        <v>567</v>
      </c>
      <c r="B571" s="273" t="s">
        <v>2501</v>
      </c>
      <c r="C571" s="273" t="s">
        <v>2175</v>
      </c>
      <c r="D571" s="274" t="s">
        <v>1798</v>
      </c>
      <c r="E571" s="275"/>
      <c r="F571" s="276"/>
      <c r="G571" s="277" t="s">
        <v>1799</v>
      </c>
      <c r="H571" s="276">
        <v>1</v>
      </c>
      <c r="I571" s="280" t="s">
        <v>1800</v>
      </c>
    </row>
    <row r="572" spans="1:9">
      <c r="A572" s="272">
        <v>568</v>
      </c>
      <c r="B572" s="273" t="s">
        <v>2502</v>
      </c>
      <c r="C572" s="273" t="s">
        <v>2175</v>
      </c>
      <c r="D572" s="274" t="s">
        <v>1798</v>
      </c>
      <c r="E572" s="275"/>
      <c r="F572" s="276"/>
      <c r="G572" s="277" t="s">
        <v>1799</v>
      </c>
      <c r="H572" s="276">
        <v>1</v>
      </c>
      <c r="I572" s="280" t="s">
        <v>1800</v>
      </c>
    </row>
    <row r="573" spans="1:9">
      <c r="A573" s="272">
        <v>569</v>
      </c>
      <c r="B573" s="273" t="s">
        <v>2503</v>
      </c>
      <c r="C573" s="273" t="s">
        <v>2175</v>
      </c>
      <c r="D573" s="274" t="s">
        <v>1798</v>
      </c>
      <c r="E573" s="275"/>
      <c r="F573" s="276"/>
      <c r="G573" s="277" t="s">
        <v>1799</v>
      </c>
      <c r="H573" s="276">
        <v>1</v>
      </c>
      <c r="I573" s="280" t="s">
        <v>1800</v>
      </c>
    </row>
    <row r="574" spans="1:9">
      <c r="A574" s="272">
        <v>570</v>
      </c>
      <c r="B574" s="273" t="s">
        <v>2504</v>
      </c>
      <c r="C574" s="273" t="s">
        <v>2175</v>
      </c>
      <c r="D574" s="274" t="s">
        <v>1798</v>
      </c>
      <c r="E574" s="275"/>
      <c r="F574" s="276"/>
      <c r="G574" s="277" t="s">
        <v>1799</v>
      </c>
      <c r="H574" s="276">
        <v>1</v>
      </c>
      <c r="I574" s="280" t="s">
        <v>1800</v>
      </c>
    </row>
    <row r="575" spans="1:9">
      <c r="A575" s="272">
        <v>571</v>
      </c>
      <c r="B575" s="273" t="s">
        <v>2505</v>
      </c>
      <c r="C575" s="273" t="s">
        <v>2175</v>
      </c>
      <c r="D575" s="274" t="s">
        <v>1798</v>
      </c>
      <c r="E575" s="275"/>
      <c r="F575" s="276"/>
      <c r="G575" s="277" t="s">
        <v>1799</v>
      </c>
      <c r="H575" s="276">
        <v>1</v>
      </c>
      <c r="I575" s="280" t="s">
        <v>1800</v>
      </c>
    </row>
    <row r="576" spans="1:9">
      <c r="A576" s="272">
        <v>572</v>
      </c>
      <c r="B576" s="273" t="s">
        <v>2506</v>
      </c>
      <c r="C576" s="273" t="s">
        <v>2175</v>
      </c>
      <c r="D576" s="274" t="s">
        <v>1798</v>
      </c>
      <c r="E576" s="275"/>
      <c r="F576" s="276"/>
      <c r="G576" s="277" t="s">
        <v>1799</v>
      </c>
      <c r="H576" s="276">
        <v>1</v>
      </c>
      <c r="I576" s="280" t="s">
        <v>1800</v>
      </c>
    </row>
    <row r="577" spans="1:9">
      <c r="A577" s="272">
        <v>573</v>
      </c>
      <c r="B577" s="273" t="s">
        <v>2507</v>
      </c>
      <c r="C577" s="273" t="s">
        <v>2175</v>
      </c>
      <c r="D577" s="274" t="s">
        <v>1798</v>
      </c>
      <c r="E577" s="275"/>
      <c r="F577" s="276"/>
      <c r="G577" s="277" t="s">
        <v>1799</v>
      </c>
      <c r="H577" s="276">
        <v>1</v>
      </c>
      <c r="I577" s="280" t="s">
        <v>1800</v>
      </c>
    </row>
    <row r="578" spans="1:9">
      <c r="A578" s="272">
        <v>574</v>
      </c>
      <c r="B578" s="273" t="s">
        <v>2508</v>
      </c>
      <c r="C578" s="273" t="s">
        <v>2175</v>
      </c>
      <c r="D578" s="274" t="s">
        <v>1798</v>
      </c>
      <c r="E578" s="275"/>
      <c r="F578" s="276"/>
      <c r="G578" s="277" t="s">
        <v>1799</v>
      </c>
      <c r="H578" s="276">
        <v>1</v>
      </c>
      <c r="I578" s="280" t="s">
        <v>1800</v>
      </c>
    </row>
    <row r="579" spans="1:9">
      <c r="A579" s="272">
        <v>575</v>
      </c>
      <c r="B579" s="273" t="s">
        <v>2509</v>
      </c>
      <c r="C579" s="273" t="s">
        <v>2175</v>
      </c>
      <c r="D579" s="274" t="s">
        <v>1798</v>
      </c>
      <c r="E579" s="275"/>
      <c r="F579" s="276"/>
      <c r="G579" s="277" t="s">
        <v>1799</v>
      </c>
      <c r="H579" s="276">
        <v>1</v>
      </c>
      <c r="I579" s="280" t="s">
        <v>1800</v>
      </c>
    </row>
    <row r="580" spans="1:9">
      <c r="A580" s="272">
        <v>576</v>
      </c>
      <c r="B580" s="273" t="s">
        <v>2510</v>
      </c>
      <c r="C580" s="273" t="s">
        <v>2175</v>
      </c>
      <c r="D580" s="274" t="s">
        <v>1798</v>
      </c>
      <c r="E580" s="275"/>
      <c r="F580" s="276"/>
      <c r="G580" s="277" t="s">
        <v>1799</v>
      </c>
      <c r="H580" s="276">
        <v>1</v>
      </c>
      <c r="I580" s="280" t="s">
        <v>1800</v>
      </c>
    </row>
    <row r="581" spans="1:9">
      <c r="A581" s="272">
        <v>577</v>
      </c>
      <c r="B581" s="273" t="s">
        <v>2511</v>
      </c>
      <c r="C581" s="273" t="s">
        <v>2175</v>
      </c>
      <c r="D581" s="274" t="s">
        <v>1798</v>
      </c>
      <c r="E581" s="275"/>
      <c r="F581" s="276"/>
      <c r="G581" s="277" t="s">
        <v>1799</v>
      </c>
      <c r="H581" s="276">
        <v>1</v>
      </c>
      <c r="I581" s="280" t="s">
        <v>1800</v>
      </c>
    </row>
    <row r="582" spans="1:9">
      <c r="A582" s="272">
        <v>578</v>
      </c>
      <c r="B582" s="273" t="s">
        <v>2512</v>
      </c>
      <c r="C582" s="273" t="s">
        <v>2175</v>
      </c>
      <c r="D582" s="274" t="s">
        <v>1798</v>
      </c>
      <c r="E582" s="275"/>
      <c r="F582" s="276"/>
      <c r="G582" s="277" t="s">
        <v>1799</v>
      </c>
      <c r="H582" s="276">
        <v>1</v>
      </c>
      <c r="I582" s="280" t="s">
        <v>1800</v>
      </c>
    </row>
    <row r="583" spans="1:9">
      <c r="A583" s="272">
        <v>579</v>
      </c>
      <c r="B583" s="273" t="s">
        <v>2513</v>
      </c>
      <c r="C583" s="273" t="s">
        <v>2175</v>
      </c>
      <c r="D583" s="274" t="s">
        <v>1798</v>
      </c>
      <c r="E583" s="275"/>
      <c r="F583" s="276"/>
      <c r="G583" s="277" t="s">
        <v>1799</v>
      </c>
      <c r="H583" s="276">
        <v>1</v>
      </c>
      <c r="I583" s="280" t="s">
        <v>1800</v>
      </c>
    </row>
    <row r="584" spans="1:9">
      <c r="A584" s="272">
        <v>580</v>
      </c>
      <c r="B584" s="273" t="s">
        <v>2514</v>
      </c>
      <c r="C584" s="273" t="s">
        <v>2175</v>
      </c>
      <c r="D584" s="274" t="s">
        <v>1798</v>
      </c>
      <c r="E584" s="275"/>
      <c r="F584" s="276"/>
      <c r="G584" s="277" t="s">
        <v>1799</v>
      </c>
      <c r="H584" s="276">
        <v>1</v>
      </c>
      <c r="I584" s="280" t="s">
        <v>1800</v>
      </c>
    </row>
    <row r="585" spans="1:9">
      <c r="A585" s="272">
        <v>581</v>
      </c>
      <c r="B585" s="273" t="s">
        <v>2515</v>
      </c>
      <c r="C585" s="273" t="s">
        <v>2175</v>
      </c>
      <c r="D585" s="274" t="s">
        <v>1798</v>
      </c>
      <c r="E585" s="275"/>
      <c r="F585" s="276"/>
      <c r="G585" s="277" t="s">
        <v>1799</v>
      </c>
      <c r="H585" s="276">
        <v>1</v>
      </c>
      <c r="I585" s="280" t="s">
        <v>1800</v>
      </c>
    </row>
    <row r="586" spans="1:9">
      <c r="A586" s="272">
        <v>582</v>
      </c>
      <c r="B586" s="273" t="s">
        <v>2516</v>
      </c>
      <c r="C586" s="273" t="s">
        <v>2175</v>
      </c>
      <c r="D586" s="274" t="s">
        <v>1798</v>
      </c>
      <c r="E586" s="275"/>
      <c r="F586" s="276"/>
      <c r="G586" s="277" t="s">
        <v>1799</v>
      </c>
      <c r="H586" s="276">
        <v>1</v>
      </c>
      <c r="I586" s="280" t="s">
        <v>1800</v>
      </c>
    </row>
    <row r="587" spans="1:9">
      <c r="A587" s="272">
        <v>583</v>
      </c>
      <c r="B587" s="273" t="s">
        <v>2517</v>
      </c>
      <c r="C587" s="273" t="s">
        <v>2175</v>
      </c>
      <c r="D587" s="274" t="s">
        <v>1798</v>
      </c>
      <c r="E587" s="275"/>
      <c r="F587" s="276"/>
      <c r="G587" s="277" t="s">
        <v>1799</v>
      </c>
      <c r="H587" s="276">
        <v>1</v>
      </c>
      <c r="I587" s="280" t="s">
        <v>1800</v>
      </c>
    </row>
    <row r="588" spans="1:9">
      <c r="A588" s="272">
        <v>584</v>
      </c>
      <c r="B588" s="273" t="s">
        <v>2518</v>
      </c>
      <c r="C588" s="273" t="s">
        <v>2175</v>
      </c>
      <c r="D588" s="274" t="s">
        <v>1798</v>
      </c>
      <c r="E588" s="275"/>
      <c r="F588" s="276"/>
      <c r="G588" s="277" t="s">
        <v>1799</v>
      </c>
      <c r="H588" s="276">
        <v>1</v>
      </c>
      <c r="I588" s="280" t="s">
        <v>1800</v>
      </c>
    </row>
    <row r="589" spans="1:9">
      <c r="A589" s="272">
        <v>585</v>
      </c>
      <c r="B589" s="273" t="s">
        <v>2519</v>
      </c>
      <c r="C589" s="273" t="s">
        <v>2175</v>
      </c>
      <c r="D589" s="274" t="s">
        <v>1798</v>
      </c>
      <c r="E589" s="275"/>
      <c r="F589" s="276"/>
      <c r="G589" s="277" t="s">
        <v>1799</v>
      </c>
      <c r="H589" s="276">
        <v>1</v>
      </c>
      <c r="I589" s="280" t="s">
        <v>1800</v>
      </c>
    </row>
    <row r="590" spans="1:9">
      <c r="A590" s="272">
        <v>586</v>
      </c>
      <c r="B590" s="273" t="s">
        <v>2520</v>
      </c>
      <c r="C590" s="273" t="s">
        <v>2175</v>
      </c>
      <c r="D590" s="274" t="s">
        <v>1798</v>
      </c>
      <c r="E590" s="275"/>
      <c r="F590" s="276"/>
      <c r="G590" s="277" t="s">
        <v>1799</v>
      </c>
      <c r="H590" s="276">
        <v>1</v>
      </c>
      <c r="I590" s="280" t="s">
        <v>1800</v>
      </c>
    </row>
    <row r="591" spans="1:9">
      <c r="A591" s="272">
        <v>587</v>
      </c>
      <c r="B591" s="273" t="s">
        <v>2521</v>
      </c>
      <c r="C591" s="273" t="s">
        <v>2175</v>
      </c>
      <c r="D591" s="274" t="s">
        <v>1798</v>
      </c>
      <c r="E591" s="275"/>
      <c r="F591" s="276"/>
      <c r="G591" s="277" t="s">
        <v>1799</v>
      </c>
      <c r="H591" s="276">
        <v>1</v>
      </c>
      <c r="I591" s="280" t="s">
        <v>1800</v>
      </c>
    </row>
    <row r="592" spans="1:9">
      <c r="A592" s="272">
        <v>588</v>
      </c>
      <c r="B592" s="273" t="s">
        <v>2522</v>
      </c>
      <c r="C592" s="273" t="s">
        <v>2175</v>
      </c>
      <c r="D592" s="274" t="s">
        <v>1798</v>
      </c>
      <c r="E592" s="275"/>
      <c r="F592" s="276"/>
      <c r="G592" s="277" t="s">
        <v>1799</v>
      </c>
      <c r="H592" s="276">
        <v>1</v>
      </c>
      <c r="I592" s="280" t="s">
        <v>1800</v>
      </c>
    </row>
    <row r="593" spans="1:9">
      <c r="A593" s="272">
        <v>589</v>
      </c>
      <c r="B593" s="273" t="s">
        <v>2523</v>
      </c>
      <c r="C593" s="273" t="s">
        <v>2175</v>
      </c>
      <c r="D593" s="274" t="s">
        <v>1798</v>
      </c>
      <c r="E593" s="275"/>
      <c r="F593" s="276"/>
      <c r="G593" s="277" t="s">
        <v>1799</v>
      </c>
      <c r="H593" s="276">
        <v>1</v>
      </c>
      <c r="I593" s="280" t="s">
        <v>1800</v>
      </c>
    </row>
    <row r="594" spans="1:9">
      <c r="A594" s="272">
        <v>590</v>
      </c>
      <c r="B594" s="273" t="s">
        <v>2524</v>
      </c>
      <c r="C594" s="273" t="s">
        <v>2171</v>
      </c>
      <c r="D594" s="274" t="s">
        <v>1798</v>
      </c>
      <c r="E594" s="275"/>
      <c r="F594" s="276"/>
      <c r="G594" s="277" t="s">
        <v>1829</v>
      </c>
      <c r="H594" s="276">
        <v>1</v>
      </c>
      <c r="I594" s="280" t="s">
        <v>1800</v>
      </c>
    </row>
    <row r="595" spans="1:9">
      <c r="A595" s="272">
        <v>591</v>
      </c>
      <c r="B595" s="273" t="s">
        <v>2525</v>
      </c>
      <c r="C595" s="273" t="s">
        <v>2171</v>
      </c>
      <c r="D595" s="274" t="s">
        <v>1798</v>
      </c>
      <c r="E595" s="275"/>
      <c r="F595" s="276"/>
      <c r="G595" s="277" t="s">
        <v>1829</v>
      </c>
      <c r="H595" s="276">
        <v>1</v>
      </c>
      <c r="I595" s="280" t="s">
        <v>1800</v>
      </c>
    </row>
    <row r="596" spans="1:9">
      <c r="A596" s="272">
        <v>592</v>
      </c>
      <c r="B596" s="273" t="s">
        <v>2526</v>
      </c>
      <c r="C596" s="273" t="s">
        <v>2171</v>
      </c>
      <c r="D596" s="274" t="s">
        <v>1798</v>
      </c>
      <c r="E596" s="275"/>
      <c r="F596" s="276"/>
      <c r="G596" s="277" t="s">
        <v>1829</v>
      </c>
      <c r="H596" s="276">
        <v>1</v>
      </c>
      <c r="I596" s="280" t="s">
        <v>1800</v>
      </c>
    </row>
    <row r="597" spans="1:9">
      <c r="A597" s="272">
        <v>593</v>
      </c>
      <c r="B597" s="273" t="s">
        <v>2527</v>
      </c>
      <c r="C597" s="273" t="s">
        <v>2171</v>
      </c>
      <c r="D597" s="274" t="s">
        <v>1798</v>
      </c>
      <c r="E597" s="275"/>
      <c r="F597" s="276"/>
      <c r="G597" s="277" t="s">
        <v>1829</v>
      </c>
      <c r="H597" s="276">
        <v>1</v>
      </c>
      <c r="I597" s="280" t="s">
        <v>1800</v>
      </c>
    </row>
    <row r="598" spans="1:9">
      <c r="A598" s="272">
        <v>594</v>
      </c>
      <c r="B598" s="273" t="s">
        <v>2528</v>
      </c>
      <c r="C598" s="273" t="s">
        <v>2171</v>
      </c>
      <c r="D598" s="274" t="s">
        <v>1798</v>
      </c>
      <c r="E598" s="275"/>
      <c r="F598" s="276"/>
      <c r="G598" s="277" t="s">
        <v>1829</v>
      </c>
      <c r="H598" s="276">
        <v>1</v>
      </c>
      <c r="I598" s="280" t="s">
        <v>1800</v>
      </c>
    </row>
    <row r="599" spans="1:9">
      <c r="A599" s="272">
        <v>595</v>
      </c>
      <c r="B599" s="273" t="s">
        <v>2529</v>
      </c>
      <c r="C599" s="273" t="s">
        <v>2171</v>
      </c>
      <c r="D599" s="274" t="s">
        <v>1798</v>
      </c>
      <c r="E599" s="275"/>
      <c r="F599" s="276"/>
      <c r="G599" s="277" t="s">
        <v>1829</v>
      </c>
      <c r="H599" s="276">
        <v>1</v>
      </c>
      <c r="I599" s="280" t="s">
        <v>1800</v>
      </c>
    </row>
    <row r="600" spans="1:9">
      <c r="A600" s="272">
        <v>596</v>
      </c>
      <c r="B600" s="273" t="s">
        <v>2530</v>
      </c>
      <c r="C600" s="273" t="s">
        <v>2171</v>
      </c>
      <c r="D600" s="274" t="s">
        <v>1798</v>
      </c>
      <c r="E600" s="275"/>
      <c r="F600" s="276"/>
      <c r="G600" s="277" t="s">
        <v>1829</v>
      </c>
      <c r="H600" s="276">
        <v>1</v>
      </c>
      <c r="I600" s="280" t="s">
        <v>1800</v>
      </c>
    </row>
    <row r="601" spans="1:9">
      <c r="A601" s="272">
        <v>597</v>
      </c>
      <c r="B601" s="273" t="s">
        <v>2531</v>
      </c>
      <c r="C601" s="273" t="s">
        <v>2171</v>
      </c>
      <c r="D601" s="274" t="s">
        <v>1798</v>
      </c>
      <c r="E601" s="275"/>
      <c r="F601" s="276"/>
      <c r="G601" s="277" t="s">
        <v>1829</v>
      </c>
      <c r="H601" s="276">
        <v>1</v>
      </c>
      <c r="I601" s="280" t="s">
        <v>1800</v>
      </c>
    </row>
    <row r="602" spans="1:9">
      <c r="A602" s="272">
        <v>598</v>
      </c>
      <c r="B602" s="273" t="s">
        <v>2532</v>
      </c>
      <c r="C602" s="273" t="s">
        <v>2171</v>
      </c>
      <c r="D602" s="274" t="s">
        <v>1798</v>
      </c>
      <c r="E602" s="275"/>
      <c r="F602" s="276"/>
      <c r="G602" s="277" t="s">
        <v>1829</v>
      </c>
      <c r="H602" s="276">
        <v>1</v>
      </c>
      <c r="I602" s="280" t="s">
        <v>1800</v>
      </c>
    </row>
    <row r="603" spans="1:9">
      <c r="A603" s="272">
        <v>599</v>
      </c>
      <c r="B603" s="273" t="s">
        <v>2533</v>
      </c>
      <c r="C603" s="273" t="s">
        <v>2171</v>
      </c>
      <c r="D603" s="274" t="s">
        <v>1798</v>
      </c>
      <c r="E603" s="275"/>
      <c r="F603" s="276"/>
      <c r="G603" s="277" t="s">
        <v>1829</v>
      </c>
      <c r="H603" s="276">
        <v>1</v>
      </c>
      <c r="I603" s="280" t="s">
        <v>1800</v>
      </c>
    </row>
    <row r="604" spans="1:9">
      <c r="A604" s="272">
        <v>600</v>
      </c>
      <c r="B604" s="273" t="s">
        <v>2534</v>
      </c>
      <c r="C604" s="273" t="s">
        <v>2171</v>
      </c>
      <c r="D604" s="274" t="s">
        <v>1798</v>
      </c>
      <c r="E604" s="275"/>
      <c r="F604" s="276"/>
      <c r="G604" s="277" t="s">
        <v>1829</v>
      </c>
      <c r="H604" s="276">
        <v>1</v>
      </c>
      <c r="I604" s="280" t="s">
        <v>1800</v>
      </c>
    </row>
    <row r="605" spans="1:9">
      <c r="A605" s="272">
        <v>601</v>
      </c>
      <c r="B605" s="273" t="s">
        <v>2535</v>
      </c>
      <c r="C605" s="273" t="s">
        <v>2171</v>
      </c>
      <c r="D605" s="274" t="s">
        <v>1798</v>
      </c>
      <c r="E605" s="275"/>
      <c r="F605" s="276"/>
      <c r="G605" s="277" t="s">
        <v>1829</v>
      </c>
      <c r="H605" s="276">
        <v>1</v>
      </c>
      <c r="I605" s="280" t="s">
        <v>1800</v>
      </c>
    </row>
    <row r="606" spans="1:9">
      <c r="A606" s="272">
        <v>602</v>
      </c>
      <c r="B606" s="273" t="s">
        <v>2536</v>
      </c>
      <c r="C606" s="273" t="s">
        <v>2171</v>
      </c>
      <c r="D606" s="274" t="s">
        <v>1798</v>
      </c>
      <c r="E606" s="275"/>
      <c r="F606" s="276"/>
      <c r="G606" s="277" t="s">
        <v>1829</v>
      </c>
      <c r="H606" s="276">
        <v>1</v>
      </c>
      <c r="I606" s="280" t="s">
        <v>1800</v>
      </c>
    </row>
    <row r="607" spans="1:9">
      <c r="A607" s="272">
        <v>603</v>
      </c>
      <c r="B607" s="273" t="s">
        <v>2537</v>
      </c>
      <c r="C607" s="273" t="s">
        <v>2171</v>
      </c>
      <c r="D607" s="274" t="s">
        <v>1798</v>
      </c>
      <c r="E607" s="275"/>
      <c r="F607" s="276"/>
      <c r="G607" s="277" t="s">
        <v>1829</v>
      </c>
      <c r="H607" s="276">
        <v>1</v>
      </c>
      <c r="I607" s="280" t="s">
        <v>1800</v>
      </c>
    </row>
    <row r="608" spans="1:9">
      <c r="A608" s="272">
        <v>604</v>
      </c>
      <c r="B608" s="273" t="s">
        <v>2538</v>
      </c>
      <c r="C608" s="273" t="s">
        <v>2171</v>
      </c>
      <c r="D608" s="274" t="s">
        <v>1798</v>
      </c>
      <c r="E608" s="275"/>
      <c r="F608" s="276"/>
      <c r="G608" s="277" t="s">
        <v>1829</v>
      </c>
      <c r="H608" s="276">
        <v>1</v>
      </c>
      <c r="I608" s="280" t="s">
        <v>1800</v>
      </c>
    </row>
    <row r="609" spans="1:9">
      <c r="A609" s="272">
        <v>605</v>
      </c>
      <c r="B609" s="273" t="s">
        <v>2539</v>
      </c>
      <c r="C609" s="273" t="s">
        <v>2171</v>
      </c>
      <c r="D609" s="274" t="s">
        <v>1798</v>
      </c>
      <c r="E609" s="275"/>
      <c r="F609" s="276"/>
      <c r="G609" s="277" t="s">
        <v>1829</v>
      </c>
      <c r="H609" s="276">
        <v>1</v>
      </c>
      <c r="I609" s="280" t="s">
        <v>1800</v>
      </c>
    </row>
    <row r="610" spans="1:9">
      <c r="A610" s="272">
        <v>606</v>
      </c>
      <c r="B610" s="273" t="s">
        <v>2540</v>
      </c>
      <c r="C610" s="273" t="s">
        <v>2171</v>
      </c>
      <c r="D610" s="274" t="s">
        <v>1798</v>
      </c>
      <c r="E610" s="275"/>
      <c r="F610" s="276"/>
      <c r="G610" s="277" t="s">
        <v>1829</v>
      </c>
      <c r="H610" s="276">
        <v>1</v>
      </c>
      <c r="I610" s="280" t="s">
        <v>1800</v>
      </c>
    </row>
    <row r="611" spans="1:9">
      <c r="A611" s="272">
        <v>607</v>
      </c>
      <c r="B611" s="273" t="s">
        <v>2541</v>
      </c>
      <c r="C611" s="273" t="s">
        <v>2171</v>
      </c>
      <c r="D611" s="274" t="s">
        <v>1798</v>
      </c>
      <c r="E611" s="275"/>
      <c r="F611" s="276"/>
      <c r="G611" s="277" t="s">
        <v>1829</v>
      </c>
      <c r="H611" s="276">
        <v>1</v>
      </c>
      <c r="I611" s="280" t="s">
        <v>1800</v>
      </c>
    </row>
    <row r="612" spans="1:9">
      <c r="A612" s="272">
        <v>608</v>
      </c>
      <c r="B612" s="273" t="s">
        <v>2542</v>
      </c>
      <c r="C612" s="273" t="s">
        <v>2171</v>
      </c>
      <c r="D612" s="274" t="s">
        <v>1798</v>
      </c>
      <c r="E612" s="275"/>
      <c r="F612" s="276"/>
      <c r="G612" s="277" t="s">
        <v>1829</v>
      </c>
      <c r="H612" s="276">
        <v>1</v>
      </c>
      <c r="I612" s="280" t="s">
        <v>1800</v>
      </c>
    </row>
    <row r="613" spans="1:9">
      <c r="A613" s="272">
        <v>609</v>
      </c>
      <c r="B613" s="273" t="s">
        <v>2543</v>
      </c>
      <c r="C613" s="273" t="s">
        <v>2171</v>
      </c>
      <c r="D613" s="274" t="s">
        <v>1798</v>
      </c>
      <c r="E613" s="275"/>
      <c r="F613" s="276"/>
      <c r="G613" s="277" t="s">
        <v>1829</v>
      </c>
      <c r="H613" s="276">
        <v>1</v>
      </c>
      <c r="I613" s="280" t="s">
        <v>1800</v>
      </c>
    </row>
    <row r="614" spans="1:9">
      <c r="A614" s="272">
        <v>610</v>
      </c>
      <c r="B614" s="273" t="s">
        <v>2544</v>
      </c>
      <c r="C614" s="273" t="s">
        <v>2171</v>
      </c>
      <c r="D614" s="274" t="s">
        <v>1798</v>
      </c>
      <c r="E614" s="275"/>
      <c r="F614" s="276"/>
      <c r="G614" s="277" t="s">
        <v>1829</v>
      </c>
      <c r="H614" s="276">
        <v>1</v>
      </c>
      <c r="I614" s="280" t="s">
        <v>1800</v>
      </c>
    </row>
    <row r="615" spans="1:9">
      <c r="A615" s="272">
        <v>611</v>
      </c>
      <c r="B615" s="273" t="s">
        <v>2545</v>
      </c>
      <c r="C615" s="273" t="s">
        <v>2171</v>
      </c>
      <c r="D615" s="274" t="s">
        <v>1798</v>
      </c>
      <c r="E615" s="275"/>
      <c r="F615" s="276"/>
      <c r="G615" s="277" t="s">
        <v>1829</v>
      </c>
      <c r="H615" s="276">
        <v>1</v>
      </c>
      <c r="I615" s="280" t="s">
        <v>1800</v>
      </c>
    </row>
    <row r="616" spans="1:9">
      <c r="A616" s="272">
        <v>612</v>
      </c>
      <c r="B616" s="273" t="s">
        <v>2546</v>
      </c>
      <c r="C616" s="273" t="s">
        <v>2171</v>
      </c>
      <c r="D616" s="274" t="s">
        <v>1798</v>
      </c>
      <c r="E616" s="275"/>
      <c r="F616" s="276"/>
      <c r="G616" s="277" t="s">
        <v>1829</v>
      </c>
      <c r="H616" s="276">
        <v>1</v>
      </c>
      <c r="I616" s="280" t="s">
        <v>1969</v>
      </c>
    </row>
    <row r="617" spans="1:9">
      <c r="A617" s="272">
        <v>613</v>
      </c>
      <c r="B617" s="273" t="s">
        <v>2547</v>
      </c>
      <c r="C617" s="273" t="s">
        <v>2171</v>
      </c>
      <c r="D617" s="274" t="s">
        <v>1798</v>
      </c>
      <c r="E617" s="275"/>
      <c r="F617" s="276"/>
      <c r="G617" s="277" t="s">
        <v>1829</v>
      </c>
      <c r="H617" s="276">
        <v>1</v>
      </c>
      <c r="I617" s="280" t="s">
        <v>1800</v>
      </c>
    </row>
    <row r="618" spans="1:9">
      <c r="A618" s="272">
        <v>614</v>
      </c>
      <c r="B618" s="273" t="s">
        <v>2548</v>
      </c>
      <c r="C618" s="273" t="s">
        <v>2171</v>
      </c>
      <c r="D618" s="274" t="s">
        <v>1798</v>
      </c>
      <c r="E618" s="275"/>
      <c r="F618" s="276"/>
      <c r="G618" s="277" t="s">
        <v>1829</v>
      </c>
      <c r="H618" s="276">
        <v>1</v>
      </c>
      <c r="I618" s="280" t="s">
        <v>1800</v>
      </c>
    </row>
    <row r="619" spans="1:9">
      <c r="A619" s="272">
        <v>615</v>
      </c>
      <c r="B619" s="273" t="s">
        <v>2549</v>
      </c>
      <c r="C619" s="273" t="s">
        <v>2171</v>
      </c>
      <c r="D619" s="274" t="s">
        <v>1798</v>
      </c>
      <c r="E619" s="275"/>
      <c r="F619" s="276"/>
      <c r="G619" s="277" t="s">
        <v>1829</v>
      </c>
      <c r="H619" s="276">
        <v>1</v>
      </c>
      <c r="I619" s="280" t="s">
        <v>1800</v>
      </c>
    </row>
    <row r="620" spans="1:9">
      <c r="A620" s="272">
        <v>616</v>
      </c>
      <c r="B620" s="273" t="s">
        <v>2550</v>
      </c>
      <c r="C620" s="273" t="s">
        <v>2171</v>
      </c>
      <c r="D620" s="274" t="s">
        <v>1798</v>
      </c>
      <c r="E620" s="275"/>
      <c r="F620" s="276"/>
      <c r="G620" s="277" t="s">
        <v>1829</v>
      </c>
      <c r="H620" s="276">
        <v>1</v>
      </c>
      <c r="I620" s="280" t="s">
        <v>1800</v>
      </c>
    </row>
    <row r="621" spans="1:9">
      <c r="A621" s="272">
        <v>617</v>
      </c>
      <c r="B621" s="273" t="s">
        <v>2551</v>
      </c>
      <c r="C621" s="273" t="s">
        <v>2171</v>
      </c>
      <c r="D621" s="274" t="s">
        <v>1798</v>
      </c>
      <c r="E621" s="275"/>
      <c r="F621" s="276"/>
      <c r="G621" s="277" t="s">
        <v>1829</v>
      </c>
      <c r="H621" s="276">
        <v>1</v>
      </c>
      <c r="I621" s="280" t="s">
        <v>1800</v>
      </c>
    </row>
    <row r="622" spans="1:9">
      <c r="A622" s="272">
        <v>618</v>
      </c>
      <c r="B622" s="273" t="s">
        <v>2552</v>
      </c>
      <c r="C622" s="273" t="s">
        <v>2177</v>
      </c>
      <c r="D622" s="274" t="s">
        <v>1798</v>
      </c>
      <c r="E622" s="275"/>
      <c r="F622" s="276"/>
      <c r="G622" s="277" t="s">
        <v>2281</v>
      </c>
      <c r="H622" s="276">
        <v>1</v>
      </c>
      <c r="I622" s="280" t="s">
        <v>1800</v>
      </c>
    </row>
    <row r="623" spans="1:9">
      <c r="A623" s="272">
        <v>619</v>
      </c>
      <c r="B623" s="273" t="s">
        <v>2553</v>
      </c>
      <c r="C623" s="273" t="s">
        <v>2177</v>
      </c>
      <c r="D623" s="274" t="s">
        <v>1798</v>
      </c>
      <c r="E623" s="275"/>
      <c r="F623" s="276"/>
      <c r="G623" s="277" t="s">
        <v>2281</v>
      </c>
      <c r="H623" s="276">
        <v>1</v>
      </c>
      <c r="I623" s="280" t="s">
        <v>1800</v>
      </c>
    </row>
    <row r="624" spans="1:9">
      <c r="A624" s="272">
        <v>620</v>
      </c>
      <c r="B624" s="273" t="s">
        <v>2554</v>
      </c>
      <c r="C624" s="273" t="s">
        <v>2177</v>
      </c>
      <c r="D624" s="274" t="s">
        <v>1798</v>
      </c>
      <c r="E624" s="275"/>
      <c r="F624" s="276"/>
      <c r="G624" s="277" t="s">
        <v>2281</v>
      </c>
      <c r="H624" s="276">
        <v>1</v>
      </c>
      <c r="I624" s="280" t="s">
        <v>1800</v>
      </c>
    </row>
    <row r="625" spans="1:9">
      <c r="A625" s="272">
        <v>621</v>
      </c>
      <c r="B625" s="273" t="s">
        <v>2555</v>
      </c>
      <c r="C625" s="273" t="s">
        <v>2177</v>
      </c>
      <c r="D625" s="274" t="s">
        <v>1798</v>
      </c>
      <c r="E625" s="275"/>
      <c r="F625" s="276"/>
      <c r="G625" s="277" t="s">
        <v>2281</v>
      </c>
      <c r="H625" s="276">
        <v>1</v>
      </c>
      <c r="I625" s="280" t="s">
        <v>1800</v>
      </c>
    </row>
    <row r="626" spans="1:9">
      <c r="A626" s="272">
        <v>622</v>
      </c>
      <c r="B626" s="273" t="s">
        <v>2556</v>
      </c>
      <c r="C626" s="273" t="s">
        <v>2177</v>
      </c>
      <c r="D626" s="274" t="s">
        <v>1798</v>
      </c>
      <c r="E626" s="275"/>
      <c r="F626" s="276"/>
      <c r="G626" s="277" t="s">
        <v>2281</v>
      </c>
      <c r="H626" s="276">
        <v>1</v>
      </c>
      <c r="I626" s="280" t="s">
        <v>1800</v>
      </c>
    </row>
    <row r="627" spans="1:9">
      <c r="A627" s="272">
        <v>623</v>
      </c>
      <c r="B627" s="273" t="s">
        <v>2557</v>
      </c>
      <c r="C627" s="273" t="s">
        <v>2177</v>
      </c>
      <c r="D627" s="274" t="s">
        <v>1798</v>
      </c>
      <c r="E627" s="275"/>
      <c r="F627" s="276"/>
      <c r="G627" s="277" t="s">
        <v>2281</v>
      </c>
      <c r="H627" s="276">
        <v>1</v>
      </c>
      <c r="I627" s="280" t="s">
        <v>1800</v>
      </c>
    </row>
    <row r="628" spans="1:9">
      <c r="A628" s="272">
        <v>624</v>
      </c>
      <c r="B628" s="273" t="s">
        <v>2558</v>
      </c>
      <c r="C628" s="273" t="s">
        <v>2177</v>
      </c>
      <c r="D628" s="274" t="s">
        <v>1798</v>
      </c>
      <c r="E628" s="275"/>
      <c r="F628" s="276"/>
      <c r="G628" s="277" t="s">
        <v>2281</v>
      </c>
      <c r="H628" s="276">
        <v>1</v>
      </c>
      <c r="I628" s="280" t="s">
        <v>1800</v>
      </c>
    </row>
    <row r="629" spans="1:9">
      <c r="A629" s="272">
        <v>625</v>
      </c>
      <c r="B629" s="273" t="s">
        <v>2559</v>
      </c>
      <c r="C629" s="273" t="s">
        <v>2177</v>
      </c>
      <c r="D629" s="274" t="s">
        <v>1798</v>
      </c>
      <c r="E629" s="275"/>
      <c r="F629" s="276"/>
      <c r="G629" s="277" t="s">
        <v>2281</v>
      </c>
      <c r="H629" s="276">
        <v>1</v>
      </c>
      <c r="I629" s="280" t="s">
        <v>1800</v>
      </c>
    </row>
    <row r="630" spans="1:9">
      <c r="A630" s="272">
        <v>626</v>
      </c>
      <c r="B630" s="273" t="s">
        <v>2560</v>
      </c>
      <c r="C630" s="273" t="s">
        <v>2177</v>
      </c>
      <c r="D630" s="274" t="s">
        <v>1798</v>
      </c>
      <c r="E630" s="275"/>
      <c r="F630" s="276"/>
      <c r="G630" s="277" t="s">
        <v>2281</v>
      </c>
      <c r="H630" s="276">
        <v>1</v>
      </c>
      <c r="I630" s="280" t="s">
        <v>1800</v>
      </c>
    </row>
    <row r="631" spans="1:9">
      <c r="A631" s="272">
        <v>627</v>
      </c>
      <c r="B631" s="273" t="s">
        <v>2561</v>
      </c>
      <c r="C631" s="273" t="s">
        <v>2177</v>
      </c>
      <c r="D631" s="274" t="s">
        <v>1798</v>
      </c>
      <c r="E631" s="275"/>
      <c r="F631" s="276"/>
      <c r="G631" s="277" t="s">
        <v>2281</v>
      </c>
      <c r="H631" s="276">
        <v>1</v>
      </c>
      <c r="I631" s="280" t="s">
        <v>1800</v>
      </c>
    </row>
    <row r="632" spans="1:9">
      <c r="A632" s="272">
        <v>628</v>
      </c>
      <c r="B632" s="273" t="s">
        <v>2562</v>
      </c>
      <c r="C632" s="273" t="s">
        <v>2177</v>
      </c>
      <c r="D632" s="274" t="s">
        <v>1798</v>
      </c>
      <c r="E632" s="275"/>
      <c r="F632" s="276"/>
      <c r="G632" s="277" t="s">
        <v>2281</v>
      </c>
      <c r="H632" s="276">
        <v>1</v>
      </c>
      <c r="I632" s="280" t="s">
        <v>1800</v>
      </c>
    </row>
    <row r="633" spans="1:9">
      <c r="A633" s="272">
        <v>629</v>
      </c>
      <c r="B633" s="273" t="s">
        <v>2563</v>
      </c>
      <c r="C633" s="273" t="s">
        <v>2177</v>
      </c>
      <c r="D633" s="274" t="s">
        <v>1798</v>
      </c>
      <c r="E633" s="275"/>
      <c r="F633" s="276"/>
      <c r="G633" s="277" t="s">
        <v>2281</v>
      </c>
      <c r="H633" s="276">
        <v>1</v>
      </c>
      <c r="I633" s="280" t="s">
        <v>1800</v>
      </c>
    </row>
    <row r="634" spans="1:9">
      <c r="A634" s="272">
        <v>630</v>
      </c>
      <c r="B634" s="273" t="s">
        <v>2564</v>
      </c>
      <c r="C634" s="273" t="s">
        <v>2177</v>
      </c>
      <c r="D634" s="274" t="s">
        <v>1798</v>
      </c>
      <c r="E634" s="275"/>
      <c r="F634" s="276"/>
      <c r="G634" s="277" t="s">
        <v>2281</v>
      </c>
      <c r="H634" s="276">
        <v>1</v>
      </c>
      <c r="I634" s="280" t="s">
        <v>1800</v>
      </c>
    </row>
    <row r="635" spans="1:9">
      <c r="A635" s="272">
        <v>631</v>
      </c>
      <c r="B635" s="273" t="s">
        <v>2565</v>
      </c>
      <c r="C635" s="273" t="s">
        <v>2177</v>
      </c>
      <c r="D635" s="274" t="s">
        <v>1798</v>
      </c>
      <c r="E635" s="275"/>
      <c r="F635" s="276"/>
      <c r="G635" s="277" t="s">
        <v>2281</v>
      </c>
      <c r="H635" s="276">
        <v>1</v>
      </c>
      <c r="I635" s="280" t="s">
        <v>1800</v>
      </c>
    </row>
    <row r="636" spans="1:9">
      <c r="A636" s="272">
        <v>632</v>
      </c>
      <c r="B636" s="273" t="s">
        <v>2566</v>
      </c>
      <c r="C636" s="273" t="s">
        <v>2177</v>
      </c>
      <c r="D636" s="274" t="s">
        <v>1798</v>
      </c>
      <c r="E636" s="275"/>
      <c r="F636" s="276"/>
      <c r="G636" s="277" t="s">
        <v>2281</v>
      </c>
      <c r="H636" s="276">
        <v>1</v>
      </c>
      <c r="I636" s="280" t="s">
        <v>1800</v>
      </c>
    </row>
    <row r="637" spans="1:9">
      <c r="A637" s="272">
        <v>633</v>
      </c>
      <c r="B637" s="273" t="s">
        <v>2567</v>
      </c>
      <c r="C637" s="273" t="s">
        <v>2177</v>
      </c>
      <c r="D637" s="274" t="s">
        <v>1798</v>
      </c>
      <c r="E637" s="275"/>
      <c r="F637" s="276"/>
      <c r="G637" s="277" t="s">
        <v>2281</v>
      </c>
      <c r="H637" s="276">
        <v>1</v>
      </c>
      <c r="I637" s="280" t="s">
        <v>1800</v>
      </c>
    </row>
    <row r="638" spans="1:9">
      <c r="A638" s="272">
        <v>634</v>
      </c>
      <c r="B638" s="273" t="s">
        <v>2568</v>
      </c>
      <c r="C638" s="273" t="s">
        <v>2177</v>
      </c>
      <c r="D638" s="274" t="s">
        <v>1798</v>
      </c>
      <c r="E638" s="275"/>
      <c r="F638" s="276"/>
      <c r="G638" s="277" t="s">
        <v>2281</v>
      </c>
      <c r="H638" s="276">
        <v>1</v>
      </c>
      <c r="I638" s="280" t="s">
        <v>1800</v>
      </c>
    </row>
    <row r="639" spans="1:9">
      <c r="A639" s="272">
        <v>635</v>
      </c>
      <c r="B639" s="273" t="s">
        <v>2569</v>
      </c>
      <c r="C639" s="273" t="s">
        <v>2177</v>
      </c>
      <c r="D639" s="274" t="s">
        <v>1798</v>
      </c>
      <c r="E639" s="275"/>
      <c r="F639" s="276"/>
      <c r="G639" s="277" t="s">
        <v>2281</v>
      </c>
      <c r="H639" s="276">
        <v>1</v>
      </c>
      <c r="I639" s="280" t="s">
        <v>1800</v>
      </c>
    </row>
    <row r="640" spans="1:9">
      <c r="A640" s="272">
        <v>636</v>
      </c>
      <c r="B640" s="273" t="s">
        <v>2570</v>
      </c>
      <c r="C640" s="273" t="s">
        <v>2177</v>
      </c>
      <c r="D640" s="274" t="s">
        <v>1798</v>
      </c>
      <c r="E640" s="275"/>
      <c r="F640" s="276"/>
      <c r="G640" s="277" t="s">
        <v>2281</v>
      </c>
      <c r="H640" s="276">
        <v>1</v>
      </c>
      <c r="I640" s="280" t="s">
        <v>1800</v>
      </c>
    </row>
    <row r="641" spans="1:9">
      <c r="A641" s="272">
        <v>637</v>
      </c>
      <c r="B641" s="273" t="s">
        <v>2571</v>
      </c>
      <c r="C641" s="273" t="s">
        <v>2177</v>
      </c>
      <c r="D641" s="274" t="s">
        <v>1798</v>
      </c>
      <c r="E641" s="275"/>
      <c r="F641" s="276"/>
      <c r="G641" s="277" t="s">
        <v>2281</v>
      </c>
      <c r="H641" s="276">
        <v>1</v>
      </c>
      <c r="I641" s="280" t="s">
        <v>1800</v>
      </c>
    </row>
    <row r="642" spans="1:9">
      <c r="A642" s="272">
        <v>638</v>
      </c>
      <c r="B642" s="273" t="s">
        <v>2572</v>
      </c>
      <c r="C642" s="273" t="s">
        <v>2177</v>
      </c>
      <c r="D642" s="274" t="s">
        <v>1798</v>
      </c>
      <c r="E642" s="275"/>
      <c r="F642" s="276"/>
      <c r="G642" s="277" t="s">
        <v>2281</v>
      </c>
      <c r="H642" s="276">
        <v>1</v>
      </c>
      <c r="I642" s="280" t="s">
        <v>1800</v>
      </c>
    </row>
    <row r="643" spans="1:9">
      <c r="A643" s="272">
        <v>639</v>
      </c>
      <c r="B643" s="273" t="s">
        <v>2573</v>
      </c>
      <c r="C643" s="273" t="s">
        <v>2177</v>
      </c>
      <c r="D643" s="274" t="s">
        <v>1798</v>
      </c>
      <c r="E643" s="275"/>
      <c r="F643" s="276"/>
      <c r="G643" s="277" t="s">
        <v>2281</v>
      </c>
      <c r="H643" s="276">
        <v>1</v>
      </c>
      <c r="I643" s="280" t="s">
        <v>1800</v>
      </c>
    </row>
    <row r="644" spans="1:9">
      <c r="A644" s="272">
        <v>640</v>
      </c>
      <c r="B644" s="273" t="s">
        <v>2574</v>
      </c>
      <c r="C644" s="273" t="s">
        <v>2177</v>
      </c>
      <c r="D644" s="274" t="s">
        <v>1798</v>
      </c>
      <c r="E644" s="275"/>
      <c r="F644" s="276"/>
      <c r="G644" s="277" t="s">
        <v>2281</v>
      </c>
      <c r="H644" s="276">
        <v>1</v>
      </c>
      <c r="I644" s="280" t="s">
        <v>1800</v>
      </c>
    </row>
    <row r="645" spans="1:9">
      <c r="A645" s="272">
        <v>641</v>
      </c>
      <c r="B645" s="273" t="s">
        <v>2575</v>
      </c>
      <c r="C645" s="273" t="s">
        <v>2177</v>
      </c>
      <c r="D645" s="274" t="s">
        <v>1798</v>
      </c>
      <c r="E645" s="275"/>
      <c r="F645" s="276"/>
      <c r="G645" s="277" t="s">
        <v>2281</v>
      </c>
      <c r="H645" s="276">
        <v>1</v>
      </c>
      <c r="I645" s="280" t="s">
        <v>1800</v>
      </c>
    </row>
    <row r="646" spans="1:9">
      <c r="A646" s="272">
        <v>642</v>
      </c>
      <c r="B646" s="273" t="s">
        <v>2576</v>
      </c>
      <c r="C646" s="273" t="s">
        <v>2177</v>
      </c>
      <c r="D646" s="274" t="s">
        <v>1798</v>
      </c>
      <c r="E646" s="275"/>
      <c r="F646" s="276"/>
      <c r="G646" s="277" t="s">
        <v>2281</v>
      </c>
      <c r="H646" s="276">
        <v>1</v>
      </c>
      <c r="I646" s="280" t="s">
        <v>1800</v>
      </c>
    </row>
    <row r="647" spans="1:9">
      <c r="A647" s="272">
        <v>643</v>
      </c>
      <c r="B647" s="273" t="s">
        <v>2577</v>
      </c>
      <c r="C647" s="273" t="s">
        <v>2177</v>
      </c>
      <c r="D647" s="274" t="s">
        <v>1798</v>
      </c>
      <c r="E647" s="275"/>
      <c r="F647" s="276"/>
      <c r="G647" s="277" t="s">
        <v>2281</v>
      </c>
      <c r="H647" s="276">
        <v>1</v>
      </c>
      <c r="I647" s="280" t="s">
        <v>1800</v>
      </c>
    </row>
    <row r="648" spans="1:9">
      <c r="A648" s="272">
        <v>644</v>
      </c>
      <c r="B648" s="273" t="s">
        <v>2578</v>
      </c>
      <c r="C648" s="273" t="s">
        <v>2177</v>
      </c>
      <c r="D648" s="274" t="s">
        <v>1798</v>
      </c>
      <c r="E648" s="275"/>
      <c r="F648" s="276"/>
      <c r="G648" s="277" t="s">
        <v>2281</v>
      </c>
      <c r="H648" s="276">
        <v>1</v>
      </c>
      <c r="I648" s="280" t="s">
        <v>1800</v>
      </c>
    </row>
    <row r="649" spans="1:9">
      <c r="A649" s="272">
        <v>645</v>
      </c>
      <c r="B649" s="273" t="s">
        <v>2579</v>
      </c>
      <c r="C649" s="273" t="s">
        <v>2177</v>
      </c>
      <c r="D649" s="274" t="s">
        <v>1798</v>
      </c>
      <c r="E649" s="275"/>
      <c r="F649" s="276"/>
      <c r="G649" s="277" t="s">
        <v>2281</v>
      </c>
      <c r="H649" s="276">
        <v>1</v>
      </c>
      <c r="I649" s="280" t="s">
        <v>1800</v>
      </c>
    </row>
    <row r="650" spans="1:9">
      <c r="A650" s="272">
        <v>646</v>
      </c>
      <c r="B650" s="273" t="s">
        <v>2580</v>
      </c>
      <c r="C650" s="273" t="s">
        <v>2177</v>
      </c>
      <c r="D650" s="274" t="s">
        <v>1798</v>
      </c>
      <c r="E650" s="275"/>
      <c r="F650" s="276"/>
      <c r="G650" s="277" t="s">
        <v>2281</v>
      </c>
      <c r="H650" s="276">
        <v>1</v>
      </c>
      <c r="I650" s="280" t="s">
        <v>1800</v>
      </c>
    </row>
    <row r="651" spans="1:9">
      <c r="A651" s="272">
        <v>647</v>
      </c>
      <c r="B651" s="273" t="s">
        <v>2581</v>
      </c>
      <c r="C651" s="273" t="s">
        <v>2177</v>
      </c>
      <c r="D651" s="274" t="s">
        <v>1798</v>
      </c>
      <c r="E651" s="275"/>
      <c r="F651" s="276"/>
      <c r="G651" s="277" t="s">
        <v>2281</v>
      </c>
      <c r="H651" s="276">
        <v>1</v>
      </c>
      <c r="I651" s="280" t="s">
        <v>1800</v>
      </c>
    </row>
    <row r="652" spans="1:9">
      <c r="A652" s="272">
        <v>648</v>
      </c>
      <c r="B652" s="273" t="s">
        <v>2582</v>
      </c>
      <c r="C652" s="273" t="s">
        <v>2177</v>
      </c>
      <c r="D652" s="274" t="s">
        <v>1798</v>
      </c>
      <c r="E652" s="275"/>
      <c r="F652" s="276"/>
      <c r="G652" s="277" t="s">
        <v>2281</v>
      </c>
      <c r="H652" s="276">
        <v>1</v>
      </c>
      <c r="I652" s="280" t="s">
        <v>1800</v>
      </c>
    </row>
    <row r="653" spans="1:9">
      <c r="A653" s="272">
        <v>649</v>
      </c>
      <c r="B653" s="273" t="s">
        <v>2583</v>
      </c>
      <c r="C653" s="273" t="s">
        <v>2177</v>
      </c>
      <c r="D653" s="274" t="s">
        <v>1798</v>
      </c>
      <c r="E653" s="275"/>
      <c r="F653" s="276"/>
      <c r="G653" s="277" t="s">
        <v>2281</v>
      </c>
      <c r="H653" s="276">
        <v>1</v>
      </c>
      <c r="I653" s="280" t="s">
        <v>1800</v>
      </c>
    </row>
    <row r="654" spans="1:9">
      <c r="A654" s="272">
        <v>650</v>
      </c>
      <c r="B654" s="273" t="s">
        <v>2584</v>
      </c>
      <c r="C654" s="273" t="s">
        <v>2177</v>
      </c>
      <c r="D654" s="274" t="s">
        <v>1798</v>
      </c>
      <c r="E654" s="275"/>
      <c r="F654" s="276"/>
      <c r="G654" s="277" t="s">
        <v>2281</v>
      </c>
      <c r="H654" s="276">
        <v>1</v>
      </c>
      <c r="I654" s="280" t="s">
        <v>1800</v>
      </c>
    </row>
    <row r="655" spans="1:9">
      <c r="A655" s="272">
        <v>651</v>
      </c>
      <c r="B655" s="273" t="s">
        <v>2585</v>
      </c>
      <c r="C655" s="273" t="s">
        <v>2177</v>
      </c>
      <c r="D655" s="274" t="s">
        <v>1798</v>
      </c>
      <c r="E655" s="275"/>
      <c r="F655" s="276"/>
      <c r="G655" s="277" t="s">
        <v>2281</v>
      </c>
      <c r="H655" s="276">
        <v>1</v>
      </c>
      <c r="I655" s="280" t="s">
        <v>1800</v>
      </c>
    </row>
    <row r="656" spans="1:9">
      <c r="A656" s="272">
        <v>652</v>
      </c>
      <c r="B656" s="273" t="s">
        <v>2586</v>
      </c>
      <c r="C656" s="273" t="s">
        <v>2177</v>
      </c>
      <c r="D656" s="274" t="s">
        <v>1798</v>
      </c>
      <c r="E656" s="275"/>
      <c r="F656" s="276"/>
      <c r="G656" s="277" t="s">
        <v>2281</v>
      </c>
      <c r="H656" s="276">
        <v>1</v>
      </c>
      <c r="I656" s="280" t="s">
        <v>1800</v>
      </c>
    </row>
    <row r="657" spans="1:9">
      <c r="A657" s="272">
        <v>653</v>
      </c>
      <c r="B657" s="273" t="s">
        <v>2587</v>
      </c>
      <c r="C657" s="273" t="s">
        <v>2177</v>
      </c>
      <c r="D657" s="274" t="s">
        <v>1798</v>
      </c>
      <c r="E657" s="275"/>
      <c r="F657" s="276"/>
      <c r="G657" s="277" t="s">
        <v>2281</v>
      </c>
      <c r="H657" s="276">
        <v>1</v>
      </c>
      <c r="I657" s="280" t="s">
        <v>1800</v>
      </c>
    </row>
    <row r="658" spans="1:9">
      <c r="A658" s="272">
        <v>654</v>
      </c>
      <c r="B658" s="273" t="s">
        <v>2588</v>
      </c>
      <c r="C658" s="273" t="s">
        <v>2177</v>
      </c>
      <c r="D658" s="274" t="s">
        <v>1798</v>
      </c>
      <c r="E658" s="275"/>
      <c r="F658" s="276"/>
      <c r="G658" s="277" t="s">
        <v>2281</v>
      </c>
      <c r="H658" s="276">
        <v>1</v>
      </c>
      <c r="I658" s="280" t="s">
        <v>1800</v>
      </c>
    </row>
    <row r="659" spans="1:9">
      <c r="A659" s="272">
        <v>655</v>
      </c>
      <c r="B659" s="273" t="s">
        <v>2589</v>
      </c>
      <c r="C659" s="273" t="s">
        <v>2177</v>
      </c>
      <c r="D659" s="274" t="s">
        <v>1798</v>
      </c>
      <c r="E659" s="275"/>
      <c r="F659" s="276"/>
      <c r="G659" s="277" t="s">
        <v>2281</v>
      </c>
      <c r="H659" s="276">
        <v>1</v>
      </c>
      <c r="I659" s="280" t="s">
        <v>1800</v>
      </c>
    </row>
    <row r="660" spans="1:9">
      <c r="A660" s="272">
        <v>656</v>
      </c>
      <c r="B660" s="273" t="s">
        <v>2590</v>
      </c>
      <c r="C660" s="273" t="s">
        <v>2177</v>
      </c>
      <c r="D660" s="274" t="s">
        <v>1798</v>
      </c>
      <c r="E660" s="275"/>
      <c r="F660" s="276"/>
      <c r="G660" s="277" t="s">
        <v>2281</v>
      </c>
      <c r="H660" s="276">
        <v>1</v>
      </c>
      <c r="I660" s="280" t="s">
        <v>1800</v>
      </c>
    </row>
    <row r="661" spans="1:9">
      <c r="A661" s="272">
        <v>657</v>
      </c>
      <c r="B661" s="273" t="s">
        <v>2591</v>
      </c>
      <c r="C661" s="273" t="s">
        <v>2177</v>
      </c>
      <c r="D661" s="274" t="s">
        <v>1798</v>
      </c>
      <c r="E661" s="275"/>
      <c r="F661" s="276"/>
      <c r="G661" s="277" t="s">
        <v>2281</v>
      </c>
      <c r="H661" s="276">
        <v>1</v>
      </c>
      <c r="I661" s="280" t="s">
        <v>1800</v>
      </c>
    </row>
    <row r="662" spans="1:9">
      <c r="A662" s="272">
        <v>658</v>
      </c>
      <c r="B662" s="273" t="s">
        <v>2592</v>
      </c>
      <c r="C662" s="273" t="s">
        <v>2177</v>
      </c>
      <c r="D662" s="274" t="s">
        <v>1798</v>
      </c>
      <c r="E662" s="275"/>
      <c r="F662" s="276"/>
      <c r="G662" s="277" t="s">
        <v>2281</v>
      </c>
      <c r="H662" s="276">
        <v>1</v>
      </c>
      <c r="I662" s="280" t="s">
        <v>1800</v>
      </c>
    </row>
    <row r="663" spans="1:9">
      <c r="A663" s="272">
        <v>659</v>
      </c>
      <c r="B663" s="273" t="s">
        <v>2593</v>
      </c>
      <c r="C663" s="273" t="s">
        <v>2177</v>
      </c>
      <c r="D663" s="274" t="s">
        <v>1798</v>
      </c>
      <c r="E663" s="275"/>
      <c r="F663" s="276"/>
      <c r="G663" s="277" t="s">
        <v>2281</v>
      </c>
      <c r="H663" s="276">
        <v>1</v>
      </c>
      <c r="I663" s="280" t="s">
        <v>1800</v>
      </c>
    </row>
    <row r="664" spans="1:9">
      <c r="A664" s="272">
        <v>660</v>
      </c>
      <c r="B664" s="273" t="s">
        <v>2594</v>
      </c>
      <c r="C664" s="273" t="s">
        <v>2177</v>
      </c>
      <c r="D664" s="274" t="s">
        <v>1798</v>
      </c>
      <c r="E664" s="275"/>
      <c r="F664" s="276"/>
      <c r="G664" s="277" t="s">
        <v>2281</v>
      </c>
      <c r="H664" s="276">
        <v>1</v>
      </c>
      <c r="I664" s="280" t="s">
        <v>1800</v>
      </c>
    </row>
    <row r="665" spans="1:9">
      <c r="A665" s="272">
        <v>661</v>
      </c>
      <c r="B665" s="273" t="s">
        <v>2595</v>
      </c>
      <c r="C665" s="273" t="s">
        <v>2177</v>
      </c>
      <c r="D665" s="274" t="s">
        <v>1798</v>
      </c>
      <c r="E665" s="275"/>
      <c r="F665" s="276"/>
      <c r="G665" s="277" t="s">
        <v>2281</v>
      </c>
      <c r="H665" s="276">
        <v>1</v>
      </c>
      <c r="I665" s="280" t="s">
        <v>1800</v>
      </c>
    </row>
    <row r="666" spans="1:9">
      <c r="A666" s="272">
        <v>662</v>
      </c>
      <c r="B666" s="273" t="s">
        <v>2596</v>
      </c>
      <c r="C666" s="273" t="s">
        <v>2177</v>
      </c>
      <c r="D666" s="274" t="s">
        <v>1798</v>
      </c>
      <c r="E666" s="275"/>
      <c r="F666" s="276"/>
      <c r="G666" s="277" t="s">
        <v>2281</v>
      </c>
      <c r="H666" s="276">
        <v>1</v>
      </c>
      <c r="I666" s="280" t="s">
        <v>1800</v>
      </c>
    </row>
    <row r="667" spans="1:9">
      <c r="A667" s="272">
        <v>663</v>
      </c>
      <c r="B667" s="273" t="s">
        <v>2597</v>
      </c>
      <c r="C667" s="273" t="s">
        <v>2177</v>
      </c>
      <c r="D667" s="274" t="s">
        <v>1798</v>
      </c>
      <c r="E667" s="275"/>
      <c r="F667" s="276"/>
      <c r="G667" s="277" t="s">
        <v>2281</v>
      </c>
      <c r="H667" s="276">
        <v>1</v>
      </c>
      <c r="I667" s="280" t="s">
        <v>1800</v>
      </c>
    </row>
    <row r="668" spans="1:9">
      <c r="A668" s="272">
        <v>664</v>
      </c>
      <c r="B668" s="273" t="s">
        <v>2598</v>
      </c>
      <c r="C668" s="273" t="s">
        <v>2177</v>
      </c>
      <c r="D668" s="274" t="s">
        <v>1798</v>
      </c>
      <c r="E668" s="275"/>
      <c r="F668" s="276"/>
      <c r="G668" s="277" t="s">
        <v>2281</v>
      </c>
      <c r="H668" s="276">
        <v>1</v>
      </c>
      <c r="I668" s="280" t="s">
        <v>1800</v>
      </c>
    </row>
    <row r="669" spans="1:9">
      <c r="A669" s="272">
        <v>665</v>
      </c>
      <c r="B669" s="273" t="s">
        <v>2599</v>
      </c>
      <c r="C669" s="273" t="s">
        <v>2177</v>
      </c>
      <c r="D669" s="274" t="s">
        <v>1798</v>
      </c>
      <c r="E669" s="275"/>
      <c r="F669" s="276"/>
      <c r="G669" s="277" t="s">
        <v>2281</v>
      </c>
      <c r="H669" s="276">
        <v>1</v>
      </c>
      <c r="I669" s="280" t="s">
        <v>1800</v>
      </c>
    </row>
    <row r="670" spans="1:9">
      <c r="A670" s="272">
        <v>666</v>
      </c>
      <c r="B670" s="273" t="s">
        <v>2600</v>
      </c>
      <c r="C670" s="273" t="s">
        <v>2177</v>
      </c>
      <c r="D670" s="274" t="s">
        <v>1798</v>
      </c>
      <c r="E670" s="275"/>
      <c r="F670" s="276"/>
      <c r="G670" s="277" t="s">
        <v>2281</v>
      </c>
      <c r="H670" s="276">
        <v>1</v>
      </c>
      <c r="I670" s="280" t="s">
        <v>1800</v>
      </c>
    </row>
    <row r="671" spans="1:9">
      <c r="A671" s="272">
        <v>667</v>
      </c>
      <c r="B671" s="273" t="s">
        <v>2601</v>
      </c>
      <c r="C671" s="273" t="s">
        <v>2177</v>
      </c>
      <c r="D671" s="274" t="s">
        <v>1798</v>
      </c>
      <c r="E671" s="275"/>
      <c r="F671" s="276"/>
      <c r="G671" s="277" t="s">
        <v>2281</v>
      </c>
      <c r="H671" s="276">
        <v>1</v>
      </c>
      <c r="I671" s="280" t="s">
        <v>1800</v>
      </c>
    </row>
    <row r="672" spans="1:9">
      <c r="A672" s="272">
        <v>668</v>
      </c>
      <c r="B672" s="273" t="s">
        <v>2602</v>
      </c>
      <c r="C672" s="273" t="s">
        <v>2177</v>
      </c>
      <c r="D672" s="274" t="s">
        <v>1798</v>
      </c>
      <c r="E672" s="275"/>
      <c r="F672" s="276"/>
      <c r="G672" s="277" t="s">
        <v>2281</v>
      </c>
      <c r="H672" s="276">
        <v>1</v>
      </c>
      <c r="I672" s="280" t="s">
        <v>1800</v>
      </c>
    </row>
    <row r="673" spans="1:9">
      <c r="A673" s="272">
        <v>669</v>
      </c>
      <c r="B673" s="273" t="s">
        <v>2603</v>
      </c>
      <c r="C673" s="273" t="s">
        <v>2177</v>
      </c>
      <c r="D673" s="274" t="s">
        <v>1798</v>
      </c>
      <c r="E673" s="275"/>
      <c r="F673" s="276"/>
      <c r="G673" s="277" t="s">
        <v>2281</v>
      </c>
      <c r="H673" s="276">
        <v>1</v>
      </c>
      <c r="I673" s="280" t="s">
        <v>1800</v>
      </c>
    </row>
    <row r="674" spans="1:9">
      <c r="A674" s="272">
        <v>670</v>
      </c>
      <c r="B674" s="273" t="s">
        <v>2604</v>
      </c>
      <c r="C674" s="273" t="s">
        <v>2177</v>
      </c>
      <c r="D674" s="274" t="s">
        <v>1798</v>
      </c>
      <c r="E674" s="275"/>
      <c r="F674" s="276"/>
      <c r="G674" s="277" t="s">
        <v>2281</v>
      </c>
      <c r="H674" s="276">
        <v>1</v>
      </c>
      <c r="I674" s="280" t="s">
        <v>1800</v>
      </c>
    </row>
    <row r="675" spans="1:9">
      <c r="A675" s="272">
        <v>671</v>
      </c>
      <c r="B675" s="273" t="s">
        <v>2605</v>
      </c>
      <c r="C675" s="273" t="s">
        <v>2177</v>
      </c>
      <c r="D675" s="274" t="s">
        <v>1798</v>
      </c>
      <c r="E675" s="275"/>
      <c r="F675" s="276"/>
      <c r="G675" s="277" t="s">
        <v>2281</v>
      </c>
      <c r="H675" s="276">
        <v>1</v>
      </c>
      <c r="I675" s="280" t="s">
        <v>1800</v>
      </c>
    </row>
    <row r="676" spans="1:9">
      <c r="A676" s="272">
        <v>672</v>
      </c>
      <c r="B676" s="273" t="s">
        <v>2606</v>
      </c>
      <c r="C676" s="273" t="s">
        <v>2177</v>
      </c>
      <c r="D676" s="274" t="s">
        <v>1798</v>
      </c>
      <c r="E676" s="275"/>
      <c r="F676" s="276"/>
      <c r="G676" s="277" t="s">
        <v>2281</v>
      </c>
      <c r="H676" s="276">
        <v>1</v>
      </c>
      <c r="I676" s="280" t="s">
        <v>1800</v>
      </c>
    </row>
    <row r="677" spans="1:9">
      <c r="A677" s="272">
        <v>673</v>
      </c>
      <c r="B677" s="273" t="s">
        <v>2607</v>
      </c>
      <c r="C677" s="273" t="s">
        <v>2177</v>
      </c>
      <c r="D677" s="274" t="s">
        <v>1798</v>
      </c>
      <c r="E677" s="275"/>
      <c r="F677" s="276"/>
      <c r="G677" s="277" t="s">
        <v>2281</v>
      </c>
      <c r="H677" s="276">
        <v>1</v>
      </c>
      <c r="I677" s="280" t="s">
        <v>1800</v>
      </c>
    </row>
    <row r="678" spans="1:9">
      <c r="A678" s="272">
        <v>674</v>
      </c>
      <c r="B678" s="273" t="s">
        <v>2608</v>
      </c>
      <c r="C678" s="273" t="s">
        <v>2177</v>
      </c>
      <c r="D678" s="274" t="s">
        <v>1798</v>
      </c>
      <c r="E678" s="275"/>
      <c r="F678" s="276"/>
      <c r="G678" s="277" t="s">
        <v>2281</v>
      </c>
      <c r="H678" s="276">
        <v>1</v>
      </c>
      <c r="I678" s="280" t="s">
        <v>1800</v>
      </c>
    </row>
    <row r="679" spans="1:9">
      <c r="A679" s="272">
        <v>675</v>
      </c>
      <c r="B679" s="273" t="s">
        <v>2609</v>
      </c>
      <c r="C679" s="273" t="s">
        <v>2177</v>
      </c>
      <c r="D679" s="274" t="s">
        <v>1798</v>
      </c>
      <c r="E679" s="275"/>
      <c r="F679" s="276"/>
      <c r="G679" s="277" t="s">
        <v>2281</v>
      </c>
      <c r="H679" s="276">
        <v>1</v>
      </c>
      <c r="I679" s="280" t="s">
        <v>1800</v>
      </c>
    </row>
    <row r="680" spans="1:9">
      <c r="A680" s="272">
        <v>676</v>
      </c>
      <c r="B680" s="273" t="s">
        <v>2610</v>
      </c>
      <c r="C680" s="273" t="s">
        <v>2169</v>
      </c>
      <c r="D680" s="274" t="s">
        <v>1798</v>
      </c>
      <c r="E680" s="275"/>
      <c r="F680" s="276"/>
      <c r="G680" s="277" t="s">
        <v>1799</v>
      </c>
      <c r="H680" s="276">
        <v>1</v>
      </c>
      <c r="I680" s="280" t="s">
        <v>1800</v>
      </c>
    </row>
    <row r="681" spans="1:9">
      <c r="A681" s="272">
        <v>677</v>
      </c>
      <c r="B681" s="273" t="s">
        <v>2611</v>
      </c>
      <c r="C681" s="273" t="s">
        <v>2169</v>
      </c>
      <c r="D681" s="274" t="s">
        <v>1798</v>
      </c>
      <c r="E681" s="275"/>
      <c r="F681" s="276"/>
      <c r="G681" s="277" t="s">
        <v>1799</v>
      </c>
      <c r="H681" s="276">
        <v>1</v>
      </c>
      <c r="I681" s="280" t="s">
        <v>1800</v>
      </c>
    </row>
    <row r="682" spans="1:9">
      <c r="A682" s="272">
        <v>678</v>
      </c>
      <c r="B682" s="273" t="s">
        <v>2612</v>
      </c>
      <c r="C682" s="273" t="s">
        <v>2169</v>
      </c>
      <c r="D682" s="274" t="s">
        <v>1798</v>
      </c>
      <c r="E682" s="275"/>
      <c r="F682" s="276"/>
      <c r="G682" s="277" t="s">
        <v>1799</v>
      </c>
      <c r="H682" s="276">
        <v>1</v>
      </c>
      <c r="I682" s="280" t="s">
        <v>1800</v>
      </c>
    </row>
    <row r="683" spans="1:9">
      <c r="A683" s="272">
        <v>679</v>
      </c>
      <c r="B683" s="273" t="s">
        <v>2613</v>
      </c>
      <c r="C683" s="273" t="s">
        <v>2169</v>
      </c>
      <c r="D683" s="274" t="s">
        <v>1798</v>
      </c>
      <c r="E683" s="275"/>
      <c r="F683" s="276"/>
      <c r="G683" s="277" t="s">
        <v>1799</v>
      </c>
      <c r="H683" s="276">
        <v>1</v>
      </c>
      <c r="I683" s="280" t="s">
        <v>1800</v>
      </c>
    </row>
    <row r="684" spans="1:9">
      <c r="A684" s="272">
        <v>680</v>
      </c>
      <c r="B684" s="273" t="s">
        <v>2614</v>
      </c>
      <c r="C684" s="273" t="s">
        <v>2169</v>
      </c>
      <c r="D684" s="274" t="s">
        <v>1798</v>
      </c>
      <c r="E684" s="275"/>
      <c r="F684" s="276"/>
      <c r="G684" s="277" t="s">
        <v>1799</v>
      </c>
      <c r="H684" s="276">
        <v>1</v>
      </c>
      <c r="I684" s="280" t="s">
        <v>1800</v>
      </c>
    </row>
    <row r="685" spans="1:9">
      <c r="A685" s="272">
        <v>681</v>
      </c>
      <c r="B685" s="273" t="s">
        <v>2615</v>
      </c>
      <c r="C685" s="273" t="s">
        <v>2169</v>
      </c>
      <c r="D685" s="274" t="s">
        <v>1798</v>
      </c>
      <c r="E685" s="275"/>
      <c r="F685" s="276"/>
      <c r="G685" s="277" t="s">
        <v>1799</v>
      </c>
      <c r="H685" s="276">
        <v>1</v>
      </c>
      <c r="I685" s="280" t="s">
        <v>1800</v>
      </c>
    </row>
    <row r="686" spans="1:9">
      <c r="A686" s="272">
        <v>682</v>
      </c>
      <c r="B686" s="273" t="s">
        <v>2616</v>
      </c>
      <c r="C686" s="273" t="s">
        <v>2169</v>
      </c>
      <c r="D686" s="274" t="s">
        <v>1798</v>
      </c>
      <c r="E686" s="275"/>
      <c r="F686" s="276"/>
      <c r="G686" s="277" t="s">
        <v>1799</v>
      </c>
      <c r="H686" s="276">
        <v>1</v>
      </c>
      <c r="I686" s="280" t="s">
        <v>1800</v>
      </c>
    </row>
    <row r="687" spans="1:9">
      <c r="A687" s="272">
        <v>683</v>
      </c>
      <c r="B687" s="273" t="s">
        <v>2617</v>
      </c>
      <c r="C687" s="273" t="s">
        <v>2169</v>
      </c>
      <c r="D687" s="274" t="s">
        <v>1798</v>
      </c>
      <c r="E687" s="275"/>
      <c r="F687" s="276"/>
      <c r="G687" s="277" t="s">
        <v>1799</v>
      </c>
      <c r="H687" s="276">
        <v>1</v>
      </c>
      <c r="I687" s="280" t="s">
        <v>1800</v>
      </c>
    </row>
    <row r="688" spans="1:9">
      <c r="A688" s="272">
        <v>684</v>
      </c>
      <c r="B688" s="273" t="s">
        <v>2618</v>
      </c>
      <c r="C688" s="273" t="s">
        <v>2169</v>
      </c>
      <c r="D688" s="274" t="s">
        <v>1798</v>
      </c>
      <c r="E688" s="275"/>
      <c r="F688" s="276"/>
      <c r="G688" s="277" t="s">
        <v>1799</v>
      </c>
      <c r="H688" s="276">
        <v>1</v>
      </c>
      <c r="I688" s="280" t="s">
        <v>1800</v>
      </c>
    </row>
    <row r="689" spans="1:9">
      <c r="A689" s="272">
        <v>685</v>
      </c>
      <c r="B689" s="273" t="s">
        <v>2619</v>
      </c>
      <c r="C689" s="273" t="s">
        <v>2169</v>
      </c>
      <c r="D689" s="274" t="s">
        <v>1798</v>
      </c>
      <c r="E689" s="275"/>
      <c r="F689" s="276"/>
      <c r="G689" s="277" t="s">
        <v>1799</v>
      </c>
      <c r="H689" s="276">
        <v>1</v>
      </c>
      <c r="I689" s="280" t="s">
        <v>1800</v>
      </c>
    </row>
    <row r="690" spans="1:9">
      <c r="A690" s="272">
        <v>686</v>
      </c>
      <c r="B690" s="273" t="s">
        <v>2620</v>
      </c>
      <c r="C690" s="273" t="s">
        <v>2169</v>
      </c>
      <c r="D690" s="274" t="s">
        <v>1798</v>
      </c>
      <c r="E690" s="275"/>
      <c r="F690" s="276"/>
      <c r="G690" s="277" t="s">
        <v>1799</v>
      </c>
      <c r="H690" s="276">
        <v>1</v>
      </c>
      <c r="I690" s="280" t="s">
        <v>1800</v>
      </c>
    </row>
    <row r="691" spans="1:9">
      <c r="A691" s="272">
        <v>687</v>
      </c>
      <c r="B691" s="273" t="s">
        <v>2621</v>
      </c>
      <c r="C691" s="273" t="s">
        <v>2169</v>
      </c>
      <c r="D691" s="274" t="s">
        <v>1798</v>
      </c>
      <c r="E691" s="275"/>
      <c r="F691" s="276"/>
      <c r="G691" s="277" t="s">
        <v>1799</v>
      </c>
      <c r="H691" s="276">
        <v>1</v>
      </c>
      <c r="I691" s="280" t="s">
        <v>1800</v>
      </c>
    </row>
    <row r="692" spans="1:9">
      <c r="A692" s="272">
        <v>688</v>
      </c>
      <c r="B692" s="273" t="s">
        <v>2622</v>
      </c>
      <c r="C692" s="273" t="s">
        <v>2169</v>
      </c>
      <c r="D692" s="274" t="s">
        <v>1798</v>
      </c>
      <c r="E692" s="275"/>
      <c r="F692" s="276"/>
      <c r="G692" s="277" t="s">
        <v>1799</v>
      </c>
      <c r="H692" s="276">
        <v>1</v>
      </c>
      <c r="I692" s="280" t="s">
        <v>1800</v>
      </c>
    </row>
    <row r="693" spans="1:9">
      <c r="A693" s="272">
        <v>689</v>
      </c>
      <c r="B693" s="273" t="s">
        <v>2623</v>
      </c>
      <c r="C693" s="273" t="s">
        <v>2169</v>
      </c>
      <c r="D693" s="274" t="s">
        <v>1798</v>
      </c>
      <c r="E693" s="275"/>
      <c r="F693" s="276"/>
      <c r="G693" s="277" t="s">
        <v>1799</v>
      </c>
      <c r="H693" s="276">
        <v>1</v>
      </c>
      <c r="I693" s="280" t="s">
        <v>1800</v>
      </c>
    </row>
    <row r="694" spans="1:9">
      <c r="A694" s="272">
        <v>690</v>
      </c>
      <c r="B694" s="273" t="s">
        <v>2624</v>
      </c>
      <c r="C694" s="273" t="s">
        <v>2169</v>
      </c>
      <c r="D694" s="274" t="s">
        <v>1798</v>
      </c>
      <c r="E694" s="275"/>
      <c r="F694" s="276"/>
      <c r="G694" s="277" t="s">
        <v>1799</v>
      </c>
      <c r="H694" s="276">
        <v>1</v>
      </c>
      <c r="I694" s="280" t="s">
        <v>1800</v>
      </c>
    </row>
    <row r="695" spans="1:9">
      <c r="A695" s="272">
        <v>691</v>
      </c>
      <c r="B695" s="273" t="s">
        <v>2625</v>
      </c>
      <c r="C695" s="273" t="s">
        <v>2626</v>
      </c>
      <c r="D695" s="274" t="s">
        <v>1798</v>
      </c>
      <c r="E695" s="275"/>
      <c r="F695" s="276"/>
      <c r="G695" s="277" t="s">
        <v>1799</v>
      </c>
      <c r="H695" s="276">
        <v>1</v>
      </c>
      <c r="I695" s="280" t="s">
        <v>1800</v>
      </c>
    </row>
    <row r="696" spans="1:9">
      <c r="A696" s="272">
        <v>692</v>
      </c>
      <c r="B696" s="273" t="s">
        <v>2627</v>
      </c>
      <c r="C696" s="273" t="s">
        <v>2626</v>
      </c>
      <c r="D696" s="274" t="s">
        <v>1798</v>
      </c>
      <c r="E696" s="275"/>
      <c r="F696" s="276"/>
      <c r="G696" s="277" t="s">
        <v>1799</v>
      </c>
      <c r="H696" s="276">
        <v>1</v>
      </c>
      <c r="I696" s="280" t="s">
        <v>1800</v>
      </c>
    </row>
    <row r="697" spans="1:9">
      <c r="A697" s="272">
        <v>693</v>
      </c>
      <c r="B697" s="273" t="s">
        <v>2628</v>
      </c>
      <c r="C697" s="273" t="s">
        <v>2626</v>
      </c>
      <c r="D697" s="274" t="s">
        <v>1798</v>
      </c>
      <c r="E697" s="275"/>
      <c r="F697" s="276"/>
      <c r="G697" s="277" t="s">
        <v>1799</v>
      </c>
      <c r="H697" s="276">
        <v>1</v>
      </c>
      <c r="I697" s="280" t="s">
        <v>1800</v>
      </c>
    </row>
    <row r="698" spans="1:9">
      <c r="A698" s="272">
        <v>694</v>
      </c>
      <c r="B698" s="273" t="s">
        <v>2629</v>
      </c>
      <c r="C698" s="273" t="s">
        <v>2630</v>
      </c>
      <c r="D698" s="274" t="s">
        <v>1798</v>
      </c>
      <c r="E698" s="275"/>
      <c r="F698" s="276"/>
      <c r="G698" s="277" t="s">
        <v>1799</v>
      </c>
      <c r="H698" s="276">
        <v>1</v>
      </c>
      <c r="I698" s="280" t="s">
        <v>1800</v>
      </c>
    </row>
    <row r="699" spans="1:9">
      <c r="A699" s="272">
        <v>695</v>
      </c>
      <c r="B699" s="273" t="s">
        <v>2631</v>
      </c>
      <c r="C699" s="273" t="s">
        <v>2630</v>
      </c>
      <c r="D699" s="274" t="s">
        <v>1798</v>
      </c>
      <c r="E699" s="275"/>
      <c r="F699" s="276"/>
      <c r="G699" s="277" t="s">
        <v>1799</v>
      </c>
      <c r="H699" s="276">
        <v>1</v>
      </c>
      <c r="I699" s="280" t="s">
        <v>1800</v>
      </c>
    </row>
    <row r="700" spans="1:9">
      <c r="A700" s="272">
        <v>696</v>
      </c>
      <c r="B700" s="273" t="s">
        <v>2632</v>
      </c>
      <c r="C700" s="273" t="s">
        <v>2179</v>
      </c>
      <c r="D700" s="274" t="s">
        <v>1798</v>
      </c>
      <c r="E700" s="275"/>
      <c r="F700" s="276"/>
      <c r="G700" s="277" t="s">
        <v>1799</v>
      </c>
      <c r="H700" s="276">
        <v>1</v>
      </c>
      <c r="I700" s="280" t="s">
        <v>1800</v>
      </c>
    </row>
    <row r="701" spans="1:9">
      <c r="A701" s="272">
        <v>697</v>
      </c>
      <c r="B701" s="273" t="s">
        <v>2633</v>
      </c>
      <c r="C701" s="273" t="s">
        <v>2179</v>
      </c>
      <c r="D701" s="274" t="s">
        <v>1798</v>
      </c>
      <c r="E701" s="275"/>
      <c r="F701" s="276"/>
      <c r="G701" s="277" t="s">
        <v>1799</v>
      </c>
      <c r="H701" s="276">
        <v>1</v>
      </c>
      <c r="I701" s="280" t="s">
        <v>1800</v>
      </c>
    </row>
    <row r="702" spans="1:9">
      <c r="A702" s="272">
        <v>698</v>
      </c>
      <c r="B702" s="273" t="s">
        <v>2634</v>
      </c>
      <c r="C702" s="273" t="s">
        <v>2179</v>
      </c>
      <c r="D702" s="274" t="s">
        <v>1798</v>
      </c>
      <c r="E702" s="275"/>
      <c r="F702" s="276"/>
      <c r="G702" s="277" t="s">
        <v>1799</v>
      </c>
      <c r="H702" s="276">
        <v>1</v>
      </c>
      <c r="I702" s="280" t="s">
        <v>1800</v>
      </c>
    </row>
    <row r="703" spans="1:9">
      <c r="A703" s="272">
        <v>699</v>
      </c>
      <c r="B703" s="273" t="s">
        <v>2635</v>
      </c>
      <c r="C703" s="273" t="s">
        <v>2179</v>
      </c>
      <c r="D703" s="274" t="s">
        <v>1798</v>
      </c>
      <c r="E703" s="275"/>
      <c r="F703" s="276"/>
      <c r="G703" s="277" t="s">
        <v>1799</v>
      </c>
      <c r="H703" s="276">
        <v>1</v>
      </c>
      <c r="I703" s="280" t="s">
        <v>1800</v>
      </c>
    </row>
    <row r="704" spans="1:9">
      <c r="A704" s="272">
        <v>700</v>
      </c>
      <c r="B704" s="273" t="s">
        <v>2636</v>
      </c>
      <c r="C704" s="273" t="s">
        <v>2179</v>
      </c>
      <c r="D704" s="274" t="s">
        <v>1798</v>
      </c>
      <c r="E704" s="275"/>
      <c r="F704" s="276"/>
      <c r="G704" s="277" t="s">
        <v>1799</v>
      </c>
      <c r="H704" s="276">
        <v>1</v>
      </c>
      <c r="I704" s="280" t="s">
        <v>1800</v>
      </c>
    </row>
    <row r="705" spans="1:9">
      <c r="A705" s="272">
        <v>701</v>
      </c>
      <c r="B705" s="273" t="s">
        <v>2637</v>
      </c>
      <c r="C705" s="273" t="s">
        <v>2179</v>
      </c>
      <c r="D705" s="274" t="s">
        <v>1798</v>
      </c>
      <c r="E705" s="275"/>
      <c r="F705" s="276"/>
      <c r="G705" s="277" t="s">
        <v>1799</v>
      </c>
      <c r="H705" s="276">
        <v>1</v>
      </c>
      <c r="I705" s="280" t="s">
        <v>1800</v>
      </c>
    </row>
    <row r="706" spans="1:9">
      <c r="A706" s="272">
        <v>702</v>
      </c>
      <c r="B706" s="273" t="s">
        <v>2638</v>
      </c>
      <c r="C706" s="273" t="s">
        <v>2179</v>
      </c>
      <c r="D706" s="274" t="s">
        <v>1798</v>
      </c>
      <c r="E706" s="275"/>
      <c r="F706" s="276"/>
      <c r="G706" s="277" t="s">
        <v>1799</v>
      </c>
      <c r="H706" s="276">
        <v>1</v>
      </c>
      <c r="I706" s="280" t="s">
        <v>1800</v>
      </c>
    </row>
    <row r="707" spans="1:9">
      <c r="A707" s="272">
        <v>703</v>
      </c>
      <c r="B707" s="273" t="s">
        <v>2639</v>
      </c>
      <c r="C707" s="273" t="s">
        <v>2179</v>
      </c>
      <c r="D707" s="274" t="s">
        <v>1798</v>
      </c>
      <c r="E707" s="275"/>
      <c r="F707" s="276"/>
      <c r="G707" s="277" t="s">
        <v>1799</v>
      </c>
      <c r="H707" s="276">
        <v>1</v>
      </c>
      <c r="I707" s="280" t="s">
        <v>1800</v>
      </c>
    </row>
    <row r="708" spans="1:9">
      <c r="A708" s="272">
        <v>704</v>
      </c>
      <c r="B708" s="273" t="s">
        <v>2640</v>
      </c>
      <c r="C708" s="273" t="s">
        <v>2179</v>
      </c>
      <c r="D708" s="274" t="s">
        <v>1798</v>
      </c>
      <c r="E708" s="275"/>
      <c r="F708" s="276"/>
      <c r="G708" s="277" t="s">
        <v>1799</v>
      </c>
      <c r="H708" s="276">
        <v>1</v>
      </c>
      <c r="I708" s="280" t="s">
        <v>1800</v>
      </c>
    </row>
    <row r="709" spans="1:9">
      <c r="A709" s="272">
        <v>705</v>
      </c>
      <c r="B709" s="273" t="s">
        <v>2641</v>
      </c>
      <c r="C709" s="273" t="s">
        <v>2179</v>
      </c>
      <c r="D709" s="274" t="s">
        <v>1798</v>
      </c>
      <c r="E709" s="275"/>
      <c r="F709" s="276"/>
      <c r="G709" s="277" t="s">
        <v>1799</v>
      </c>
      <c r="H709" s="276">
        <v>1</v>
      </c>
      <c r="I709" s="280" t="s">
        <v>1800</v>
      </c>
    </row>
    <row r="710" spans="1:9">
      <c r="A710" s="272">
        <v>706</v>
      </c>
      <c r="B710" s="273" t="s">
        <v>2642</v>
      </c>
      <c r="C710" s="273" t="s">
        <v>2179</v>
      </c>
      <c r="D710" s="274" t="s">
        <v>1798</v>
      </c>
      <c r="E710" s="275"/>
      <c r="F710" s="276"/>
      <c r="G710" s="277" t="s">
        <v>1799</v>
      </c>
      <c r="H710" s="276">
        <v>1</v>
      </c>
      <c r="I710" s="280" t="s">
        <v>1800</v>
      </c>
    </row>
    <row r="711" spans="1:9">
      <c r="A711" s="272">
        <v>707</v>
      </c>
      <c r="B711" s="273" t="s">
        <v>2643</v>
      </c>
      <c r="C711" s="273" t="s">
        <v>2179</v>
      </c>
      <c r="D711" s="274" t="s">
        <v>1798</v>
      </c>
      <c r="E711" s="275"/>
      <c r="F711" s="276"/>
      <c r="G711" s="277" t="s">
        <v>1799</v>
      </c>
      <c r="H711" s="276">
        <v>1</v>
      </c>
      <c r="I711" s="280" t="s">
        <v>1800</v>
      </c>
    </row>
    <row r="712" spans="1:9">
      <c r="A712" s="272">
        <v>708</v>
      </c>
      <c r="B712" s="273" t="s">
        <v>2644</v>
      </c>
      <c r="C712" s="273" t="s">
        <v>2179</v>
      </c>
      <c r="D712" s="274" t="s">
        <v>1798</v>
      </c>
      <c r="E712" s="275"/>
      <c r="F712" s="276"/>
      <c r="G712" s="277" t="s">
        <v>1799</v>
      </c>
      <c r="H712" s="276">
        <v>1</v>
      </c>
      <c r="I712" s="280" t="s">
        <v>1800</v>
      </c>
    </row>
    <row r="713" spans="1:9">
      <c r="A713" s="272">
        <v>709</v>
      </c>
      <c r="B713" s="273" t="s">
        <v>2645</v>
      </c>
      <c r="C713" s="273" t="s">
        <v>2179</v>
      </c>
      <c r="D713" s="274" t="s">
        <v>1798</v>
      </c>
      <c r="E713" s="275"/>
      <c r="F713" s="276"/>
      <c r="G713" s="277" t="s">
        <v>1799</v>
      </c>
      <c r="H713" s="276">
        <v>1</v>
      </c>
      <c r="I713" s="280" t="s">
        <v>1969</v>
      </c>
    </row>
    <row r="714" spans="1:9">
      <c r="A714" s="272">
        <v>710</v>
      </c>
      <c r="B714" s="273" t="s">
        <v>2646</v>
      </c>
      <c r="C714" s="273" t="s">
        <v>2179</v>
      </c>
      <c r="D714" s="274" t="s">
        <v>1798</v>
      </c>
      <c r="E714" s="275"/>
      <c r="F714" s="276"/>
      <c r="G714" s="277" t="s">
        <v>1799</v>
      </c>
      <c r="H714" s="276">
        <v>1</v>
      </c>
      <c r="I714" s="280" t="s">
        <v>1800</v>
      </c>
    </row>
    <row r="715" spans="1:9">
      <c r="A715" s="272">
        <v>711</v>
      </c>
      <c r="B715" s="273" t="s">
        <v>2647</v>
      </c>
      <c r="C715" s="273" t="s">
        <v>2179</v>
      </c>
      <c r="D715" s="274" t="s">
        <v>1798</v>
      </c>
      <c r="E715" s="275"/>
      <c r="F715" s="276"/>
      <c r="G715" s="277" t="s">
        <v>1799</v>
      </c>
      <c r="H715" s="276">
        <v>1</v>
      </c>
      <c r="I715" s="280" t="s">
        <v>1800</v>
      </c>
    </row>
    <row r="716" spans="1:9">
      <c r="A716" s="272">
        <v>712</v>
      </c>
      <c r="B716" s="273" t="s">
        <v>2648</v>
      </c>
      <c r="C716" s="273" t="s">
        <v>2179</v>
      </c>
      <c r="D716" s="274" t="s">
        <v>1798</v>
      </c>
      <c r="E716" s="275"/>
      <c r="F716" s="276"/>
      <c r="G716" s="277" t="s">
        <v>1799</v>
      </c>
      <c r="H716" s="276">
        <v>1</v>
      </c>
      <c r="I716" s="280" t="s">
        <v>1800</v>
      </c>
    </row>
    <row r="717" spans="1:9">
      <c r="A717" s="272">
        <v>713</v>
      </c>
      <c r="B717" s="273" t="s">
        <v>2649</v>
      </c>
      <c r="C717" s="273" t="s">
        <v>2179</v>
      </c>
      <c r="D717" s="274" t="s">
        <v>1798</v>
      </c>
      <c r="E717" s="275"/>
      <c r="F717" s="276"/>
      <c r="G717" s="277" t="s">
        <v>1799</v>
      </c>
      <c r="H717" s="276">
        <v>1</v>
      </c>
      <c r="I717" s="280" t="s">
        <v>1800</v>
      </c>
    </row>
    <row r="718" spans="1:9">
      <c r="A718" s="272">
        <v>714</v>
      </c>
      <c r="B718" s="273" t="s">
        <v>2650</v>
      </c>
      <c r="C718" s="273" t="s">
        <v>2179</v>
      </c>
      <c r="D718" s="274" t="s">
        <v>1798</v>
      </c>
      <c r="E718" s="275"/>
      <c r="F718" s="276"/>
      <c r="G718" s="277" t="s">
        <v>1799</v>
      </c>
      <c r="H718" s="276">
        <v>1</v>
      </c>
      <c r="I718" s="280" t="s">
        <v>1800</v>
      </c>
    </row>
    <row r="719" spans="1:9">
      <c r="A719" s="272">
        <v>715</v>
      </c>
      <c r="B719" s="273" t="s">
        <v>2651</v>
      </c>
      <c r="C719" s="273" t="s">
        <v>2179</v>
      </c>
      <c r="D719" s="274" t="s">
        <v>1798</v>
      </c>
      <c r="E719" s="275"/>
      <c r="F719" s="276"/>
      <c r="G719" s="277" t="s">
        <v>1799</v>
      </c>
      <c r="H719" s="276">
        <v>1</v>
      </c>
      <c r="I719" s="280" t="s">
        <v>1800</v>
      </c>
    </row>
    <row r="720" spans="1:9">
      <c r="A720" s="272">
        <v>716</v>
      </c>
      <c r="B720" s="273" t="s">
        <v>2652</v>
      </c>
      <c r="C720" s="273" t="s">
        <v>2179</v>
      </c>
      <c r="D720" s="274" t="s">
        <v>1798</v>
      </c>
      <c r="E720" s="275"/>
      <c r="F720" s="276"/>
      <c r="G720" s="277" t="s">
        <v>1799</v>
      </c>
      <c r="H720" s="276">
        <v>1</v>
      </c>
      <c r="I720" s="280" t="s">
        <v>1800</v>
      </c>
    </row>
    <row r="721" spans="1:9">
      <c r="A721" s="272">
        <v>717</v>
      </c>
      <c r="B721" s="273" t="s">
        <v>2653</v>
      </c>
      <c r="C721" s="273" t="s">
        <v>2179</v>
      </c>
      <c r="D721" s="274" t="s">
        <v>1798</v>
      </c>
      <c r="E721" s="275"/>
      <c r="F721" s="276"/>
      <c r="G721" s="277" t="s">
        <v>1799</v>
      </c>
      <c r="H721" s="276">
        <v>1</v>
      </c>
      <c r="I721" s="280" t="s">
        <v>1800</v>
      </c>
    </row>
    <row r="722" spans="1:9">
      <c r="A722" s="272">
        <v>718</v>
      </c>
      <c r="B722" s="273" t="s">
        <v>2654</v>
      </c>
      <c r="C722" s="273" t="s">
        <v>2179</v>
      </c>
      <c r="D722" s="274" t="s">
        <v>1798</v>
      </c>
      <c r="E722" s="275"/>
      <c r="F722" s="276"/>
      <c r="G722" s="277" t="s">
        <v>1799</v>
      </c>
      <c r="H722" s="276">
        <v>1</v>
      </c>
      <c r="I722" s="280" t="s">
        <v>1800</v>
      </c>
    </row>
    <row r="723" spans="1:9">
      <c r="A723" s="272">
        <v>719</v>
      </c>
      <c r="B723" s="273" t="s">
        <v>2655</v>
      </c>
      <c r="C723" s="273" t="s">
        <v>2179</v>
      </c>
      <c r="D723" s="274" t="s">
        <v>1798</v>
      </c>
      <c r="E723" s="275"/>
      <c r="F723" s="276"/>
      <c r="G723" s="277" t="s">
        <v>1799</v>
      </c>
      <c r="H723" s="276">
        <v>1</v>
      </c>
      <c r="I723" s="280" t="s">
        <v>1800</v>
      </c>
    </row>
    <row r="724" spans="1:9">
      <c r="A724" s="272">
        <v>720</v>
      </c>
      <c r="B724" s="273" t="s">
        <v>2656</v>
      </c>
      <c r="C724" s="273" t="s">
        <v>2179</v>
      </c>
      <c r="D724" s="274" t="s">
        <v>1798</v>
      </c>
      <c r="E724" s="275"/>
      <c r="F724" s="276"/>
      <c r="G724" s="277" t="s">
        <v>1799</v>
      </c>
      <c r="H724" s="276">
        <v>1</v>
      </c>
      <c r="I724" s="280" t="s">
        <v>1800</v>
      </c>
    </row>
    <row r="725" spans="1:9">
      <c r="A725" s="272">
        <v>721</v>
      </c>
      <c r="B725" s="273" t="s">
        <v>2657</v>
      </c>
      <c r="C725" s="273" t="s">
        <v>2179</v>
      </c>
      <c r="D725" s="274" t="s">
        <v>1798</v>
      </c>
      <c r="E725" s="275"/>
      <c r="F725" s="276"/>
      <c r="G725" s="277" t="s">
        <v>1799</v>
      </c>
      <c r="H725" s="276">
        <v>1</v>
      </c>
      <c r="I725" s="280" t="s">
        <v>1800</v>
      </c>
    </row>
    <row r="726" spans="1:9">
      <c r="A726" s="272">
        <v>722</v>
      </c>
      <c r="B726" s="273" t="s">
        <v>2658</v>
      </c>
      <c r="C726" s="273" t="s">
        <v>2179</v>
      </c>
      <c r="D726" s="274" t="s">
        <v>1798</v>
      </c>
      <c r="E726" s="275"/>
      <c r="F726" s="276"/>
      <c r="G726" s="277" t="s">
        <v>1799</v>
      </c>
      <c r="H726" s="276">
        <v>1</v>
      </c>
      <c r="I726" s="280" t="s">
        <v>1800</v>
      </c>
    </row>
    <row r="727" spans="1:9">
      <c r="A727" s="272">
        <v>723</v>
      </c>
      <c r="B727" s="273" t="s">
        <v>2659</v>
      </c>
      <c r="C727" s="273" t="s">
        <v>2179</v>
      </c>
      <c r="D727" s="274" t="s">
        <v>1798</v>
      </c>
      <c r="E727" s="275"/>
      <c r="F727" s="276"/>
      <c r="G727" s="277" t="s">
        <v>1799</v>
      </c>
      <c r="H727" s="276">
        <v>1</v>
      </c>
      <c r="I727" s="280" t="s">
        <v>1800</v>
      </c>
    </row>
    <row r="728" spans="1:9">
      <c r="A728" s="272">
        <v>724</v>
      </c>
      <c r="B728" s="273" t="s">
        <v>2660</v>
      </c>
      <c r="C728" s="273" t="s">
        <v>2179</v>
      </c>
      <c r="D728" s="274" t="s">
        <v>1798</v>
      </c>
      <c r="E728" s="275"/>
      <c r="F728" s="276"/>
      <c r="G728" s="277" t="s">
        <v>1799</v>
      </c>
      <c r="H728" s="276">
        <v>1</v>
      </c>
      <c r="I728" s="280" t="s">
        <v>1800</v>
      </c>
    </row>
    <row r="729" spans="1:9">
      <c r="A729" s="272">
        <v>725</v>
      </c>
      <c r="B729" s="273" t="s">
        <v>2661</v>
      </c>
      <c r="C729" s="273" t="s">
        <v>2179</v>
      </c>
      <c r="D729" s="274" t="s">
        <v>1798</v>
      </c>
      <c r="E729" s="275"/>
      <c r="F729" s="276"/>
      <c r="G729" s="277" t="s">
        <v>1799</v>
      </c>
      <c r="H729" s="276">
        <v>1</v>
      </c>
      <c r="I729" s="280" t="s">
        <v>1800</v>
      </c>
    </row>
    <row r="730" spans="1:9">
      <c r="A730" s="272">
        <v>726</v>
      </c>
      <c r="B730" s="273" t="s">
        <v>2662</v>
      </c>
      <c r="C730" s="273" t="s">
        <v>2179</v>
      </c>
      <c r="D730" s="274" t="s">
        <v>1798</v>
      </c>
      <c r="E730" s="275"/>
      <c r="F730" s="276"/>
      <c r="G730" s="277" t="s">
        <v>1799</v>
      </c>
      <c r="H730" s="276">
        <v>1</v>
      </c>
      <c r="I730" s="280" t="s">
        <v>1800</v>
      </c>
    </row>
    <row r="731" spans="1:9">
      <c r="A731" s="272">
        <v>727</v>
      </c>
      <c r="B731" s="273" t="s">
        <v>2663</v>
      </c>
      <c r="C731" s="273" t="s">
        <v>2179</v>
      </c>
      <c r="D731" s="274" t="s">
        <v>1798</v>
      </c>
      <c r="E731" s="275"/>
      <c r="F731" s="276"/>
      <c r="G731" s="277" t="s">
        <v>1799</v>
      </c>
      <c r="H731" s="276">
        <v>1</v>
      </c>
      <c r="I731" s="280" t="s">
        <v>1800</v>
      </c>
    </row>
    <row r="732" spans="1:9">
      <c r="A732" s="272">
        <v>728</v>
      </c>
      <c r="B732" s="273" t="s">
        <v>2664</v>
      </c>
      <c r="C732" s="273" t="s">
        <v>2179</v>
      </c>
      <c r="D732" s="274" t="s">
        <v>1798</v>
      </c>
      <c r="E732" s="275"/>
      <c r="F732" s="276"/>
      <c r="G732" s="277" t="s">
        <v>1799</v>
      </c>
      <c r="H732" s="276">
        <v>1</v>
      </c>
      <c r="I732" s="280" t="s">
        <v>1800</v>
      </c>
    </row>
    <row r="733" spans="1:9">
      <c r="A733" s="272">
        <v>729</v>
      </c>
      <c r="B733" s="273" t="s">
        <v>2665</v>
      </c>
      <c r="C733" s="273" t="s">
        <v>2179</v>
      </c>
      <c r="D733" s="274" t="s">
        <v>1798</v>
      </c>
      <c r="E733" s="275"/>
      <c r="F733" s="276"/>
      <c r="G733" s="277" t="s">
        <v>1799</v>
      </c>
      <c r="H733" s="276">
        <v>1</v>
      </c>
      <c r="I733" s="280" t="s">
        <v>1800</v>
      </c>
    </row>
    <row r="734" spans="1:9">
      <c r="A734" s="272">
        <v>730</v>
      </c>
      <c r="B734" s="273" t="s">
        <v>2666</v>
      </c>
      <c r="C734" s="273" t="s">
        <v>2179</v>
      </c>
      <c r="D734" s="274" t="s">
        <v>1798</v>
      </c>
      <c r="E734" s="275"/>
      <c r="F734" s="276"/>
      <c r="G734" s="277" t="s">
        <v>1799</v>
      </c>
      <c r="H734" s="276">
        <v>1</v>
      </c>
      <c r="I734" s="280" t="s">
        <v>1800</v>
      </c>
    </row>
    <row r="735" spans="1:9">
      <c r="A735" s="272">
        <v>731</v>
      </c>
      <c r="B735" s="273" t="s">
        <v>2667</v>
      </c>
      <c r="C735" s="273" t="s">
        <v>2179</v>
      </c>
      <c r="D735" s="274" t="s">
        <v>1798</v>
      </c>
      <c r="E735" s="275"/>
      <c r="F735" s="276"/>
      <c r="G735" s="277" t="s">
        <v>1799</v>
      </c>
      <c r="H735" s="276">
        <v>1</v>
      </c>
      <c r="I735" s="280" t="s">
        <v>1800</v>
      </c>
    </row>
    <row r="736" spans="1:9">
      <c r="A736" s="272">
        <v>732</v>
      </c>
      <c r="B736" s="273" t="s">
        <v>2668</v>
      </c>
      <c r="C736" s="273" t="s">
        <v>2179</v>
      </c>
      <c r="D736" s="274" t="s">
        <v>1798</v>
      </c>
      <c r="E736" s="275"/>
      <c r="F736" s="276"/>
      <c r="G736" s="277" t="s">
        <v>1799</v>
      </c>
      <c r="H736" s="276">
        <v>1</v>
      </c>
      <c r="I736" s="280" t="s">
        <v>1800</v>
      </c>
    </row>
    <row r="737" spans="1:9">
      <c r="A737" s="272">
        <v>733</v>
      </c>
      <c r="B737" s="273" t="s">
        <v>2669</v>
      </c>
      <c r="C737" s="273" t="s">
        <v>2179</v>
      </c>
      <c r="D737" s="274" t="s">
        <v>1798</v>
      </c>
      <c r="E737" s="275"/>
      <c r="F737" s="276"/>
      <c r="G737" s="277" t="s">
        <v>1799</v>
      </c>
      <c r="H737" s="276">
        <v>1</v>
      </c>
      <c r="I737" s="280" t="s">
        <v>1800</v>
      </c>
    </row>
    <row r="738" spans="1:9">
      <c r="A738" s="272">
        <v>734</v>
      </c>
      <c r="B738" s="273" t="s">
        <v>2670</v>
      </c>
      <c r="C738" s="273" t="s">
        <v>2179</v>
      </c>
      <c r="D738" s="274" t="s">
        <v>1798</v>
      </c>
      <c r="E738" s="275"/>
      <c r="F738" s="276"/>
      <c r="G738" s="277" t="s">
        <v>1799</v>
      </c>
      <c r="H738" s="276">
        <v>1</v>
      </c>
      <c r="I738" s="280" t="s">
        <v>1800</v>
      </c>
    </row>
    <row r="739" spans="1:9">
      <c r="A739" s="272">
        <v>735</v>
      </c>
      <c r="B739" s="273" t="s">
        <v>2671</v>
      </c>
      <c r="C739" s="273" t="s">
        <v>2179</v>
      </c>
      <c r="D739" s="274" t="s">
        <v>1798</v>
      </c>
      <c r="E739" s="275"/>
      <c r="F739" s="276"/>
      <c r="G739" s="277" t="s">
        <v>1799</v>
      </c>
      <c r="H739" s="276">
        <v>1</v>
      </c>
      <c r="I739" s="280" t="s">
        <v>1800</v>
      </c>
    </row>
    <row r="740" spans="1:9">
      <c r="A740" s="272">
        <v>736</v>
      </c>
      <c r="B740" s="273" t="s">
        <v>2672</v>
      </c>
      <c r="C740" s="273" t="s">
        <v>2179</v>
      </c>
      <c r="D740" s="274" t="s">
        <v>1798</v>
      </c>
      <c r="E740" s="275"/>
      <c r="F740" s="276"/>
      <c r="G740" s="277" t="s">
        <v>1799</v>
      </c>
      <c r="H740" s="276">
        <v>1</v>
      </c>
      <c r="I740" s="280" t="s">
        <v>1800</v>
      </c>
    </row>
    <row r="741" spans="1:9">
      <c r="A741" s="272">
        <v>737</v>
      </c>
      <c r="B741" s="273" t="s">
        <v>2673</v>
      </c>
      <c r="C741" s="273" t="s">
        <v>2179</v>
      </c>
      <c r="D741" s="274" t="s">
        <v>1798</v>
      </c>
      <c r="E741" s="275"/>
      <c r="F741" s="276"/>
      <c r="G741" s="277" t="s">
        <v>1799</v>
      </c>
      <c r="H741" s="276">
        <v>1</v>
      </c>
      <c r="I741" s="280" t="s">
        <v>1800</v>
      </c>
    </row>
    <row r="742" spans="1:9">
      <c r="A742" s="272">
        <v>738</v>
      </c>
      <c r="B742" s="273" t="s">
        <v>2674</v>
      </c>
      <c r="C742" s="273" t="s">
        <v>2179</v>
      </c>
      <c r="D742" s="274" t="s">
        <v>1798</v>
      </c>
      <c r="E742" s="275"/>
      <c r="F742" s="276"/>
      <c r="G742" s="277" t="s">
        <v>1799</v>
      </c>
      <c r="H742" s="276">
        <v>1</v>
      </c>
      <c r="I742" s="280" t="s">
        <v>1800</v>
      </c>
    </row>
    <row r="743" spans="1:9">
      <c r="A743" s="272">
        <v>739</v>
      </c>
      <c r="B743" s="273" t="s">
        <v>2675</v>
      </c>
      <c r="C743" s="273" t="s">
        <v>2179</v>
      </c>
      <c r="D743" s="274" t="s">
        <v>1798</v>
      </c>
      <c r="E743" s="275"/>
      <c r="F743" s="276"/>
      <c r="G743" s="277" t="s">
        <v>1799</v>
      </c>
      <c r="H743" s="276">
        <v>1</v>
      </c>
      <c r="I743" s="280" t="s">
        <v>1800</v>
      </c>
    </row>
    <row r="744" spans="1:9">
      <c r="A744" s="272">
        <v>740</v>
      </c>
      <c r="B744" s="273" t="s">
        <v>2676</v>
      </c>
      <c r="C744" s="273" t="s">
        <v>2179</v>
      </c>
      <c r="D744" s="274" t="s">
        <v>1798</v>
      </c>
      <c r="E744" s="275"/>
      <c r="F744" s="276"/>
      <c r="G744" s="277" t="s">
        <v>1799</v>
      </c>
      <c r="H744" s="276">
        <v>1</v>
      </c>
      <c r="I744" s="280" t="s">
        <v>1800</v>
      </c>
    </row>
    <row r="745" spans="1:9">
      <c r="A745" s="272">
        <v>741</v>
      </c>
      <c r="B745" s="273" t="s">
        <v>2677</v>
      </c>
      <c r="C745" s="273" t="s">
        <v>2179</v>
      </c>
      <c r="D745" s="274" t="s">
        <v>1798</v>
      </c>
      <c r="E745" s="275"/>
      <c r="F745" s="276"/>
      <c r="G745" s="277" t="s">
        <v>1799</v>
      </c>
      <c r="H745" s="276">
        <v>1</v>
      </c>
      <c r="I745" s="280" t="s">
        <v>1800</v>
      </c>
    </row>
    <row r="746" spans="1:9">
      <c r="A746" s="272">
        <v>742</v>
      </c>
      <c r="B746" s="273" t="s">
        <v>2678</v>
      </c>
      <c r="C746" s="273" t="s">
        <v>2179</v>
      </c>
      <c r="D746" s="274" t="s">
        <v>1798</v>
      </c>
      <c r="E746" s="275"/>
      <c r="F746" s="276"/>
      <c r="G746" s="277" t="s">
        <v>1799</v>
      </c>
      <c r="H746" s="276">
        <v>1</v>
      </c>
      <c r="I746" s="280" t="s">
        <v>1800</v>
      </c>
    </row>
    <row r="747" spans="1:9">
      <c r="A747" s="272">
        <v>743</v>
      </c>
      <c r="B747" s="273" t="s">
        <v>2679</v>
      </c>
      <c r="C747" s="273" t="s">
        <v>2179</v>
      </c>
      <c r="D747" s="274" t="s">
        <v>1798</v>
      </c>
      <c r="E747" s="275"/>
      <c r="F747" s="276"/>
      <c r="G747" s="277" t="s">
        <v>1799</v>
      </c>
      <c r="H747" s="276">
        <v>1</v>
      </c>
      <c r="I747" s="280" t="s">
        <v>1800</v>
      </c>
    </row>
    <row r="748" spans="1:9">
      <c r="A748" s="272">
        <v>744</v>
      </c>
      <c r="B748" s="273" t="s">
        <v>2680</v>
      </c>
      <c r="C748" s="273" t="s">
        <v>2179</v>
      </c>
      <c r="D748" s="274" t="s">
        <v>1798</v>
      </c>
      <c r="E748" s="275"/>
      <c r="F748" s="276"/>
      <c r="G748" s="277" t="s">
        <v>1799</v>
      </c>
      <c r="H748" s="276">
        <v>1</v>
      </c>
      <c r="I748" s="280" t="s">
        <v>1800</v>
      </c>
    </row>
    <row r="749" spans="1:9">
      <c r="A749" s="272">
        <v>745</v>
      </c>
      <c r="B749" s="273" t="s">
        <v>2681</v>
      </c>
      <c r="C749" s="273" t="s">
        <v>2179</v>
      </c>
      <c r="D749" s="274" t="s">
        <v>1798</v>
      </c>
      <c r="E749" s="275"/>
      <c r="F749" s="276"/>
      <c r="G749" s="277" t="s">
        <v>1799</v>
      </c>
      <c r="H749" s="276">
        <v>1</v>
      </c>
      <c r="I749" s="280" t="s">
        <v>1800</v>
      </c>
    </row>
    <row r="750" spans="1:9">
      <c r="A750" s="272">
        <v>746</v>
      </c>
      <c r="B750" s="273" t="s">
        <v>2682</v>
      </c>
      <c r="C750" s="273" t="s">
        <v>2179</v>
      </c>
      <c r="D750" s="274" t="s">
        <v>1798</v>
      </c>
      <c r="E750" s="275"/>
      <c r="F750" s="276"/>
      <c r="G750" s="277" t="s">
        <v>1799</v>
      </c>
      <c r="H750" s="276">
        <v>1</v>
      </c>
      <c r="I750" s="280" t="s">
        <v>1800</v>
      </c>
    </row>
    <row r="751" spans="1:9">
      <c r="A751" s="272">
        <v>747</v>
      </c>
      <c r="B751" s="273" t="s">
        <v>2683</v>
      </c>
      <c r="C751" s="273" t="s">
        <v>2179</v>
      </c>
      <c r="D751" s="274" t="s">
        <v>1798</v>
      </c>
      <c r="E751" s="275"/>
      <c r="F751" s="276"/>
      <c r="G751" s="277" t="s">
        <v>1799</v>
      </c>
      <c r="H751" s="276">
        <v>1</v>
      </c>
      <c r="I751" s="280" t="s">
        <v>1800</v>
      </c>
    </row>
    <row r="752" spans="1:9">
      <c r="A752" s="272">
        <v>748</v>
      </c>
      <c r="B752" s="273" t="s">
        <v>2684</v>
      </c>
      <c r="C752" s="273" t="s">
        <v>2179</v>
      </c>
      <c r="D752" s="274" t="s">
        <v>1798</v>
      </c>
      <c r="E752" s="275"/>
      <c r="F752" s="276"/>
      <c r="G752" s="277" t="s">
        <v>1799</v>
      </c>
      <c r="H752" s="276">
        <v>1</v>
      </c>
      <c r="I752" s="280" t="s">
        <v>1800</v>
      </c>
    </row>
    <row r="753" spans="1:9">
      <c r="A753" s="272">
        <v>749</v>
      </c>
      <c r="B753" s="273" t="s">
        <v>2685</v>
      </c>
      <c r="C753" s="273" t="s">
        <v>2179</v>
      </c>
      <c r="D753" s="274" t="s">
        <v>1798</v>
      </c>
      <c r="E753" s="275"/>
      <c r="F753" s="276"/>
      <c r="G753" s="277" t="s">
        <v>1799</v>
      </c>
      <c r="H753" s="276">
        <v>1</v>
      </c>
      <c r="I753" s="280" t="s">
        <v>1800</v>
      </c>
    </row>
    <row r="754" spans="1:9">
      <c r="A754" s="272">
        <v>750</v>
      </c>
      <c r="B754" s="273" t="s">
        <v>2686</v>
      </c>
      <c r="C754" s="273" t="s">
        <v>2179</v>
      </c>
      <c r="D754" s="274" t="s">
        <v>1798</v>
      </c>
      <c r="E754" s="275"/>
      <c r="F754" s="276"/>
      <c r="G754" s="277" t="s">
        <v>1799</v>
      </c>
      <c r="H754" s="276">
        <v>1</v>
      </c>
      <c r="I754" s="280" t="s">
        <v>1800</v>
      </c>
    </row>
    <row r="755" spans="1:9">
      <c r="A755" s="272">
        <v>751</v>
      </c>
      <c r="B755" s="273" t="s">
        <v>2687</v>
      </c>
      <c r="C755" s="273" t="s">
        <v>2179</v>
      </c>
      <c r="D755" s="274" t="s">
        <v>1798</v>
      </c>
      <c r="E755" s="275"/>
      <c r="F755" s="276"/>
      <c r="G755" s="277" t="s">
        <v>1799</v>
      </c>
      <c r="H755" s="276">
        <v>1</v>
      </c>
      <c r="I755" s="280" t="s">
        <v>1800</v>
      </c>
    </row>
    <row r="756" spans="1:9">
      <c r="A756" s="272">
        <v>752</v>
      </c>
      <c r="B756" s="273" t="s">
        <v>2688</v>
      </c>
      <c r="C756" s="273" t="s">
        <v>2689</v>
      </c>
      <c r="D756" s="274" t="s">
        <v>1798</v>
      </c>
      <c r="E756" s="275"/>
      <c r="F756" s="276"/>
      <c r="G756" s="277" t="s">
        <v>1820</v>
      </c>
      <c r="H756" s="276">
        <v>1</v>
      </c>
      <c r="I756" s="280" t="s">
        <v>1800</v>
      </c>
    </row>
    <row r="757" spans="1:9">
      <c r="A757" s="272">
        <v>753</v>
      </c>
      <c r="B757" s="273" t="s">
        <v>2690</v>
      </c>
      <c r="C757" s="273" t="s">
        <v>2689</v>
      </c>
      <c r="D757" s="274" t="s">
        <v>1798</v>
      </c>
      <c r="E757" s="275"/>
      <c r="F757" s="276"/>
      <c r="G757" s="277" t="s">
        <v>1820</v>
      </c>
      <c r="H757" s="276">
        <v>1</v>
      </c>
      <c r="I757" s="280" t="s">
        <v>1800</v>
      </c>
    </row>
    <row r="758" spans="1:9">
      <c r="A758" s="272">
        <v>754</v>
      </c>
      <c r="B758" s="273" t="s">
        <v>2691</v>
      </c>
      <c r="C758" s="273" t="s">
        <v>2689</v>
      </c>
      <c r="D758" s="274" t="s">
        <v>1798</v>
      </c>
      <c r="E758" s="275"/>
      <c r="F758" s="276"/>
      <c r="G758" s="277" t="s">
        <v>1820</v>
      </c>
      <c r="H758" s="276">
        <v>1</v>
      </c>
      <c r="I758" s="280" t="s">
        <v>1800</v>
      </c>
    </row>
    <row r="759" spans="1:9">
      <c r="A759" s="272">
        <v>755</v>
      </c>
      <c r="B759" s="273" t="s">
        <v>2692</v>
      </c>
      <c r="C759" s="273" t="s">
        <v>2693</v>
      </c>
      <c r="D759" s="274" t="s">
        <v>1798</v>
      </c>
      <c r="E759" s="275"/>
      <c r="F759" s="276"/>
      <c r="G759" s="277" t="s">
        <v>1799</v>
      </c>
      <c r="H759" s="276">
        <v>1</v>
      </c>
      <c r="I759" s="280" t="s">
        <v>1800</v>
      </c>
    </row>
    <row r="760" spans="1:9">
      <c r="A760" s="272">
        <v>756</v>
      </c>
      <c r="B760" s="273" t="s">
        <v>2694</v>
      </c>
      <c r="C760" s="273" t="s">
        <v>2693</v>
      </c>
      <c r="D760" s="274" t="s">
        <v>1798</v>
      </c>
      <c r="E760" s="275"/>
      <c r="F760" s="276"/>
      <c r="G760" s="277" t="s">
        <v>1799</v>
      </c>
      <c r="H760" s="276">
        <v>1</v>
      </c>
      <c r="I760" s="280" t="s">
        <v>1800</v>
      </c>
    </row>
    <row r="761" spans="1:9">
      <c r="A761" s="272">
        <v>757</v>
      </c>
      <c r="B761" s="273" t="s">
        <v>2695</v>
      </c>
      <c r="C761" s="273" t="s">
        <v>2693</v>
      </c>
      <c r="D761" s="274" t="s">
        <v>1798</v>
      </c>
      <c r="E761" s="275"/>
      <c r="F761" s="276"/>
      <c r="G761" s="277" t="s">
        <v>1799</v>
      </c>
      <c r="H761" s="276">
        <v>1</v>
      </c>
      <c r="I761" s="280" t="s">
        <v>1800</v>
      </c>
    </row>
    <row r="762" spans="1:9">
      <c r="A762" s="272">
        <v>758</v>
      </c>
      <c r="B762" s="273" t="s">
        <v>2696</v>
      </c>
      <c r="C762" s="273" t="s">
        <v>2693</v>
      </c>
      <c r="D762" s="274" t="s">
        <v>1798</v>
      </c>
      <c r="E762" s="275"/>
      <c r="F762" s="276"/>
      <c r="G762" s="277" t="s">
        <v>1799</v>
      </c>
      <c r="H762" s="276">
        <v>1</v>
      </c>
      <c r="I762" s="280" t="s">
        <v>1800</v>
      </c>
    </row>
    <row r="763" spans="1:9">
      <c r="A763" s="272">
        <v>759</v>
      </c>
      <c r="B763" s="273" t="s">
        <v>2697</v>
      </c>
      <c r="C763" s="273" t="s">
        <v>2693</v>
      </c>
      <c r="D763" s="274" t="s">
        <v>1798</v>
      </c>
      <c r="E763" s="275"/>
      <c r="F763" s="276"/>
      <c r="G763" s="277" t="s">
        <v>1799</v>
      </c>
      <c r="H763" s="276">
        <v>1</v>
      </c>
      <c r="I763" s="280" t="s">
        <v>1800</v>
      </c>
    </row>
    <row r="764" spans="1:9">
      <c r="A764" s="272">
        <v>760</v>
      </c>
      <c r="B764" s="273" t="s">
        <v>2698</v>
      </c>
      <c r="C764" s="273" t="s">
        <v>2699</v>
      </c>
      <c r="D764" s="274" t="s">
        <v>1798</v>
      </c>
      <c r="E764" s="275"/>
      <c r="F764" s="276"/>
      <c r="G764" s="277" t="s">
        <v>1799</v>
      </c>
      <c r="H764" s="276">
        <v>1</v>
      </c>
      <c r="I764" s="280" t="s">
        <v>1800</v>
      </c>
    </row>
    <row r="765" spans="1:9">
      <c r="A765" s="272">
        <v>761</v>
      </c>
      <c r="B765" s="273" t="s">
        <v>2700</v>
      </c>
      <c r="C765" s="273" t="s">
        <v>2701</v>
      </c>
      <c r="D765" s="274" t="s">
        <v>1798</v>
      </c>
      <c r="E765" s="275"/>
      <c r="F765" s="276"/>
      <c r="G765" s="277" t="s">
        <v>1799</v>
      </c>
      <c r="H765" s="276">
        <v>1</v>
      </c>
      <c r="I765" s="280" t="s">
        <v>1800</v>
      </c>
    </row>
    <row r="766" spans="1:9">
      <c r="A766" s="272">
        <v>762</v>
      </c>
      <c r="B766" s="273" t="s">
        <v>2702</v>
      </c>
      <c r="C766" s="273" t="s">
        <v>2701</v>
      </c>
      <c r="D766" s="274" t="s">
        <v>1798</v>
      </c>
      <c r="E766" s="275"/>
      <c r="F766" s="276"/>
      <c r="G766" s="277" t="s">
        <v>1799</v>
      </c>
      <c r="H766" s="276">
        <v>1</v>
      </c>
      <c r="I766" s="280" t="s">
        <v>1800</v>
      </c>
    </row>
    <row r="767" spans="1:9">
      <c r="A767" s="272">
        <v>763</v>
      </c>
      <c r="B767" s="273" t="s">
        <v>2703</v>
      </c>
      <c r="C767" s="273" t="s">
        <v>2701</v>
      </c>
      <c r="D767" s="274" t="s">
        <v>1798</v>
      </c>
      <c r="E767" s="275"/>
      <c r="F767" s="276"/>
      <c r="G767" s="277" t="s">
        <v>1799</v>
      </c>
      <c r="H767" s="276">
        <v>1</v>
      </c>
      <c r="I767" s="280" t="s">
        <v>1800</v>
      </c>
    </row>
    <row r="768" spans="1:9">
      <c r="A768" s="272">
        <v>764</v>
      </c>
      <c r="B768" s="273" t="s">
        <v>2704</v>
      </c>
      <c r="C768" s="273" t="s">
        <v>2701</v>
      </c>
      <c r="D768" s="274" t="s">
        <v>1798</v>
      </c>
      <c r="E768" s="275"/>
      <c r="F768" s="276"/>
      <c r="G768" s="277" t="s">
        <v>1799</v>
      </c>
      <c r="H768" s="276">
        <v>1</v>
      </c>
      <c r="I768" s="280" t="s">
        <v>1800</v>
      </c>
    </row>
    <row r="769" spans="1:9">
      <c r="A769" s="272">
        <v>765</v>
      </c>
      <c r="B769" s="273" t="s">
        <v>2705</v>
      </c>
      <c r="C769" s="273" t="s">
        <v>2701</v>
      </c>
      <c r="D769" s="274" t="s">
        <v>1798</v>
      </c>
      <c r="E769" s="275"/>
      <c r="F769" s="276"/>
      <c r="G769" s="277" t="s">
        <v>1799</v>
      </c>
      <c r="H769" s="276">
        <v>1</v>
      </c>
      <c r="I769" s="280" t="s">
        <v>1800</v>
      </c>
    </row>
    <row r="770" spans="1:9">
      <c r="A770" s="272">
        <v>766</v>
      </c>
      <c r="B770" s="273" t="s">
        <v>2706</v>
      </c>
      <c r="C770" s="273" t="s">
        <v>2701</v>
      </c>
      <c r="D770" s="274" t="s">
        <v>1798</v>
      </c>
      <c r="E770" s="275"/>
      <c r="F770" s="276"/>
      <c r="G770" s="277" t="s">
        <v>1799</v>
      </c>
      <c r="H770" s="276">
        <v>1</v>
      </c>
      <c r="I770" s="280" t="s">
        <v>1800</v>
      </c>
    </row>
    <row r="771" spans="1:9">
      <c r="A771" s="272">
        <v>767</v>
      </c>
      <c r="B771" s="273" t="s">
        <v>2707</v>
      </c>
      <c r="C771" s="273" t="s">
        <v>2701</v>
      </c>
      <c r="D771" s="274" t="s">
        <v>1798</v>
      </c>
      <c r="E771" s="275"/>
      <c r="F771" s="276"/>
      <c r="G771" s="277" t="s">
        <v>1799</v>
      </c>
      <c r="H771" s="276">
        <v>1</v>
      </c>
      <c r="I771" s="280" t="s">
        <v>1800</v>
      </c>
    </row>
    <row r="772" spans="1:9">
      <c r="A772" s="272">
        <v>768</v>
      </c>
      <c r="B772" s="273" t="s">
        <v>2708</v>
      </c>
      <c r="C772" s="273" t="s">
        <v>2701</v>
      </c>
      <c r="D772" s="274" t="s">
        <v>1798</v>
      </c>
      <c r="E772" s="275"/>
      <c r="F772" s="276"/>
      <c r="G772" s="277" t="s">
        <v>1799</v>
      </c>
      <c r="H772" s="276">
        <v>1</v>
      </c>
      <c r="I772" s="280" t="s">
        <v>1800</v>
      </c>
    </row>
    <row r="773" spans="1:9">
      <c r="A773" s="272">
        <v>769</v>
      </c>
      <c r="B773" s="273" t="s">
        <v>2709</v>
      </c>
      <c r="C773" s="273" t="s">
        <v>2701</v>
      </c>
      <c r="D773" s="274" t="s">
        <v>1798</v>
      </c>
      <c r="E773" s="275"/>
      <c r="F773" s="276"/>
      <c r="G773" s="277" t="s">
        <v>1799</v>
      </c>
      <c r="H773" s="276">
        <v>1</v>
      </c>
      <c r="I773" s="280" t="s">
        <v>1800</v>
      </c>
    </row>
    <row r="774" spans="1:9">
      <c r="A774" s="272">
        <v>770</v>
      </c>
      <c r="B774" s="273" t="s">
        <v>2710</v>
      </c>
      <c r="C774" s="273" t="s">
        <v>2701</v>
      </c>
      <c r="D774" s="274" t="s">
        <v>1798</v>
      </c>
      <c r="E774" s="275"/>
      <c r="F774" s="276"/>
      <c r="G774" s="277" t="s">
        <v>1799</v>
      </c>
      <c r="H774" s="276">
        <v>1</v>
      </c>
      <c r="I774" s="280" t="s">
        <v>1800</v>
      </c>
    </row>
    <row r="775" spans="1:9">
      <c r="A775" s="272">
        <v>771</v>
      </c>
      <c r="B775" s="273" t="s">
        <v>2711</v>
      </c>
      <c r="C775" s="273" t="s">
        <v>2701</v>
      </c>
      <c r="D775" s="274" t="s">
        <v>1798</v>
      </c>
      <c r="E775" s="275"/>
      <c r="F775" s="276"/>
      <c r="G775" s="277" t="s">
        <v>1799</v>
      </c>
      <c r="H775" s="276">
        <v>1</v>
      </c>
      <c r="I775" s="280" t="s">
        <v>1800</v>
      </c>
    </row>
    <row r="776" spans="1:9">
      <c r="A776" s="272">
        <v>772</v>
      </c>
      <c r="B776" s="273" t="s">
        <v>2712</v>
      </c>
      <c r="C776" s="273" t="s">
        <v>2701</v>
      </c>
      <c r="D776" s="274" t="s">
        <v>1798</v>
      </c>
      <c r="E776" s="275"/>
      <c r="F776" s="276"/>
      <c r="G776" s="277" t="s">
        <v>1799</v>
      </c>
      <c r="H776" s="276">
        <v>1</v>
      </c>
      <c r="I776" s="280" t="s">
        <v>1800</v>
      </c>
    </row>
    <row r="777" spans="1:9">
      <c r="A777" s="272">
        <v>773</v>
      </c>
      <c r="B777" s="273" t="s">
        <v>2713</v>
      </c>
      <c r="C777" s="273" t="s">
        <v>2701</v>
      </c>
      <c r="D777" s="274" t="s">
        <v>1798</v>
      </c>
      <c r="E777" s="275"/>
      <c r="F777" s="276"/>
      <c r="G777" s="277" t="s">
        <v>1799</v>
      </c>
      <c r="H777" s="276">
        <v>1</v>
      </c>
      <c r="I777" s="280" t="s">
        <v>1800</v>
      </c>
    </row>
    <row r="778" spans="1:9">
      <c r="A778" s="272">
        <v>774</v>
      </c>
      <c r="B778" s="273" t="s">
        <v>2714</v>
      </c>
      <c r="C778" s="273" t="s">
        <v>2701</v>
      </c>
      <c r="D778" s="274" t="s">
        <v>1798</v>
      </c>
      <c r="E778" s="275"/>
      <c r="F778" s="276"/>
      <c r="G778" s="277" t="s">
        <v>1799</v>
      </c>
      <c r="H778" s="276">
        <v>1</v>
      </c>
      <c r="I778" s="280" t="s">
        <v>1800</v>
      </c>
    </row>
    <row r="779" spans="1:9">
      <c r="A779" s="272">
        <v>775</v>
      </c>
      <c r="B779" s="273" t="s">
        <v>2715</v>
      </c>
      <c r="C779" s="273" t="s">
        <v>2701</v>
      </c>
      <c r="D779" s="274" t="s">
        <v>1798</v>
      </c>
      <c r="E779" s="275"/>
      <c r="F779" s="276"/>
      <c r="G779" s="277" t="s">
        <v>1799</v>
      </c>
      <c r="H779" s="276">
        <v>1</v>
      </c>
      <c r="I779" s="280" t="s">
        <v>1800</v>
      </c>
    </row>
    <row r="780" spans="1:9">
      <c r="A780" s="272">
        <v>776</v>
      </c>
      <c r="B780" s="273" t="s">
        <v>2716</v>
      </c>
      <c r="C780" s="273" t="s">
        <v>2701</v>
      </c>
      <c r="D780" s="274" t="s">
        <v>1798</v>
      </c>
      <c r="E780" s="275"/>
      <c r="F780" s="276"/>
      <c r="G780" s="277" t="s">
        <v>1799</v>
      </c>
      <c r="H780" s="276">
        <v>1</v>
      </c>
      <c r="I780" s="280" t="s">
        <v>1800</v>
      </c>
    </row>
    <row r="781" spans="1:9">
      <c r="A781" s="272">
        <v>777</v>
      </c>
      <c r="B781" s="273" t="s">
        <v>2717</v>
      </c>
      <c r="C781" s="273" t="s">
        <v>2701</v>
      </c>
      <c r="D781" s="274" t="s">
        <v>1798</v>
      </c>
      <c r="E781" s="275"/>
      <c r="F781" s="276"/>
      <c r="G781" s="277" t="s">
        <v>1799</v>
      </c>
      <c r="H781" s="276">
        <v>1</v>
      </c>
      <c r="I781" s="280" t="s">
        <v>1800</v>
      </c>
    </row>
    <row r="782" spans="1:9">
      <c r="A782" s="272">
        <v>778</v>
      </c>
      <c r="B782" s="273" t="s">
        <v>2718</v>
      </c>
      <c r="C782" s="273" t="s">
        <v>2701</v>
      </c>
      <c r="D782" s="274" t="s">
        <v>1798</v>
      </c>
      <c r="E782" s="275"/>
      <c r="F782" s="276"/>
      <c r="G782" s="277" t="s">
        <v>1799</v>
      </c>
      <c r="H782" s="276">
        <v>1</v>
      </c>
      <c r="I782" s="280" t="s">
        <v>1800</v>
      </c>
    </row>
    <row r="783" spans="1:9">
      <c r="A783" s="272">
        <v>779</v>
      </c>
      <c r="B783" s="273" t="s">
        <v>2719</v>
      </c>
      <c r="C783" s="273" t="s">
        <v>2701</v>
      </c>
      <c r="D783" s="274" t="s">
        <v>1798</v>
      </c>
      <c r="E783" s="275"/>
      <c r="F783" s="276"/>
      <c r="G783" s="277" t="s">
        <v>1799</v>
      </c>
      <c r="H783" s="276">
        <v>1</v>
      </c>
      <c r="I783" s="280" t="s">
        <v>1800</v>
      </c>
    </row>
    <row r="784" spans="1:9">
      <c r="A784" s="272">
        <v>780</v>
      </c>
      <c r="B784" s="273" t="s">
        <v>2720</v>
      </c>
      <c r="C784" s="273" t="s">
        <v>2701</v>
      </c>
      <c r="D784" s="274" t="s">
        <v>1798</v>
      </c>
      <c r="E784" s="275"/>
      <c r="F784" s="276"/>
      <c r="G784" s="277" t="s">
        <v>1799</v>
      </c>
      <c r="H784" s="276">
        <v>1</v>
      </c>
      <c r="I784" s="280" t="s">
        <v>1800</v>
      </c>
    </row>
    <row r="785" spans="1:9">
      <c r="A785" s="272">
        <v>781</v>
      </c>
      <c r="B785" s="273" t="s">
        <v>2721</v>
      </c>
      <c r="C785" s="273" t="s">
        <v>2701</v>
      </c>
      <c r="D785" s="274" t="s">
        <v>1798</v>
      </c>
      <c r="E785" s="275"/>
      <c r="F785" s="276"/>
      <c r="G785" s="277" t="s">
        <v>1799</v>
      </c>
      <c r="H785" s="276">
        <v>1</v>
      </c>
      <c r="I785" s="280" t="s">
        <v>1800</v>
      </c>
    </row>
    <row r="786" spans="1:9">
      <c r="A786" s="272">
        <v>782</v>
      </c>
      <c r="B786" s="273" t="s">
        <v>2722</v>
      </c>
      <c r="C786" s="273" t="s">
        <v>2701</v>
      </c>
      <c r="D786" s="274" t="s">
        <v>1798</v>
      </c>
      <c r="E786" s="275"/>
      <c r="F786" s="276"/>
      <c r="G786" s="277" t="s">
        <v>1799</v>
      </c>
      <c r="H786" s="276">
        <v>1</v>
      </c>
      <c r="I786" s="280" t="s">
        <v>1800</v>
      </c>
    </row>
    <row r="787" spans="1:9">
      <c r="A787" s="272">
        <v>783</v>
      </c>
      <c r="B787" s="273" t="s">
        <v>2723</v>
      </c>
      <c r="C787" s="273" t="s">
        <v>2724</v>
      </c>
      <c r="D787" s="274" t="s">
        <v>1798</v>
      </c>
      <c r="E787" s="275"/>
      <c r="F787" s="276"/>
      <c r="G787" s="277" t="s">
        <v>1799</v>
      </c>
      <c r="H787" s="276">
        <v>1</v>
      </c>
      <c r="I787" s="280" t="s">
        <v>1800</v>
      </c>
    </row>
    <row r="788" spans="1:9">
      <c r="A788" s="272">
        <v>784</v>
      </c>
      <c r="B788" s="273" t="s">
        <v>2725</v>
      </c>
      <c r="C788" s="273" t="s">
        <v>2724</v>
      </c>
      <c r="D788" s="274" t="s">
        <v>1798</v>
      </c>
      <c r="E788" s="275"/>
      <c r="F788" s="276"/>
      <c r="G788" s="277" t="s">
        <v>1799</v>
      </c>
      <c r="H788" s="276">
        <v>1</v>
      </c>
      <c r="I788" s="280" t="s">
        <v>1800</v>
      </c>
    </row>
    <row r="789" spans="1:9">
      <c r="A789" s="272">
        <v>785</v>
      </c>
      <c r="B789" s="273" t="s">
        <v>2726</v>
      </c>
      <c r="C789" s="273" t="s">
        <v>2724</v>
      </c>
      <c r="D789" s="274" t="s">
        <v>1798</v>
      </c>
      <c r="E789" s="275"/>
      <c r="F789" s="276"/>
      <c r="G789" s="277" t="s">
        <v>1799</v>
      </c>
      <c r="H789" s="276">
        <v>1</v>
      </c>
      <c r="I789" s="280" t="s">
        <v>1800</v>
      </c>
    </row>
    <row r="790" spans="1:9">
      <c r="A790" s="272">
        <v>786</v>
      </c>
      <c r="B790" s="273" t="s">
        <v>2727</v>
      </c>
      <c r="C790" s="273" t="s">
        <v>2724</v>
      </c>
      <c r="D790" s="274" t="s">
        <v>1798</v>
      </c>
      <c r="E790" s="275"/>
      <c r="F790" s="276"/>
      <c r="G790" s="277" t="s">
        <v>1799</v>
      </c>
      <c r="H790" s="276">
        <v>1</v>
      </c>
      <c r="I790" s="280" t="s">
        <v>1800</v>
      </c>
    </row>
    <row r="791" spans="1:9">
      <c r="A791" s="272">
        <v>787</v>
      </c>
      <c r="B791" s="273" t="s">
        <v>2728</v>
      </c>
      <c r="C791" s="273" t="s">
        <v>2724</v>
      </c>
      <c r="D791" s="274" t="s">
        <v>1798</v>
      </c>
      <c r="E791" s="275"/>
      <c r="F791" s="276"/>
      <c r="G791" s="277" t="s">
        <v>1799</v>
      </c>
      <c r="H791" s="276">
        <v>1</v>
      </c>
      <c r="I791" s="280" t="s">
        <v>1800</v>
      </c>
    </row>
    <row r="792" spans="1:9">
      <c r="A792" s="272">
        <v>788</v>
      </c>
      <c r="B792" s="273" t="s">
        <v>2729</v>
      </c>
      <c r="C792" s="273" t="s">
        <v>2724</v>
      </c>
      <c r="D792" s="274" t="s">
        <v>1798</v>
      </c>
      <c r="E792" s="275"/>
      <c r="F792" s="276"/>
      <c r="G792" s="277" t="s">
        <v>1799</v>
      </c>
      <c r="H792" s="276">
        <v>1</v>
      </c>
      <c r="I792" s="280" t="s">
        <v>1800</v>
      </c>
    </row>
    <row r="793" spans="1:9">
      <c r="A793" s="272">
        <v>789</v>
      </c>
      <c r="B793" s="273" t="s">
        <v>2730</v>
      </c>
      <c r="C793" s="273" t="s">
        <v>2724</v>
      </c>
      <c r="D793" s="274" t="s">
        <v>1798</v>
      </c>
      <c r="E793" s="275"/>
      <c r="F793" s="276"/>
      <c r="G793" s="277" t="s">
        <v>1799</v>
      </c>
      <c r="H793" s="276">
        <v>1</v>
      </c>
      <c r="I793" s="280" t="s">
        <v>1800</v>
      </c>
    </row>
    <row r="794" spans="1:9">
      <c r="A794" s="272">
        <v>790</v>
      </c>
      <c r="B794" s="273" t="s">
        <v>2731</v>
      </c>
      <c r="C794" s="273" t="s">
        <v>2724</v>
      </c>
      <c r="D794" s="274" t="s">
        <v>1798</v>
      </c>
      <c r="E794" s="275"/>
      <c r="F794" s="276"/>
      <c r="G794" s="277" t="s">
        <v>1799</v>
      </c>
      <c r="H794" s="276">
        <v>1</v>
      </c>
      <c r="I794" s="280" t="s">
        <v>1800</v>
      </c>
    </row>
    <row r="795" spans="1:9">
      <c r="A795" s="272">
        <v>791</v>
      </c>
      <c r="B795" s="273" t="s">
        <v>2732</v>
      </c>
      <c r="C795" s="273" t="s">
        <v>2724</v>
      </c>
      <c r="D795" s="274" t="s">
        <v>1798</v>
      </c>
      <c r="E795" s="275"/>
      <c r="F795" s="276"/>
      <c r="G795" s="277" t="s">
        <v>1799</v>
      </c>
      <c r="H795" s="276">
        <v>1</v>
      </c>
      <c r="I795" s="280" t="s">
        <v>1800</v>
      </c>
    </row>
    <row r="796" spans="1:9">
      <c r="A796" s="272">
        <v>792</v>
      </c>
      <c r="B796" s="273" t="s">
        <v>2733</v>
      </c>
      <c r="C796" s="273" t="s">
        <v>2724</v>
      </c>
      <c r="D796" s="274" t="s">
        <v>1798</v>
      </c>
      <c r="E796" s="275"/>
      <c r="F796" s="276"/>
      <c r="G796" s="277" t="s">
        <v>1799</v>
      </c>
      <c r="H796" s="276">
        <v>1</v>
      </c>
      <c r="I796" s="280" t="s">
        <v>1800</v>
      </c>
    </row>
    <row r="797" spans="1:9">
      <c r="A797" s="272">
        <v>793</v>
      </c>
      <c r="B797" s="273" t="s">
        <v>2734</v>
      </c>
      <c r="C797" s="273" t="s">
        <v>2724</v>
      </c>
      <c r="D797" s="274" t="s">
        <v>1798</v>
      </c>
      <c r="E797" s="275"/>
      <c r="F797" s="276"/>
      <c r="G797" s="277" t="s">
        <v>1799</v>
      </c>
      <c r="H797" s="276">
        <v>1</v>
      </c>
      <c r="I797" s="280" t="s">
        <v>1800</v>
      </c>
    </row>
    <row r="798" spans="1:9">
      <c r="A798" s="272">
        <v>794</v>
      </c>
      <c r="B798" s="273" t="s">
        <v>2735</v>
      </c>
      <c r="C798" s="273" t="s">
        <v>2724</v>
      </c>
      <c r="D798" s="274" t="s">
        <v>1798</v>
      </c>
      <c r="E798" s="275"/>
      <c r="F798" s="276"/>
      <c r="G798" s="277" t="s">
        <v>1799</v>
      </c>
      <c r="H798" s="276">
        <v>1</v>
      </c>
      <c r="I798" s="280" t="s">
        <v>1800</v>
      </c>
    </row>
    <row r="799" spans="1:9">
      <c r="A799" s="272">
        <v>795</v>
      </c>
      <c r="B799" s="273" t="s">
        <v>2736</v>
      </c>
      <c r="C799" s="273" t="s">
        <v>2724</v>
      </c>
      <c r="D799" s="274" t="s">
        <v>1798</v>
      </c>
      <c r="E799" s="275"/>
      <c r="F799" s="276"/>
      <c r="G799" s="277" t="s">
        <v>1799</v>
      </c>
      <c r="H799" s="276">
        <v>1</v>
      </c>
      <c r="I799" s="280" t="s">
        <v>1800</v>
      </c>
    </row>
    <row r="800" spans="1:9">
      <c r="A800" s="272">
        <v>796</v>
      </c>
      <c r="B800" s="273" t="s">
        <v>2737</v>
      </c>
      <c r="C800" s="273" t="s">
        <v>2724</v>
      </c>
      <c r="D800" s="274" t="s">
        <v>1798</v>
      </c>
      <c r="E800" s="275"/>
      <c r="F800" s="276"/>
      <c r="G800" s="277" t="s">
        <v>1799</v>
      </c>
      <c r="H800" s="276">
        <v>1</v>
      </c>
      <c r="I800" s="280" t="s">
        <v>1800</v>
      </c>
    </row>
    <row r="801" spans="1:9">
      <c r="A801" s="272">
        <v>797</v>
      </c>
      <c r="B801" s="273" t="s">
        <v>2738</v>
      </c>
      <c r="C801" s="273" t="s">
        <v>2724</v>
      </c>
      <c r="D801" s="274" t="s">
        <v>1798</v>
      </c>
      <c r="E801" s="275"/>
      <c r="F801" s="276"/>
      <c r="G801" s="277" t="s">
        <v>1799</v>
      </c>
      <c r="H801" s="276">
        <v>1</v>
      </c>
      <c r="I801" s="280" t="s">
        <v>1800</v>
      </c>
    </row>
    <row r="802" spans="1:9">
      <c r="A802" s="272">
        <v>798</v>
      </c>
      <c r="B802" s="273" t="s">
        <v>2739</v>
      </c>
      <c r="C802" s="273" t="s">
        <v>2724</v>
      </c>
      <c r="D802" s="274" t="s">
        <v>1798</v>
      </c>
      <c r="E802" s="275"/>
      <c r="F802" s="276"/>
      <c r="G802" s="277" t="s">
        <v>1799</v>
      </c>
      <c r="H802" s="276">
        <v>1</v>
      </c>
      <c r="I802" s="280" t="s">
        <v>1800</v>
      </c>
    </row>
    <row r="803" spans="1:9">
      <c r="A803" s="272">
        <v>799</v>
      </c>
      <c r="B803" s="273" t="s">
        <v>2740</v>
      </c>
      <c r="C803" s="273" t="s">
        <v>2724</v>
      </c>
      <c r="D803" s="274" t="s">
        <v>1798</v>
      </c>
      <c r="E803" s="275"/>
      <c r="F803" s="276"/>
      <c r="G803" s="277" t="s">
        <v>1799</v>
      </c>
      <c r="H803" s="276">
        <v>1</v>
      </c>
      <c r="I803" s="280" t="s">
        <v>1800</v>
      </c>
    </row>
    <row r="804" spans="1:9">
      <c r="A804" s="272">
        <v>800</v>
      </c>
      <c r="B804" s="273" t="s">
        <v>2741</v>
      </c>
      <c r="C804" s="273" t="s">
        <v>2724</v>
      </c>
      <c r="D804" s="274" t="s">
        <v>1798</v>
      </c>
      <c r="E804" s="275"/>
      <c r="F804" s="276"/>
      <c r="G804" s="277" t="s">
        <v>1799</v>
      </c>
      <c r="H804" s="276">
        <v>1</v>
      </c>
      <c r="I804" s="280" t="s">
        <v>1800</v>
      </c>
    </row>
    <row r="805" spans="1:9">
      <c r="A805" s="272">
        <v>801</v>
      </c>
      <c r="B805" s="273" t="s">
        <v>2742</v>
      </c>
      <c r="C805" s="273" t="s">
        <v>2724</v>
      </c>
      <c r="D805" s="274" t="s">
        <v>1798</v>
      </c>
      <c r="E805" s="275"/>
      <c r="F805" s="276"/>
      <c r="G805" s="277" t="s">
        <v>1799</v>
      </c>
      <c r="H805" s="276">
        <v>1</v>
      </c>
      <c r="I805" s="280" t="s">
        <v>1800</v>
      </c>
    </row>
    <row r="806" spans="1:9">
      <c r="A806" s="272">
        <v>802</v>
      </c>
      <c r="B806" s="273" t="s">
        <v>2743</v>
      </c>
      <c r="C806" s="273" t="s">
        <v>2724</v>
      </c>
      <c r="D806" s="274" t="s">
        <v>1798</v>
      </c>
      <c r="E806" s="275"/>
      <c r="F806" s="276"/>
      <c r="G806" s="277" t="s">
        <v>1799</v>
      </c>
      <c r="H806" s="276">
        <v>1</v>
      </c>
      <c r="I806" s="280" t="s">
        <v>1800</v>
      </c>
    </row>
    <row r="807" spans="1:9">
      <c r="A807" s="272">
        <v>803</v>
      </c>
      <c r="B807" s="273" t="s">
        <v>2744</v>
      </c>
      <c r="C807" s="273" t="s">
        <v>2724</v>
      </c>
      <c r="D807" s="274" t="s">
        <v>1798</v>
      </c>
      <c r="E807" s="275"/>
      <c r="F807" s="276"/>
      <c r="G807" s="277" t="s">
        <v>1799</v>
      </c>
      <c r="H807" s="276">
        <v>1</v>
      </c>
      <c r="I807" s="280" t="s">
        <v>1800</v>
      </c>
    </row>
    <row r="808" spans="1:9">
      <c r="A808" s="272">
        <v>804</v>
      </c>
      <c r="B808" s="273" t="s">
        <v>2745</v>
      </c>
      <c r="C808" s="273" t="s">
        <v>2724</v>
      </c>
      <c r="D808" s="274" t="s">
        <v>1798</v>
      </c>
      <c r="E808" s="275"/>
      <c r="F808" s="276"/>
      <c r="G808" s="277" t="s">
        <v>1799</v>
      </c>
      <c r="H808" s="276">
        <v>1</v>
      </c>
      <c r="I808" s="280" t="s">
        <v>1800</v>
      </c>
    </row>
    <row r="809" spans="1:9">
      <c r="A809" s="272">
        <v>805</v>
      </c>
      <c r="B809" s="273" t="s">
        <v>2746</v>
      </c>
      <c r="C809" s="273" t="s">
        <v>2724</v>
      </c>
      <c r="D809" s="274" t="s">
        <v>1798</v>
      </c>
      <c r="E809" s="275"/>
      <c r="F809" s="276"/>
      <c r="G809" s="277" t="s">
        <v>1799</v>
      </c>
      <c r="H809" s="276">
        <v>1</v>
      </c>
      <c r="I809" s="280" t="s">
        <v>1800</v>
      </c>
    </row>
    <row r="810" spans="1:9">
      <c r="A810" s="272">
        <v>806</v>
      </c>
      <c r="B810" s="273" t="s">
        <v>2747</v>
      </c>
      <c r="C810" s="273" t="s">
        <v>2724</v>
      </c>
      <c r="D810" s="274" t="s">
        <v>1798</v>
      </c>
      <c r="E810" s="275"/>
      <c r="F810" s="276"/>
      <c r="G810" s="277" t="s">
        <v>1799</v>
      </c>
      <c r="H810" s="276">
        <v>1</v>
      </c>
      <c r="I810" s="280" t="s">
        <v>1800</v>
      </c>
    </row>
    <row r="811" spans="1:9">
      <c r="A811" s="272">
        <v>807</v>
      </c>
      <c r="B811" s="273" t="s">
        <v>2748</v>
      </c>
      <c r="C811" s="273" t="s">
        <v>2724</v>
      </c>
      <c r="D811" s="274" t="s">
        <v>1798</v>
      </c>
      <c r="E811" s="275"/>
      <c r="F811" s="276"/>
      <c r="G811" s="277" t="s">
        <v>1799</v>
      </c>
      <c r="H811" s="276">
        <v>1</v>
      </c>
      <c r="I811" s="280" t="s">
        <v>1800</v>
      </c>
    </row>
    <row r="812" spans="1:9">
      <c r="A812" s="272">
        <v>808</v>
      </c>
      <c r="B812" s="273" t="s">
        <v>2749</v>
      </c>
      <c r="C812" s="273" t="s">
        <v>2724</v>
      </c>
      <c r="D812" s="274" t="s">
        <v>1798</v>
      </c>
      <c r="E812" s="275"/>
      <c r="F812" s="276"/>
      <c r="G812" s="277" t="s">
        <v>1799</v>
      </c>
      <c r="H812" s="276">
        <v>1</v>
      </c>
      <c r="I812" s="280" t="s">
        <v>1800</v>
      </c>
    </row>
    <row r="813" spans="1:9">
      <c r="A813" s="272">
        <v>809</v>
      </c>
      <c r="B813" s="273" t="s">
        <v>2750</v>
      </c>
      <c r="C813" s="273" t="s">
        <v>2724</v>
      </c>
      <c r="D813" s="274" t="s">
        <v>1798</v>
      </c>
      <c r="E813" s="275"/>
      <c r="F813" s="276"/>
      <c r="G813" s="277" t="s">
        <v>1799</v>
      </c>
      <c r="H813" s="276">
        <v>1</v>
      </c>
      <c r="I813" s="280" t="s">
        <v>1800</v>
      </c>
    </row>
    <row r="814" spans="1:9">
      <c r="A814" s="272">
        <v>810</v>
      </c>
      <c r="B814" s="273" t="s">
        <v>2751</v>
      </c>
      <c r="C814" s="273" t="s">
        <v>2724</v>
      </c>
      <c r="D814" s="274" t="s">
        <v>1798</v>
      </c>
      <c r="E814" s="275"/>
      <c r="F814" s="276"/>
      <c r="G814" s="277" t="s">
        <v>1799</v>
      </c>
      <c r="H814" s="276">
        <v>1</v>
      </c>
      <c r="I814" s="280" t="s">
        <v>1800</v>
      </c>
    </row>
    <row r="815" spans="1:9">
      <c r="A815" s="272">
        <v>811</v>
      </c>
      <c r="B815" s="273" t="s">
        <v>2752</v>
      </c>
      <c r="C815" s="273" t="s">
        <v>2724</v>
      </c>
      <c r="D815" s="274" t="s">
        <v>1798</v>
      </c>
      <c r="E815" s="275"/>
      <c r="F815" s="276"/>
      <c r="G815" s="277" t="s">
        <v>1799</v>
      </c>
      <c r="H815" s="276">
        <v>1</v>
      </c>
      <c r="I815" s="280" t="s">
        <v>1800</v>
      </c>
    </row>
    <row r="816" spans="1:9">
      <c r="A816" s="272">
        <v>812</v>
      </c>
      <c r="B816" s="273" t="s">
        <v>2753</v>
      </c>
      <c r="C816" s="273" t="s">
        <v>2724</v>
      </c>
      <c r="D816" s="274" t="s">
        <v>1798</v>
      </c>
      <c r="E816" s="275"/>
      <c r="F816" s="276"/>
      <c r="G816" s="277" t="s">
        <v>1799</v>
      </c>
      <c r="H816" s="276">
        <v>1</v>
      </c>
      <c r="I816" s="280" t="s">
        <v>1800</v>
      </c>
    </row>
    <row r="817" spans="1:9">
      <c r="A817" s="272">
        <v>813</v>
      </c>
      <c r="B817" s="273" t="s">
        <v>2754</v>
      </c>
      <c r="C817" s="273" t="s">
        <v>2724</v>
      </c>
      <c r="D817" s="274" t="s">
        <v>1798</v>
      </c>
      <c r="E817" s="275"/>
      <c r="F817" s="276"/>
      <c r="G817" s="277" t="s">
        <v>1799</v>
      </c>
      <c r="H817" s="276">
        <v>1</v>
      </c>
      <c r="I817" s="280" t="s">
        <v>1800</v>
      </c>
    </row>
    <row r="818" spans="1:9">
      <c r="A818" s="272">
        <v>814</v>
      </c>
      <c r="B818" s="273" t="s">
        <v>2755</v>
      </c>
      <c r="C818" s="273" t="s">
        <v>2724</v>
      </c>
      <c r="D818" s="274" t="s">
        <v>1798</v>
      </c>
      <c r="E818" s="275"/>
      <c r="F818" s="276"/>
      <c r="G818" s="277" t="s">
        <v>1799</v>
      </c>
      <c r="H818" s="276">
        <v>1</v>
      </c>
      <c r="I818" s="280" t="s">
        <v>1800</v>
      </c>
    </row>
    <row r="819" spans="1:9">
      <c r="A819" s="272">
        <v>815</v>
      </c>
      <c r="B819" s="273" t="s">
        <v>2756</v>
      </c>
      <c r="C819" s="273" t="s">
        <v>2724</v>
      </c>
      <c r="D819" s="274" t="s">
        <v>1798</v>
      </c>
      <c r="E819" s="275"/>
      <c r="F819" s="276"/>
      <c r="G819" s="277" t="s">
        <v>1799</v>
      </c>
      <c r="H819" s="276">
        <v>1</v>
      </c>
      <c r="I819" s="280" t="s">
        <v>1800</v>
      </c>
    </row>
    <row r="820" spans="1:9">
      <c r="A820" s="272">
        <v>816</v>
      </c>
      <c r="B820" s="273" t="s">
        <v>2757</v>
      </c>
      <c r="C820" s="273" t="s">
        <v>2724</v>
      </c>
      <c r="D820" s="274" t="s">
        <v>1798</v>
      </c>
      <c r="E820" s="275"/>
      <c r="F820" s="276"/>
      <c r="G820" s="277" t="s">
        <v>1799</v>
      </c>
      <c r="H820" s="276">
        <v>1</v>
      </c>
      <c r="I820" s="280" t="s">
        <v>1800</v>
      </c>
    </row>
    <row r="821" spans="1:9">
      <c r="A821" s="272">
        <v>817</v>
      </c>
      <c r="B821" s="273" t="s">
        <v>2758</v>
      </c>
      <c r="C821" s="273" t="s">
        <v>2724</v>
      </c>
      <c r="D821" s="274" t="s">
        <v>1798</v>
      </c>
      <c r="E821" s="275"/>
      <c r="F821" s="276"/>
      <c r="G821" s="277" t="s">
        <v>1799</v>
      </c>
      <c r="H821" s="276">
        <v>1</v>
      </c>
      <c r="I821" s="280" t="s">
        <v>1800</v>
      </c>
    </row>
    <row r="822" spans="1:9">
      <c r="A822" s="272">
        <v>818</v>
      </c>
      <c r="B822" s="273" t="s">
        <v>2759</v>
      </c>
      <c r="C822" s="273" t="s">
        <v>2724</v>
      </c>
      <c r="D822" s="274" t="s">
        <v>1798</v>
      </c>
      <c r="E822" s="275"/>
      <c r="F822" s="276"/>
      <c r="G822" s="277" t="s">
        <v>1799</v>
      </c>
      <c r="H822" s="276">
        <v>1</v>
      </c>
      <c r="I822" s="280" t="s">
        <v>1800</v>
      </c>
    </row>
    <row r="823" spans="1:9">
      <c r="A823" s="272">
        <v>819</v>
      </c>
      <c r="B823" s="273" t="s">
        <v>2760</v>
      </c>
      <c r="C823" s="273" t="s">
        <v>2724</v>
      </c>
      <c r="D823" s="274" t="s">
        <v>1798</v>
      </c>
      <c r="E823" s="275"/>
      <c r="F823" s="276"/>
      <c r="G823" s="277" t="s">
        <v>1799</v>
      </c>
      <c r="H823" s="276">
        <v>1</v>
      </c>
      <c r="I823" s="280" t="s">
        <v>1800</v>
      </c>
    </row>
    <row r="824" spans="1:9">
      <c r="A824" s="272">
        <v>820</v>
      </c>
      <c r="B824" s="273" t="s">
        <v>2761</v>
      </c>
      <c r="C824" s="273" t="s">
        <v>2724</v>
      </c>
      <c r="D824" s="274" t="s">
        <v>1798</v>
      </c>
      <c r="E824" s="275"/>
      <c r="F824" s="276"/>
      <c r="G824" s="277" t="s">
        <v>1799</v>
      </c>
      <c r="H824" s="276">
        <v>1</v>
      </c>
      <c r="I824" s="280" t="s">
        <v>1800</v>
      </c>
    </row>
    <row r="825" spans="1:9">
      <c r="A825" s="272">
        <v>821</v>
      </c>
      <c r="B825" s="273" t="s">
        <v>2762</v>
      </c>
      <c r="C825" s="273" t="s">
        <v>2724</v>
      </c>
      <c r="D825" s="274" t="s">
        <v>1798</v>
      </c>
      <c r="E825" s="275"/>
      <c r="F825" s="276"/>
      <c r="G825" s="277" t="s">
        <v>1799</v>
      </c>
      <c r="H825" s="276">
        <v>1</v>
      </c>
      <c r="I825" s="280" t="s">
        <v>1800</v>
      </c>
    </row>
    <row r="826" spans="1:9">
      <c r="A826" s="272">
        <v>822</v>
      </c>
      <c r="B826" s="273" t="s">
        <v>2763</v>
      </c>
      <c r="C826" s="273" t="s">
        <v>2724</v>
      </c>
      <c r="D826" s="274" t="s">
        <v>1798</v>
      </c>
      <c r="E826" s="275"/>
      <c r="F826" s="276"/>
      <c r="G826" s="277" t="s">
        <v>1799</v>
      </c>
      <c r="H826" s="276">
        <v>1</v>
      </c>
      <c r="I826" s="280" t="s">
        <v>1800</v>
      </c>
    </row>
    <row r="827" spans="1:9">
      <c r="A827" s="272">
        <v>823</v>
      </c>
      <c r="B827" s="273" t="s">
        <v>2764</v>
      </c>
      <c r="C827" s="273" t="s">
        <v>2724</v>
      </c>
      <c r="D827" s="274" t="s">
        <v>1798</v>
      </c>
      <c r="E827" s="275"/>
      <c r="F827" s="276"/>
      <c r="G827" s="277" t="s">
        <v>1799</v>
      </c>
      <c r="H827" s="276">
        <v>1</v>
      </c>
      <c r="I827" s="280" t="s">
        <v>1800</v>
      </c>
    </row>
    <row r="828" spans="1:9">
      <c r="A828" s="272">
        <v>824</v>
      </c>
      <c r="B828" s="273" t="s">
        <v>2765</v>
      </c>
      <c r="C828" s="273" t="s">
        <v>2724</v>
      </c>
      <c r="D828" s="274" t="s">
        <v>1798</v>
      </c>
      <c r="E828" s="275"/>
      <c r="F828" s="276"/>
      <c r="G828" s="277" t="s">
        <v>1799</v>
      </c>
      <c r="H828" s="276">
        <v>1</v>
      </c>
      <c r="I828" s="280" t="s">
        <v>1800</v>
      </c>
    </row>
    <row r="829" spans="1:9">
      <c r="A829" s="272">
        <v>825</v>
      </c>
      <c r="B829" s="273" t="s">
        <v>2766</v>
      </c>
      <c r="C829" s="273" t="s">
        <v>2724</v>
      </c>
      <c r="D829" s="274" t="s">
        <v>1798</v>
      </c>
      <c r="E829" s="275"/>
      <c r="F829" s="276"/>
      <c r="G829" s="277" t="s">
        <v>1799</v>
      </c>
      <c r="H829" s="276">
        <v>1</v>
      </c>
      <c r="I829" s="280" t="s">
        <v>1800</v>
      </c>
    </row>
    <row r="830" spans="1:9">
      <c r="A830" s="272">
        <v>826</v>
      </c>
      <c r="B830" s="273" t="s">
        <v>2767</v>
      </c>
      <c r="C830" s="273" t="s">
        <v>2724</v>
      </c>
      <c r="D830" s="274" t="s">
        <v>1798</v>
      </c>
      <c r="E830" s="275"/>
      <c r="F830" s="276"/>
      <c r="G830" s="277" t="s">
        <v>1799</v>
      </c>
      <c r="H830" s="276">
        <v>1</v>
      </c>
      <c r="I830" s="280" t="s">
        <v>1800</v>
      </c>
    </row>
    <row r="831" spans="1:9">
      <c r="A831" s="272">
        <v>827</v>
      </c>
      <c r="B831" s="273" t="s">
        <v>2768</v>
      </c>
      <c r="C831" s="273" t="s">
        <v>2724</v>
      </c>
      <c r="D831" s="274" t="s">
        <v>1798</v>
      </c>
      <c r="E831" s="275"/>
      <c r="F831" s="276"/>
      <c r="G831" s="277" t="s">
        <v>1799</v>
      </c>
      <c r="H831" s="276">
        <v>1</v>
      </c>
      <c r="I831" s="280" t="s">
        <v>1800</v>
      </c>
    </row>
    <row r="832" spans="1:9">
      <c r="A832" s="272">
        <v>828</v>
      </c>
      <c r="B832" s="273" t="s">
        <v>2769</v>
      </c>
      <c r="C832" s="273" t="s">
        <v>2724</v>
      </c>
      <c r="D832" s="274" t="s">
        <v>1798</v>
      </c>
      <c r="E832" s="275"/>
      <c r="F832" s="276"/>
      <c r="G832" s="277" t="s">
        <v>1799</v>
      </c>
      <c r="H832" s="276">
        <v>1</v>
      </c>
      <c r="I832" s="280" t="s">
        <v>1800</v>
      </c>
    </row>
    <row r="833" spans="1:9">
      <c r="A833" s="272">
        <v>829</v>
      </c>
      <c r="B833" s="273" t="s">
        <v>2770</v>
      </c>
      <c r="C833" s="273" t="s">
        <v>2724</v>
      </c>
      <c r="D833" s="274" t="s">
        <v>1798</v>
      </c>
      <c r="E833" s="275"/>
      <c r="F833" s="276"/>
      <c r="G833" s="277" t="s">
        <v>1799</v>
      </c>
      <c r="H833" s="276">
        <v>1</v>
      </c>
      <c r="I833" s="280" t="s">
        <v>1800</v>
      </c>
    </row>
    <row r="834" spans="1:9">
      <c r="A834" s="272">
        <v>830</v>
      </c>
      <c r="B834" s="273" t="s">
        <v>2771</v>
      </c>
      <c r="C834" s="273" t="s">
        <v>2724</v>
      </c>
      <c r="D834" s="274" t="s">
        <v>1798</v>
      </c>
      <c r="E834" s="275"/>
      <c r="F834" s="276"/>
      <c r="G834" s="277" t="s">
        <v>1799</v>
      </c>
      <c r="H834" s="276">
        <v>1</v>
      </c>
      <c r="I834" s="280" t="s">
        <v>1800</v>
      </c>
    </row>
    <row r="835" spans="1:9">
      <c r="A835" s="272">
        <v>831</v>
      </c>
      <c r="B835" s="273" t="s">
        <v>2772</v>
      </c>
      <c r="C835" s="273" t="s">
        <v>2724</v>
      </c>
      <c r="D835" s="274" t="s">
        <v>1798</v>
      </c>
      <c r="E835" s="275"/>
      <c r="F835" s="276"/>
      <c r="G835" s="277" t="s">
        <v>1799</v>
      </c>
      <c r="H835" s="276">
        <v>1</v>
      </c>
      <c r="I835" s="280" t="s">
        <v>1800</v>
      </c>
    </row>
    <row r="836" spans="1:9">
      <c r="A836" s="272">
        <v>832</v>
      </c>
      <c r="B836" s="273" t="s">
        <v>2773</v>
      </c>
      <c r="C836" s="273" t="s">
        <v>2724</v>
      </c>
      <c r="D836" s="274" t="s">
        <v>1798</v>
      </c>
      <c r="E836" s="275"/>
      <c r="F836" s="276"/>
      <c r="G836" s="277" t="s">
        <v>1799</v>
      </c>
      <c r="H836" s="276">
        <v>1</v>
      </c>
      <c r="I836" s="280" t="s">
        <v>1800</v>
      </c>
    </row>
    <row r="837" spans="1:9">
      <c r="A837" s="272">
        <v>833</v>
      </c>
      <c r="B837" s="273" t="s">
        <v>2774</v>
      </c>
      <c r="C837" s="273" t="s">
        <v>2724</v>
      </c>
      <c r="D837" s="274" t="s">
        <v>1798</v>
      </c>
      <c r="E837" s="275"/>
      <c r="F837" s="276"/>
      <c r="G837" s="277" t="s">
        <v>1799</v>
      </c>
      <c r="H837" s="276">
        <v>1</v>
      </c>
      <c r="I837" s="280" t="s">
        <v>1800</v>
      </c>
    </row>
    <row r="838" spans="1:9">
      <c r="A838" s="272">
        <v>834</v>
      </c>
      <c r="B838" s="273" t="s">
        <v>2775</v>
      </c>
      <c r="C838" s="273" t="s">
        <v>2724</v>
      </c>
      <c r="D838" s="274" t="s">
        <v>1798</v>
      </c>
      <c r="E838" s="275"/>
      <c r="F838" s="276"/>
      <c r="G838" s="277" t="s">
        <v>1799</v>
      </c>
      <c r="H838" s="276">
        <v>1</v>
      </c>
      <c r="I838" s="280" t="s">
        <v>1800</v>
      </c>
    </row>
    <row r="839" spans="1:9">
      <c r="A839" s="272">
        <v>835</v>
      </c>
      <c r="B839" s="273" t="s">
        <v>2776</v>
      </c>
      <c r="C839" s="273" t="s">
        <v>2724</v>
      </c>
      <c r="D839" s="274" t="s">
        <v>1798</v>
      </c>
      <c r="E839" s="275"/>
      <c r="F839" s="276"/>
      <c r="G839" s="277" t="s">
        <v>1799</v>
      </c>
      <c r="H839" s="276">
        <v>1</v>
      </c>
      <c r="I839" s="280" t="s">
        <v>1800</v>
      </c>
    </row>
    <row r="840" spans="1:9">
      <c r="A840" s="272">
        <v>836</v>
      </c>
      <c r="B840" s="273" t="s">
        <v>2777</v>
      </c>
      <c r="C840" s="273" t="s">
        <v>2724</v>
      </c>
      <c r="D840" s="274" t="s">
        <v>1798</v>
      </c>
      <c r="E840" s="275"/>
      <c r="F840" s="276"/>
      <c r="G840" s="277" t="s">
        <v>1799</v>
      </c>
      <c r="H840" s="276">
        <v>1</v>
      </c>
      <c r="I840" s="280" t="s">
        <v>1800</v>
      </c>
    </row>
    <row r="841" spans="1:9">
      <c r="A841" s="272">
        <v>837</v>
      </c>
      <c r="B841" s="273" t="s">
        <v>2778</v>
      </c>
      <c r="C841" s="273" t="s">
        <v>2724</v>
      </c>
      <c r="D841" s="274" t="s">
        <v>1798</v>
      </c>
      <c r="E841" s="275"/>
      <c r="F841" s="276"/>
      <c r="G841" s="277" t="s">
        <v>1799</v>
      </c>
      <c r="H841" s="276">
        <v>1</v>
      </c>
      <c r="I841" s="280" t="s">
        <v>1800</v>
      </c>
    </row>
    <row r="842" spans="1:9">
      <c r="A842" s="272">
        <v>838</v>
      </c>
      <c r="B842" s="273" t="s">
        <v>2779</v>
      </c>
      <c r="C842" s="273" t="s">
        <v>2724</v>
      </c>
      <c r="D842" s="274" t="s">
        <v>1798</v>
      </c>
      <c r="E842" s="275"/>
      <c r="F842" s="276"/>
      <c r="G842" s="277" t="s">
        <v>1799</v>
      </c>
      <c r="H842" s="276">
        <v>1</v>
      </c>
      <c r="I842" s="280" t="s">
        <v>1800</v>
      </c>
    </row>
    <row r="843" spans="1:9">
      <c r="A843" s="272">
        <v>839</v>
      </c>
      <c r="B843" s="273" t="s">
        <v>2780</v>
      </c>
      <c r="C843" s="273" t="s">
        <v>2724</v>
      </c>
      <c r="D843" s="274" t="s">
        <v>1798</v>
      </c>
      <c r="E843" s="275"/>
      <c r="F843" s="276"/>
      <c r="G843" s="277" t="s">
        <v>1799</v>
      </c>
      <c r="H843" s="276">
        <v>1</v>
      </c>
      <c r="I843" s="280" t="s">
        <v>1800</v>
      </c>
    </row>
    <row r="844" spans="1:9">
      <c r="A844" s="272">
        <v>840</v>
      </c>
      <c r="B844" s="273" t="s">
        <v>2781</v>
      </c>
      <c r="C844" s="273" t="s">
        <v>2724</v>
      </c>
      <c r="D844" s="274" t="s">
        <v>1798</v>
      </c>
      <c r="E844" s="275"/>
      <c r="F844" s="276"/>
      <c r="G844" s="277" t="s">
        <v>1799</v>
      </c>
      <c r="H844" s="276">
        <v>1</v>
      </c>
      <c r="I844" s="280" t="s">
        <v>1800</v>
      </c>
    </row>
    <row r="845" spans="1:9">
      <c r="A845" s="272">
        <v>841</v>
      </c>
      <c r="B845" s="273" t="s">
        <v>2782</v>
      </c>
      <c r="C845" s="273" t="s">
        <v>2724</v>
      </c>
      <c r="D845" s="274" t="s">
        <v>1798</v>
      </c>
      <c r="E845" s="275"/>
      <c r="F845" s="276"/>
      <c r="G845" s="277" t="s">
        <v>1799</v>
      </c>
      <c r="H845" s="276">
        <v>1</v>
      </c>
      <c r="I845" s="280" t="s">
        <v>1800</v>
      </c>
    </row>
    <row r="846" spans="1:9">
      <c r="A846" s="272">
        <v>842</v>
      </c>
      <c r="B846" s="273" t="s">
        <v>2783</v>
      </c>
      <c r="C846" s="273" t="s">
        <v>2724</v>
      </c>
      <c r="D846" s="274" t="s">
        <v>1798</v>
      </c>
      <c r="E846" s="275"/>
      <c r="F846" s="276"/>
      <c r="G846" s="277" t="s">
        <v>1799</v>
      </c>
      <c r="H846" s="276">
        <v>1</v>
      </c>
      <c r="I846" s="280" t="s">
        <v>1800</v>
      </c>
    </row>
    <row r="847" spans="1:9">
      <c r="A847" s="272">
        <v>843</v>
      </c>
      <c r="B847" s="273" t="s">
        <v>2784</v>
      </c>
      <c r="C847" s="273" t="s">
        <v>2724</v>
      </c>
      <c r="D847" s="274" t="s">
        <v>1798</v>
      </c>
      <c r="E847" s="275"/>
      <c r="F847" s="276"/>
      <c r="G847" s="277" t="s">
        <v>1799</v>
      </c>
      <c r="H847" s="276">
        <v>1</v>
      </c>
      <c r="I847" s="280" t="s">
        <v>1800</v>
      </c>
    </row>
    <row r="848" spans="1:9">
      <c r="A848" s="272">
        <v>844</v>
      </c>
      <c r="B848" s="273" t="s">
        <v>2785</v>
      </c>
      <c r="C848" s="273" t="s">
        <v>2724</v>
      </c>
      <c r="D848" s="274" t="s">
        <v>1798</v>
      </c>
      <c r="E848" s="275"/>
      <c r="F848" s="276"/>
      <c r="G848" s="277" t="s">
        <v>1799</v>
      </c>
      <c r="H848" s="276">
        <v>1</v>
      </c>
      <c r="I848" s="280" t="s">
        <v>1800</v>
      </c>
    </row>
    <row r="849" spans="1:9">
      <c r="A849" s="272">
        <v>845</v>
      </c>
      <c r="B849" s="273" t="s">
        <v>2786</v>
      </c>
      <c r="C849" s="273" t="s">
        <v>2724</v>
      </c>
      <c r="D849" s="274" t="s">
        <v>1798</v>
      </c>
      <c r="E849" s="275"/>
      <c r="F849" s="276"/>
      <c r="G849" s="277" t="s">
        <v>1799</v>
      </c>
      <c r="H849" s="276">
        <v>1</v>
      </c>
      <c r="I849" s="280" t="s">
        <v>1800</v>
      </c>
    </row>
    <row r="850" spans="1:9">
      <c r="A850" s="272">
        <v>846</v>
      </c>
      <c r="B850" s="273" t="s">
        <v>2787</v>
      </c>
      <c r="C850" s="273" t="s">
        <v>2724</v>
      </c>
      <c r="D850" s="274" t="s">
        <v>1798</v>
      </c>
      <c r="E850" s="275"/>
      <c r="F850" s="276"/>
      <c r="G850" s="277" t="s">
        <v>1799</v>
      </c>
      <c r="H850" s="276">
        <v>1</v>
      </c>
      <c r="I850" s="280" t="s">
        <v>1800</v>
      </c>
    </row>
    <row r="851" spans="1:9">
      <c r="A851" s="272">
        <v>847</v>
      </c>
      <c r="B851" s="273" t="s">
        <v>2788</v>
      </c>
      <c r="C851" s="273" t="s">
        <v>2724</v>
      </c>
      <c r="D851" s="274" t="s">
        <v>1798</v>
      </c>
      <c r="E851" s="275"/>
      <c r="F851" s="276"/>
      <c r="G851" s="277" t="s">
        <v>1799</v>
      </c>
      <c r="H851" s="276">
        <v>1</v>
      </c>
      <c r="I851" s="280" t="s">
        <v>1800</v>
      </c>
    </row>
    <row r="852" spans="1:9">
      <c r="A852" s="272">
        <v>848</v>
      </c>
      <c r="B852" s="273" t="s">
        <v>2789</v>
      </c>
      <c r="C852" s="273" t="s">
        <v>2724</v>
      </c>
      <c r="D852" s="274" t="s">
        <v>1798</v>
      </c>
      <c r="E852" s="275"/>
      <c r="F852" s="276"/>
      <c r="G852" s="277" t="s">
        <v>1799</v>
      </c>
      <c r="H852" s="276">
        <v>1</v>
      </c>
      <c r="I852" s="280" t="s">
        <v>1800</v>
      </c>
    </row>
    <row r="853" spans="1:9">
      <c r="A853" s="272">
        <v>849</v>
      </c>
      <c r="B853" s="273" t="s">
        <v>2790</v>
      </c>
      <c r="C853" s="273" t="s">
        <v>2724</v>
      </c>
      <c r="D853" s="274" t="s">
        <v>1798</v>
      </c>
      <c r="E853" s="275"/>
      <c r="F853" s="276"/>
      <c r="G853" s="277" t="s">
        <v>1799</v>
      </c>
      <c r="H853" s="276">
        <v>1</v>
      </c>
      <c r="I853" s="280" t="s">
        <v>1800</v>
      </c>
    </row>
    <row r="854" spans="1:9">
      <c r="A854" s="272">
        <v>850</v>
      </c>
      <c r="B854" s="273" t="s">
        <v>2791</v>
      </c>
      <c r="C854" s="273" t="s">
        <v>2724</v>
      </c>
      <c r="D854" s="274" t="s">
        <v>1798</v>
      </c>
      <c r="E854" s="275"/>
      <c r="F854" s="276"/>
      <c r="G854" s="277" t="s">
        <v>1799</v>
      </c>
      <c r="H854" s="276">
        <v>1</v>
      </c>
      <c r="I854" s="280" t="s">
        <v>1800</v>
      </c>
    </row>
    <row r="855" spans="1:9">
      <c r="A855" s="272">
        <v>851</v>
      </c>
      <c r="B855" s="273" t="s">
        <v>2792</v>
      </c>
      <c r="C855" s="273" t="s">
        <v>2724</v>
      </c>
      <c r="D855" s="274" t="s">
        <v>1798</v>
      </c>
      <c r="E855" s="275"/>
      <c r="F855" s="276"/>
      <c r="G855" s="277" t="s">
        <v>1799</v>
      </c>
      <c r="H855" s="276">
        <v>1</v>
      </c>
      <c r="I855" s="280" t="s">
        <v>1800</v>
      </c>
    </row>
    <row r="856" spans="1:9">
      <c r="A856" s="272">
        <v>852</v>
      </c>
      <c r="B856" s="273" t="s">
        <v>2793</v>
      </c>
      <c r="C856" s="273" t="s">
        <v>2724</v>
      </c>
      <c r="D856" s="274" t="s">
        <v>1798</v>
      </c>
      <c r="E856" s="275"/>
      <c r="F856" s="276"/>
      <c r="G856" s="277" t="s">
        <v>1799</v>
      </c>
      <c r="H856" s="276">
        <v>1</v>
      </c>
      <c r="I856" s="280" t="s">
        <v>1800</v>
      </c>
    </row>
    <row r="857" spans="1:9">
      <c r="A857" s="272">
        <v>853</v>
      </c>
      <c r="B857" s="273" t="s">
        <v>2794</v>
      </c>
      <c r="C857" s="273" t="s">
        <v>2724</v>
      </c>
      <c r="D857" s="274" t="s">
        <v>1798</v>
      </c>
      <c r="E857" s="275"/>
      <c r="F857" s="276"/>
      <c r="G857" s="277" t="s">
        <v>1799</v>
      </c>
      <c r="H857" s="276">
        <v>1</v>
      </c>
      <c r="I857" s="280" t="s">
        <v>1800</v>
      </c>
    </row>
    <row r="858" spans="1:9">
      <c r="A858" s="272">
        <v>854</v>
      </c>
      <c r="B858" s="273" t="s">
        <v>2795</v>
      </c>
      <c r="C858" s="273" t="s">
        <v>2724</v>
      </c>
      <c r="D858" s="274" t="s">
        <v>1798</v>
      </c>
      <c r="E858" s="275"/>
      <c r="F858" s="276"/>
      <c r="G858" s="277" t="s">
        <v>1799</v>
      </c>
      <c r="H858" s="276">
        <v>1</v>
      </c>
      <c r="I858" s="280" t="s">
        <v>1800</v>
      </c>
    </row>
    <row r="859" spans="1:9">
      <c r="A859" s="272">
        <v>855</v>
      </c>
      <c r="B859" s="273" t="s">
        <v>2796</v>
      </c>
      <c r="C859" s="273" t="s">
        <v>2724</v>
      </c>
      <c r="D859" s="274" t="s">
        <v>1798</v>
      </c>
      <c r="E859" s="275"/>
      <c r="F859" s="276"/>
      <c r="G859" s="277" t="s">
        <v>1799</v>
      </c>
      <c r="H859" s="276">
        <v>1</v>
      </c>
      <c r="I859" s="280" t="s">
        <v>1969</v>
      </c>
    </row>
    <row r="860" spans="1:9">
      <c r="A860" s="272">
        <v>856</v>
      </c>
      <c r="B860" s="273" t="s">
        <v>2797</v>
      </c>
      <c r="C860" s="273" t="s">
        <v>2724</v>
      </c>
      <c r="D860" s="274" t="s">
        <v>1798</v>
      </c>
      <c r="E860" s="275"/>
      <c r="F860" s="276"/>
      <c r="G860" s="277" t="s">
        <v>1799</v>
      </c>
      <c r="H860" s="276">
        <v>1</v>
      </c>
      <c r="I860" s="280" t="s">
        <v>1800</v>
      </c>
    </row>
    <row r="861" spans="1:9">
      <c r="A861" s="272">
        <v>857</v>
      </c>
      <c r="B861" s="273" t="s">
        <v>2798</v>
      </c>
      <c r="C861" s="273" t="s">
        <v>2724</v>
      </c>
      <c r="D861" s="274" t="s">
        <v>1798</v>
      </c>
      <c r="E861" s="275"/>
      <c r="F861" s="276"/>
      <c r="G861" s="277" t="s">
        <v>1799</v>
      </c>
      <c r="H861" s="276">
        <v>1</v>
      </c>
      <c r="I861" s="280" t="s">
        <v>1800</v>
      </c>
    </row>
    <row r="862" spans="1:9">
      <c r="A862" s="272">
        <v>858</v>
      </c>
      <c r="B862" s="273" t="s">
        <v>2799</v>
      </c>
      <c r="C862" s="273" t="s">
        <v>2724</v>
      </c>
      <c r="D862" s="274" t="s">
        <v>1798</v>
      </c>
      <c r="E862" s="275"/>
      <c r="F862" s="276"/>
      <c r="G862" s="277" t="s">
        <v>1799</v>
      </c>
      <c r="H862" s="276">
        <v>1</v>
      </c>
      <c r="I862" s="280" t="s">
        <v>1800</v>
      </c>
    </row>
    <row r="863" spans="1:9">
      <c r="A863" s="272">
        <v>859</v>
      </c>
      <c r="B863" s="273" t="s">
        <v>2800</v>
      </c>
      <c r="C863" s="273" t="s">
        <v>2724</v>
      </c>
      <c r="D863" s="274" t="s">
        <v>1798</v>
      </c>
      <c r="E863" s="275"/>
      <c r="F863" s="276"/>
      <c r="G863" s="277" t="s">
        <v>1799</v>
      </c>
      <c r="H863" s="276">
        <v>1</v>
      </c>
      <c r="I863" s="280" t="s">
        <v>1800</v>
      </c>
    </row>
    <row r="864" spans="1:9">
      <c r="A864" s="272">
        <v>860</v>
      </c>
      <c r="B864" s="273" t="s">
        <v>2801</v>
      </c>
      <c r="C864" s="273" t="s">
        <v>2724</v>
      </c>
      <c r="D864" s="274" t="s">
        <v>1798</v>
      </c>
      <c r="E864" s="275"/>
      <c r="F864" s="276"/>
      <c r="G864" s="277" t="s">
        <v>1799</v>
      </c>
      <c r="H864" s="276">
        <v>1</v>
      </c>
      <c r="I864" s="280" t="s">
        <v>1800</v>
      </c>
    </row>
    <row r="865" spans="1:9">
      <c r="A865" s="272">
        <v>861</v>
      </c>
      <c r="B865" s="273" t="s">
        <v>2802</v>
      </c>
      <c r="C865" s="273" t="s">
        <v>2803</v>
      </c>
      <c r="D865" s="274" t="s">
        <v>1798</v>
      </c>
      <c r="E865" s="275"/>
      <c r="F865" s="276"/>
      <c r="G865" s="277" t="s">
        <v>1799</v>
      </c>
      <c r="H865" s="276">
        <v>1</v>
      </c>
      <c r="I865" s="280" t="s">
        <v>1800</v>
      </c>
    </row>
    <row r="866" spans="1:9">
      <c r="A866" s="272">
        <v>862</v>
      </c>
      <c r="B866" s="273" t="s">
        <v>2804</v>
      </c>
      <c r="C866" s="273" t="s">
        <v>2803</v>
      </c>
      <c r="D866" s="274" t="s">
        <v>1798</v>
      </c>
      <c r="E866" s="275"/>
      <c r="F866" s="276"/>
      <c r="G866" s="277" t="s">
        <v>1799</v>
      </c>
      <c r="H866" s="276">
        <v>1</v>
      </c>
      <c r="I866" s="280" t="s">
        <v>1800</v>
      </c>
    </row>
    <row r="867" spans="1:9">
      <c r="A867" s="272">
        <v>863</v>
      </c>
      <c r="B867" s="273" t="s">
        <v>2805</v>
      </c>
      <c r="C867" s="273" t="s">
        <v>2803</v>
      </c>
      <c r="D867" s="274" t="s">
        <v>1798</v>
      </c>
      <c r="E867" s="275"/>
      <c r="F867" s="276"/>
      <c r="G867" s="277" t="s">
        <v>1799</v>
      </c>
      <c r="H867" s="276">
        <v>1</v>
      </c>
      <c r="I867" s="280" t="s">
        <v>1800</v>
      </c>
    </row>
    <row r="868" spans="1:9">
      <c r="A868" s="272">
        <v>864</v>
      </c>
      <c r="B868" s="273" t="s">
        <v>2806</v>
      </c>
      <c r="C868" s="273" t="s">
        <v>2803</v>
      </c>
      <c r="D868" s="274" t="s">
        <v>1798</v>
      </c>
      <c r="E868" s="275"/>
      <c r="F868" s="276"/>
      <c r="G868" s="277" t="s">
        <v>1799</v>
      </c>
      <c r="H868" s="276">
        <v>1</v>
      </c>
      <c r="I868" s="280" t="s">
        <v>1800</v>
      </c>
    </row>
    <row r="869" spans="1:9">
      <c r="A869" s="272">
        <v>865</v>
      </c>
      <c r="B869" s="273" t="s">
        <v>2807</v>
      </c>
      <c r="C869" s="273" t="s">
        <v>2808</v>
      </c>
      <c r="D869" s="274" t="s">
        <v>1798</v>
      </c>
      <c r="E869" s="275"/>
      <c r="F869" s="276"/>
      <c r="G869" s="277" t="s">
        <v>1829</v>
      </c>
      <c r="H869" s="276">
        <v>1</v>
      </c>
      <c r="I869" s="280" t="s">
        <v>2809</v>
      </c>
    </row>
    <row r="870" spans="1:9">
      <c r="A870" s="272">
        <v>866</v>
      </c>
      <c r="B870" s="273" t="s">
        <v>2810</v>
      </c>
      <c r="C870" s="273" t="s">
        <v>2808</v>
      </c>
      <c r="D870" s="274" t="s">
        <v>1798</v>
      </c>
      <c r="E870" s="275"/>
      <c r="F870" s="276"/>
      <c r="G870" s="277" t="s">
        <v>1829</v>
      </c>
      <c r="H870" s="276">
        <v>1</v>
      </c>
      <c r="I870" s="280" t="s">
        <v>2809</v>
      </c>
    </row>
    <row r="871" spans="1:9">
      <c r="A871" s="272">
        <v>867</v>
      </c>
      <c r="B871" s="273" t="s">
        <v>2811</v>
      </c>
      <c r="C871" s="273" t="s">
        <v>2812</v>
      </c>
      <c r="D871" s="274" t="s">
        <v>1798</v>
      </c>
      <c r="E871" s="275"/>
      <c r="F871" s="276"/>
      <c r="G871" s="277" t="s">
        <v>1799</v>
      </c>
      <c r="H871" s="276">
        <v>1</v>
      </c>
      <c r="I871" s="280" t="s">
        <v>2074</v>
      </c>
    </row>
    <row r="872" spans="1:9">
      <c r="A872" s="272">
        <v>868</v>
      </c>
      <c r="B872" s="273" t="s">
        <v>2813</v>
      </c>
      <c r="C872" s="273" t="s">
        <v>2814</v>
      </c>
      <c r="D872" s="274" t="s">
        <v>1798</v>
      </c>
      <c r="E872" s="277" t="s">
        <v>1849</v>
      </c>
      <c r="F872" s="276">
        <v>0.002</v>
      </c>
      <c r="G872" s="277" t="s">
        <v>1799</v>
      </c>
      <c r="H872" s="276">
        <v>1</v>
      </c>
      <c r="I872" s="280" t="s">
        <v>2081</v>
      </c>
    </row>
    <row r="873" spans="1:9">
      <c r="A873" s="272">
        <v>869</v>
      </c>
      <c r="B873" s="273" t="s">
        <v>2815</v>
      </c>
      <c r="C873" s="273" t="s">
        <v>2085</v>
      </c>
      <c r="D873" s="274" t="s">
        <v>1798</v>
      </c>
      <c r="E873" s="275"/>
      <c r="F873" s="276"/>
      <c r="G873" s="277" t="s">
        <v>1799</v>
      </c>
      <c r="H873" s="276">
        <v>1</v>
      </c>
      <c r="I873" s="280" t="s">
        <v>2074</v>
      </c>
    </row>
    <row r="874" spans="1:9">
      <c r="A874" s="272">
        <v>870</v>
      </c>
      <c r="B874" s="273" t="s">
        <v>2816</v>
      </c>
      <c r="C874" s="273" t="s">
        <v>2105</v>
      </c>
      <c r="D874" s="274" t="s">
        <v>1798</v>
      </c>
      <c r="E874" s="275"/>
      <c r="F874" s="276"/>
      <c r="G874" s="277" t="s">
        <v>1799</v>
      </c>
      <c r="H874" s="276">
        <v>1</v>
      </c>
      <c r="I874" s="280" t="s">
        <v>2074</v>
      </c>
    </row>
    <row r="875" spans="1:9">
      <c r="A875" s="272">
        <v>871</v>
      </c>
      <c r="B875" s="273" t="s">
        <v>2817</v>
      </c>
      <c r="C875" s="273" t="s">
        <v>2112</v>
      </c>
      <c r="D875" s="274" t="s">
        <v>1798</v>
      </c>
      <c r="E875" s="275"/>
      <c r="F875" s="276"/>
      <c r="G875" s="277" t="s">
        <v>1799</v>
      </c>
      <c r="H875" s="276">
        <v>1</v>
      </c>
      <c r="I875" s="280" t="s">
        <v>2113</v>
      </c>
    </row>
    <row r="876" spans="1:9">
      <c r="A876" s="272">
        <v>872</v>
      </c>
      <c r="B876" s="273" t="s">
        <v>2818</v>
      </c>
      <c r="C876" s="273" t="s">
        <v>2819</v>
      </c>
      <c r="D876" s="274" t="s">
        <v>1798</v>
      </c>
      <c r="E876" s="275"/>
      <c r="F876" s="276"/>
      <c r="G876" s="277" t="s">
        <v>1799</v>
      </c>
      <c r="H876" s="276">
        <v>1</v>
      </c>
      <c r="I876" s="280" t="s">
        <v>2113</v>
      </c>
    </row>
    <row r="877" spans="1:9">
      <c r="A877" s="272">
        <v>873</v>
      </c>
      <c r="B877" s="273" t="s">
        <v>2820</v>
      </c>
      <c r="C877" s="273" t="s">
        <v>2123</v>
      </c>
      <c r="D877" s="274" t="s">
        <v>1798</v>
      </c>
      <c r="E877" s="275"/>
      <c r="F877" s="276"/>
      <c r="G877" s="277" t="s">
        <v>1799</v>
      </c>
      <c r="H877" s="276">
        <v>1</v>
      </c>
      <c r="I877" s="280" t="s">
        <v>1800</v>
      </c>
    </row>
    <row r="878" spans="1:9">
      <c r="A878" s="272">
        <v>874</v>
      </c>
      <c r="B878" s="273" t="s">
        <v>2821</v>
      </c>
      <c r="C878" s="273" t="s">
        <v>2123</v>
      </c>
      <c r="D878" s="274" t="s">
        <v>1798</v>
      </c>
      <c r="E878" s="275"/>
      <c r="F878" s="276"/>
      <c r="G878" s="277" t="s">
        <v>1799</v>
      </c>
      <c r="H878" s="276">
        <v>1</v>
      </c>
      <c r="I878" s="280" t="s">
        <v>1800</v>
      </c>
    </row>
    <row r="879" spans="1:9">
      <c r="A879" s="272">
        <v>875</v>
      </c>
      <c r="B879" s="273" t="s">
        <v>2822</v>
      </c>
      <c r="C879" s="273" t="s">
        <v>2135</v>
      </c>
      <c r="D879" s="274" t="s">
        <v>1798</v>
      </c>
      <c r="E879" s="275"/>
      <c r="F879" s="276"/>
      <c r="G879" s="277" t="s">
        <v>1799</v>
      </c>
      <c r="H879" s="276">
        <v>1</v>
      </c>
      <c r="I879" s="280" t="s">
        <v>1800</v>
      </c>
    </row>
    <row r="880" spans="1:9">
      <c r="A880" s="272">
        <v>876</v>
      </c>
      <c r="B880" s="273" t="s">
        <v>2823</v>
      </c>
      <c r="C880" s="273" t="s">
        <v>2135</v>
      </c>
      <c r="D880" s="274" t="s">
        <v>1798</v>
      </c>
      <c r="E880" s="275"/>
      <c r="F880" s="276"/>
      <c r="G880" s="277" t="s">
        <v>1799</v>
      </c>
      <c r="H880" s="276">
        <v>1</v>
      </c>
      <c r="I880" s="280" t="s">
        <v>1800</v>
      </c>
    </row>
    <row r="881" spans="1:9">
      <c r="A881" s="272">
        <v>877</v>
      </c>
      <c r="B881" s="273" t="s">
        <v>2824</v>
      </c>
      <c r="C881" s="273" t="s">
        <v>2140</v>
      </c>
      <c r="D881" s="274" t="s">
        <v>1798</v>
      </c>
      <c r="E881" s="275"/>
      <c r="F881" s="276"/>
      <c r="G881" s="277" t="s">
        <v>1799</v>
      </c>
      <c r="H881" s="276">
        <v>1</v>
      </c>
      <c r="I881" s="280" t="s">
        <v>1800</v>
      </c>
    </row>
    <row r="882" spans="1:9">
      <c r="A882" s="272">
        <v>878</v>
      </c>
      <c r="B882" s="273" t="s">
        <v>2825</v>
      </c>
      <c r="C882" s="273" t="s">
        <v>2826</v>
      </c>
      <c r="D882" s="274" t="s">
        <v>1798</v>
      </c>
      <c r="E882" s="275"/>
      <c r="F882" s="276"/>
      <c r="G882" s="277" t="s">
        <v>1799</v>
      </c>
      <c r="H882" s="276">
        <v>1</v>
      </c>
      <c r="I882" s="280" t="s">
        <v>1800</v>
      </c>
    </row>
    <row r="883" spans="1:9">
      <c r="A883" s="272">
        <v>879</v>
      </c>
      <c r="B883" s="273" t="s">
        <v>2827</v>
      </c>
      <c r="C883" s="273" t="s">
        <v>2163</v>
      </c>
      <c r="D883" s="274" t="s">
        <v>1798</v>
      </c>
      <c r="E883" s="275"/>
      <c r="F883" s="276"/>
      <c r="G883" s="277" t="s">
        <v>1799</v>
      </c>
      <c r="H883" s="276">
        <v>1</v>
      </c>
      <c r="I883" s="280" t="s">
        <v>1800</v>
      </c>
    </row>
    <row r="884" spans="1:9">
      <c r="A884" s="272">
        <v>880</v>
      </c>
      <c r="B884" s="273" t="s">
        <v>2828</v>
      </c>
      <c r="C884" s="273" t="s">
        <v>2167</v>
      </c>
      <c r="D884" s="274" t="s">
        <v>1798</v>
      </c>
      <c r="E884" s="275"/>
      <c r="F884" s="276"/>
      <c r="G884" s="277" t="s">
        <v>1799</v>
      </c>
      <c r="H884" s="276">
        <v>1</v>
      </c>
      <c r="I884" s="280" t="s">
        <v>1800</v>
      </c>
    </row>
    <row r="885" spans="1:9">
      <c r="A885" s="272">
        <v>881</v>
      </c>
      <c r="B885" s="273" t="s">
        <v>2829</v>
      </c>
      <c r="C885" s="273" t="s">
        <v>2830</v>
      </c>
      <c r="D885" s="274" t="s">
        <v>1798</v>
      </c>
      <c r="E885" s="275"/>
      <c r="F885" s="276"/>
      <c r="G885" s="277" t="s">
        <v>1799</v>
      </c>
      <c r="H885" s="276">
        <v>1</v>
      </c>
      <c r="I885" s="280" t="s">
        <v>1800</v>
      </c>
    </row>
    <row r="886" spans="1:9">
      <c r="A886" s="272">
        <v>882</v>
      </c>
      <c r="B886" s="273" t="s">
        <v>2831</v>
      </c>
      <c r="C886" s="273" t="s">
        <v>2169</v>
      </c>
      <c r="D886" s="274" t="s">
        <v>1798</v>
      </c>
      <c r="E886" s="275"/>
      <c r="F886" s="276"/>
      <c r="G886" s="277" t="s">
        <v>1799</v>
      </c>
      <c r="H886" s="276">
        <v>1</v>
      </c>
      <c r="I886" s="280" t="s">
        <v>1800</v>
      </c>
    </row>
    <row r="887" spans="1:9">
      <c r="A887" s="272">
        <v>883</v>
      </c>
      <c r="B887" s="273" t="s">
        <v>2832</v>
      </c>
      <c r="C887" s="273" t="s">
        <v>2171</v>
      </c>
      <c r="D887" s="274" t="s">
        <v>1798</v>
      </c>
      <c r="E887" s="275"/>
      <c r="F887" s="276"/>
      <c r="G887" s="277" t="s">
        <v>1799</v>
      </c>
      <c r="H887" s="276">
        <v>1</v>
      </c>
      <c r="I887" s="280" t="s">
        <v>1800</v>
      </c>
    </row>
    <row r="888" spans="1:9">
      <c r="A888" s="272">
        <v>884</v>
      </c>
      <c r="B888" s="273" t="s">
        <v>2833</v>
      </c>
      <c r="C888" s="273" t="s">
        <v>2248</v>
      </c>
      <c r="D888" s="274" t="s">
        <v>1798</v>
      </c>
      <c r="E888" s="275"/>
      <c r="F888" s="276"/>
      <c r="G888" s="277" t="s">
        <v>1799</v>
      </c>
      <c r="H888" s="276">
        <v>1</v>
      </c>
      <c r="I888" s="280" t="s">
        <v>1800</v>
      </c>
    </row>
    <row r="889" spans="1:9">
      <c r="A889" s="272">
        <v>885</v>
      </c>
      <c r="B889" s="273" t="s">
        <v>2834</v>
      </c>
      <c r="C889" s="273" t="s">
        <v>2173</v>
      </c>
      <c r="D889" s="274" t="s">
        <v>1798</v>
      </c>
      <c r="E889" s="275"/>
      <c r="F889" s="276"/>
      <c r="G889" s="277" t="s">
        <v>1799</v>
      </c>
      <c r="H889" s="276">
        <v>1</v>
      </c>
      <c r="I889" s="280" t="s">
        <v>1800</v>
      </c>
    </row>
    <row r="890" spans="1:9">
      <c r="A890" s="272">
        <v>886</v>
      </c>
      <c r="B890" s="273" t="s">
        <v>2835</v>
      </c>
      <c r="C890" s="273" t="s">
        <v>2175</v>
      </c>
      <c r="D890" s="274" t="s">
        <v>1798</v>
      </c>
      <c r="E890" s="275"/>
      <c r="F890" s="276"/>
      <c r="G890" s="277" t="s">
        <v>1799</v>
      </c>
      <c r="H890" s="276">
        <v>1</v>
      </c>
      <c r="I890" s="280" t="s">
        <v>1800</v>
      </c>
    </row>
    <row r="891" spans="1:9">
      <c r="A891" s="272">
        <v>887</v>
      </c>
      <c r="B891" s="273" t="s">
        <v>2836</v>
      </c>
      <c r="C891" s="273" t="s">
        <v>2177</v>
      </c>
      <c r="D891" s="274" t="s">
        <v>1798</v>
      </c>
      <c r="E891" s="275"/>
      <c r="F891" s="276"/>
      <c r="G891" s="277" t="s">
        <v>2281</v>
      </c>
      <c r="H891" s="276">
        <v>1</v>
      </c>
      <c r="I891" s="280" t="s">
        <v>1800</v>
      </c>
    </row>
    <row r="892" spans="1:9">
      <c r="A892" s="272">
        <v>888</v>
      </c>
      <c r="B892" s="273" t="s">
        <v>2837</v>
      </c>
      <c r="C892" s="273" t="s">
        <v>2179</v>
      </c>
      <c r="D892" s="274" t="s">
        <v>1798</v>
      </c>
      <c r="E892" s="275"/>
      <c r="F892" s="276"/>
      <c r="G892" s="277" t="s">
        <v>1799</v>
      </c>
      <c r="H892" s="276">
        <v>1</v>
      </c>
      <c r="I892" s="280" t="s">
        <v>1800</v>
      </c>
    </row>
    <row r="893" spans="1:9">
      <c r="A893" s="272">
        <v>889</v>
      </c>
      <c r="B893" s="273" t="s">
        <v>2838</v>
      </c>
      <c r="C893" s="273" t="s">
        <v>2163</v>
      </c>
      <c r="D893" s="274" t="s">
        <v>1798</v>
      </c>
      <c r="E893" s="275"/>
      <c r="F893" s="276"/>
      <c r="G893" s="277" t="s">
        <v>1799</v>
      </c>
      <c r="H893" s="276">
        <v>1</v>
      </c>
      <c r="I893" s="280" t="s">
        <v>1800</v>
      </c>
    </row>
    <row r="894" spans="1:9">
      <c r="A894" s="272">
        <v>890</v>
      </c>
      <c r="B894" s="273" t="s">
        <v>2839</v>
      </c>
      <c r="C894" s="273" t="s">
        <v>2167</v>
      </c>
      <c r="D894" s="274" t="s">
        <v>1798</v>
      </c>
      <c r="E894" s="275"/>
      <c r="F894" s="276"/>
      <c r="G894" s="277" t="s">
        <v>1799</v>
      </c>
      <c r="H894" s="276">
        <v>1</v>
      </c>
      <c r="I894" s="280" t="s">
        <v>1800</v>
      </c>
    </row>
    <row r="895" spans="1:9">
      <c r="A895" s="272">
        <v>891</v>
      </c>
      <c r="B895" s="273" t="s">
        <v>2840</v>
      </c>
      <c r="C895" s="273" t="s">
        <v>2236</v>
      </c>
      <c r="D895" s="274" t="s">
        <v>1798</v>
      </c>
      <c r="E895" s="275"/>
      <c r="F895" s="276"/>
      <c r="G895" s="277" t="s">
        <v>1799</v>
      </c>
      <c r="H895" s="276">
        <v>1</v>
      </c>
      <c r="I895" s="280" t="s">
        <v>1800</v>
      </c>
    </row>
    <row r="896" spans="1:9">
      <c r="A896" s="272">
        <v>892</v>
      </c>
      <c r="B896" s="273" t="s">
        <v>2841</v>
      </c>
      <c r="C896" s="273" t="s">
        <v>2248</v>
      </c>
      <c r="D896" s="274" t="s">
        <v>1798</v>
      </c>
      <c r="E896" s="275"/>
      <c r="F896" s="276"/>
      <c r="G896" s="277" t="s">
        <v>1799</v>
      </c>
      <c r="H896" s="276">
        <v>1</v>
      </c>
      <c r="I896" s="280" t="s">
        <v>1800</v>
      </c>
    </row>
    <row r="897" spans="1:9">
      <c r="A897" s="272">
        <v>893</v>
      </c>
      <c r="B897" s="273" t="s">
        <v>2842</v>
      </c>
      <c r="C897" s="273" t="s">
        <v>2171</v>
      </c>
      <c r="D897" s="274" t="s">
        <v>1798</v>
      </c>
      <c r="E897" s="275"/>
      <c r="F897" s="276"/>
      <c r="G897" s="277" t="s">
        <v>1799</v>
      </c>
      <c r="H897" s="276">
        <v>1</v>
      </c>
      <c r="I897" s="280" t="s">
        <v>1800</v>
      </c>
    </row>
    <row r="898" spans="1:9">
      <c r="A898" s="272">
        <v>894</v>
      </c>
      <c r="B898" s="273" t="s">
        <v>2843</v>
      </c>
      <c r="C898" s="273" t="s">
        <v>2258</v>
      </c>
      <c r="D898" s="274" t="s">
        <v>1798</v>
      </c>
      <c r="E898" s="275"/>
      <c r="F898" s="276"/>
      <c r="G898" s="277" t="s">
        <v>1799</v>
      </c>
      <c r="H898" s="276">
        <v>1</v>
      </c>
      <c r="I898" s="280" t="s">
        <v>1800</v>
      </c>
    </row>
    <row r="899" spans="1:9">
      <c r="A899" s="272">
        <v>895</v>
      </c>
      <c r="B899" s="273" t="s">
        <v>2844</v>
      </c>
      <c r="C899" s="273" t="s">
        <v>2175</v>
      </c>
      <c r="D899" s="274" t="s">
        <v>1798</v>
      </c>
      <c r="E899" s="275"/>
      <c r="F899" s="276"/>
      <c r="G899" s="277" t="s">
        <v>1799</v>
      </c>
      <c r="H899" s="276">
        <v>1</v>
      </c>
      <c r="I899" s="280" t="s">
        <v>1800</v>
      </c>
    </row>
    <row r="900" spans="1:9">
      <c r="A900" s="272">
        <v>896</v>
      </c>
      <c r="B900" s="273" t="s">
        <v>2845</v>
      </c>
      <c r="C900" s="273" t="s">
        <v>2177</v>
      </c>
      <c r="D900" s="274" t="s">
        <v>1798</v>
      </c>
      <c r="E900" s="275"/>
      <c r="F900" s="276"/>
      <c r="G900" s="277" t="s">
        <v>2281</v>
      </c>
      <c r="H900" s="276">
        <v>1</v>
      </c>
      <c r="I900" s="280" t="s">
        <v>1800</v>
      </c>
    </row>
    <row r="901" spans="1:9">
      <c r="A901" s="272">
        <v>897</v>
      </c>
      <c r="B901" s="273" t="s">
        <v>2846</v>
      </c>
      <c r="C901" s="273" t="s">
        <v>2179</v>
      </c>
      <c r="D901" s="274" t="s">
        <v>1798</v>
      </c>
      <c r="E901" s="275"/>
      <c r="F901" s="276"/>
      <c r="G901" s="277" t="s">
        <v>1799</v>
      </c>
      <c r="H901" s="276">
        <v>1</v>
      </c>
      <c r="I901" s="280" t="s">
        <v>1800</v>
      </c>
    </row>
    <row r="902" spans="1:9">
      <c r="A902" s="272">
        <v>898</v>
      </c>
      <c r="B902" s="273" t="s">
        <v>2847</v>
      </c>
      <c r="C902" s="273" t="s">
        <v>2123</v>
      </c>
      <c r="D902" s="274" t="s">
        <v>1798</v>
      </c>
      <c r="E902" s="275"/>
      <c r="F902" s="276"/>
      <c r="G902" s="277" t="s">
        <v>1799</v>
      </c>
      <c r="H902" s="276">
        <v>1</v>
      </c>
      <c r="I902" s="280" t="s">
        <v>1800</v>
      </c>
    </row>
    <row r="903" spans="1:9">
      <c r="A903" s="272">
        <v>899</v>
      </c>
      <c r="B903" s="273" t="s">
        <v>2848</v>
      </c>
      <c r="C903" s="273" t="s">
        <v>2179</v>
      </c>
      <c r="D903" s="274" t="s">
        <v>1798</v>
      </c>
      <c r="E903" s="275"/>
      <c r="F903" s="276"/>
      <c r="G903" s="277" t="s">
        <v>1799</v>
      </c>
      <c r="H903" s="276">
        <v>1</v>
      </c>
      <c r="I903" s="280" t="s">
        <v>1800</v>
      </c>
    </row>
    <row r="904" spans="1:9">
      <c r="A904" s="272">
        <v>900</v>
      </c>
      <c r="B904" s="273" t="s">
        <v>2849</v>
      </c>
      <c r="C904" s="273" t="s">
        <v>2167</v>
      </c>
      <c r="D904" s="274" t="s">
        <v>1798</v>
      </c>
      <c r="E904" s="275"/>
      <c r="F904" s="276"/>
      <c r="G904" s="277" t="s">
        <v>1799</v>
      </c>
      <c r="H904" s="276">
        <v>1</v>
      </c>
      <c r="I904" s="280" t="s">
        <v>1969</v>
      </c>
    </row>
    <row r="905" spans="1:9">
      <c r="A905" s="272">
        <v>901</v>
      </c>
      <c r="B905" s="273" t="s">
        <v>2850</v>
      </c>
      <c r="C905" s="273" t="s">
        <v>2258</v>
      </c>
      <c r="D905" s="274" t="s">
        <v>1798</v>
      </c>
      <c r="E905" s="275"/>
      <c r="F905" s="276"/>
      <c r="G905" s="277" t="s">
        <v>1799</v>
      </c>
      <c r="H905" s="276">
        <v>1</v>
      </c>
      <c r="I905" s="280" t="s">
        <v>1800</v>
      </c>
    </row>
    <row r="906" spans="1:9">
      <c r="A906" s="272">
        <v>902</v>
      </c>
      <c r="B906" s="273" t="s">
        <v>2851</v>
      </c>
      <c r="C906" s="273" t="s">
        <v>2236</v>
      </c>
      <c r="D906" s="274" t="s">
        <v>1798</v>
      </c>
      <c r="E906" s="275"/>
      <c r="F906" s="276"/>
      <c r="G906" s="277" t="s">
        <v>1799</v>
      </c>
      <c r="H906" s="276">
        <v>1</v>
      </c>
      <c r="I906" s="280" t="s">
        <v>1800</v>
      </c>
    </row>
    <row r="907" spans="1:9">
      <c r="A907" s="272">
        <v>903</v>
      </c>
      <c r="B907" s="273" t="s">
        <v>2852</v>
      </c>
      <c r="C907" s="273" t="s">
        <v>2167</v>
      </c>
      <c r="D907" s="274" t="s">
        <v>1798</v>
      </c>
      <c r="E907" s="275"/>
      <c r="F907" s="276"/>
      <c r="G907" s="277" t="s">
        <v>1799</v>
      </c>
      <c r="H907" s="276">
        <v>1</v>
      </c>
      <c r="I907" s="280" t="s">
        <v>1800</v>
      </c>
    </row>
    <row r="908" spans="1:9">
      <c r="A908" s="272">
        <v>904</v>
      </c>
      <c r="B908" s="273" t="s">
        <v>2853</v>
      </c>
      <c r="C908" s="273" t="s">
        <v>2175</v>
      </c>
      <c r="D908" s="274" t="s">
        <v>1798</v>
      </c>
      <c r="E908" s="275"/>
      <c r="F908" s="276"/>
      <c r="G908" s="277" t="s">
        <v>1799</v>
      </c>
      <c r="H908" s="276">
        <v>1</v>
      </c>
      <c r="I908" s="280" t="s">
        <v>1800</v>
      </c>
    </row>
    <row r="909" spans="1:9">
      <c r="A909" s="272">
        <v>905</v>
      </c>
      <c r="B909" s="273" t="s">
        <v>2854</v>
      </c>
      <c r="C909" s="273" t="s">
        <v>2171</v>
      </c>
      <c r="D909" s="274" t="s">
        <v>1798</v>
      </c>
      <c r="E909" s="275"/>
      <c r="F909" s="276"/>
      <c r="G909" s="277" t="s">
        <v>1799</v>
      </c>
      <c r="H909" s="276">
        <v>1</v>
      </c>
      <c r="I909" s="280" t="s">
        <v>1800</v>
      </c>
    </row>
    <row r="910" spans="1:9">
      <c r="A910" s="272">
        <v>906</v>
      </c>
      <c r="B910" s="273" t="s">
        <v>2855</v>
      </c>
      <c r="C910" s="273" t="s">
        <v>2177</v>
      </c>
      <c r="D910" s="274" t="s">
        <v>1798</v>
      </c>
      <c r="E910" s="275"/>
      <c r="F910" s="276"/>
      <c r="G910" s="277" t="s">
        <v>1799</v>
      </c>
      <c r="H910" s="276">
        <v>1</v>
      </c>
      <c r="I910" s="280" t="s">
        <v>1800</v>
      </c>
    </row>
    <row r="911" spans="1:9">
      <c r="A911" s="272">
        <v>907</v>
      </c>
      <c r="B911" s="273" t="s">
        <v>2856</v>
      </c>
      <c r="C911" s="273" t="s">
        <v>2169</v>
      </c>
      <c r="D911" s="274" t="s">
        <v>1798</v>
      </c>
      <c r="E911" s="275"/>
      <c r="F911" s="276"/>
      <c r="G911" s="277" t="s">
        <v>1799</v>
      </c>
      <c r="H911" s="276">
        <v>1</v>
      </c>
      <c r="I911" s="280" t="s">
        <v>1800</v>
      </c>
    </row>
    <row r="912" spans="1:9">
      <c r="A912" s="272">
        <v>908</v>
      </c>
      <c r="B912" s="273" t="s">
        <v>2857</v>
      </c>
      <c r="C912" s="273" t="s">
        <v>2171</v>
      </c>
      <c r="D912" s="274" t="s">
        <v>1798</v>
      </c>
      <c r="E912" s="275"/>
      <c r="F912" s="276"/>
      <c r="G912" s="277" t="s">
        <v>1799</v>
      </c>
      <c r="H912" s="276">
        <v>1</v>
      </c>
      <c r="I912" s="280" t="s">
        <v>1800</v>
      </c>
    </row>
    <row r="913" spans="1:9">
      <c r="A913" s="272">
        <v>909</v>
      </c>
      <c r="B913" s="273" t="s">
        <v>2858</v>
      </c>
      <c r="C913" s="273" t="s">
        <v>2171</v>
      </c>
      <c r="D913" s="274" t="s">
        <v>1798</v>
      </c>
      <c r="E913" s="275"/>
      <c r="F913" s="276"/>
      <c r="G913" s="277" t="s">
        <v>1799</v>
      </c>
      <c r="H913" s="276">
        <v>1</v>
      </c>
      <c r="I913" s="280" t="s">
        <v>1800</v>
      </c>
    </row>
    <row r="914" spans="1:9">
      <c r="A914" s="272">
        <v>910</v>
      </c>
      <c r="B914" s="273" t="s">
        <v>2859</v>
      </c>
      <c r="C914" s="273" t="s">
        <v>2171</v>
      </c>
      <c r="D914" s="274" t="s">
        <v>1798</v>
      </c>
      <c r="E914" s="275"/>
      <c r="F914" s="276"/>
      <c r="G914" s="277" t="s">
        <v>1799</v>
      </c>
      <c r="H914" s="276">
        <v>1</v>
      </c>
      <c r="I914" s="280" t="s">
        <v>1800</v>
      </c>
    </row>
    <row r="915" spans="1:9">
      <c r="A915" s="272">
        <v>911</v>
      </c>
      <c r="B915" s="273" t="s">
        <v>2860</v>
      </c>
      <c r="C915" s="273" t="s">
        <v>2171</v>
      </c>
      <c r="D915" s="274" t="s">
        <v>1798</v>
      </c>
      <c r="E915" s="275"/>
      <c r="F915" s="276"/>
      <c r="G915" s="277" t="s">
        <v>1799</v>
      </c>
      <c r="H915" s="276">
        <v>1</v>
      </c>
      <c r="I915" s="280" t="s">
        <v>1800</v>
      </c>
    </row>
    <row r="916" spans="1:9">
      <c r="A916" s="272">
        <v>912</v>
      </c>
      <c r="B916" s="273" t="s">
        <v>2861</v>
      </c>
      <c r="C916" s="273" t="s">
        <v>2171</v>
      </c>
      <c r="D916" s="274" t="s">
        <v>1798</v>
      </c>
      <c r="E916" s="275"/>
      <c r="F916" s="276"/>
      <c r="G916" s="277" t="s">
        <v>1799</v>
      </c>
      <c r="H916" s="276">
        <v>1</v>
      </c>
      <c r="I916" s="280" t="s">
        <v>1800</v>
      </c>
    </row>
    <row r="917" spans="1:9">
      <c r="A917" s="272">
        <v>913</v>
      </c>
      <c r="B917" s="273" t="s">
        <v>2862</v>
      </c>
      <c r="C917" s="273" t="s">
        <v>2171</v>
      </c>
      <c r="D917" s="274" t="s">
        <v>1798</v>
      </c>
      <c r="E917" s="275"/>
      <c r="F917" s="276"/>
      <c r="G917" s="277" t="s">
        <v>1799</v>
      </c>
      <c r="H917" s="276">
        <v>1</v>
      </c>
      <c r="I917" s="280" t="s">
        <v>1800</v>
      </c>
    </row>
    <row r="918" spans="1:9">
      <c r="A918" s="272">
        <v>914</v>
      </c>
      <c r="B918" s="273" t="s">
        <v>2863</v>
      </c>
      <c r="C918" s="273" t="s">
        <v>2171</v>
      </c>
      <c r="D918" s="274" t="s">
        <v>1798</v>
      </c>
      <c r="E918" s="275"/>
      <c r="F918" s="276"/>
      <c r="G918" s="277" t="s">
        <v>1799</v>
      </c>
      <c r="H918" s="276">
        <v>1</v>
      </c>
      <c r="I918" s="280" t="s">
        <v>1800</v>
      </c>
    </row>
    <row r="919" spans="1:9">
      <c r="A919" s="272">
        <v>915</v>
      </c>
      <c r="B919" s="273" t="s">
        <v>2864</v>
      </c>
      <c r="C919" s="273" t="s">
        <v>2171</v>
      </c>
      <c r="D919" s="274" t="s">
        <v>1798</v>
      </c>
      <c r="E919" s="275"/>
      <c r="F919" s="276"/>
      <c r="G919" s="277" t="s">
        <v>1799</v>
      </c>
      <c r="H919" s="276">
        <v>1</v>
      </c>
      <c r="I919" s="280" t="s">
        <v>1800</v>
      </c>
    </row>
    <row r="920" spans="1:9">
      <c r="A920" s="272">
        <v>916</v>
      </c>
      <c r="B920" s="273" t="s">
        <v>2865</v>
      </c>
      <c r="C920" s="273" t="s">
        <v>2171</v>
      </c>
      <c r="D920" s="274" t="s">
        <v>1798</v>
      </c>
      <c r="E920" s="275"/>
      <c r="F920" s="276"/>
      <c r="G920" s="277" t="s">
        <v>1799</v>
      </c>
      <c r="H920" s="276">
        <v>1</v>
      </c>
      <c r="I920" s="280" t="s">
        <v>1800</v>
      </c>
    </row>
    <row r="921" spans="1:9">
      <c r="A921" s="272">
        <v>917</v>
      </c>
      <c r="B921" s="273" t="s">
        <v>2866</v>
      </c>
      <c r="C921" s="273" t="s">
        <v>2171</v>
      </c>
      <c r="D921" s="274" t="s">
        <v>1798</v>
      </c>
      <c r="E921" s="275"/>
      <c r="F921" s="276"/>
      <c r="G921" s="277" t="s">
        <v>1799</v>
      </c>
      <c r="H921" s="276">
        <v>1</v>
      </c>
      <c r="I921" s="280" t="s">
        <v>1800</v>
      </c>
    </row>
    <row r="922" spans="1:9">
      <c r="A922" s="272">
        <v>918</v>
      </c>
      <c r="B922" s="273" t="s">
        <v>2867</v>
      </c>
      <c r="C922" s="273" t="s">
        <v>2171</v>
      </c>
      <c r="D922" s="274" t="s">
        <v>1798</v>
      </c>
      <c r="E922" s="275"/>
      <c r="F922" s="276"/>
      <c r="G922" s="277" t="s">
        <v>1799</v>
      </c>
      <c r="H922" s="276">
        <v>1</v>
      </c>
      <c r="I922" s="280" t="s">
        <v>1800</v>
      </c>
    </row>
    <row r="923" spans="1:9">
      <c r="A923" s="272">
        <v>919</v>
      </c>
      <c r="B923" s="273" t="s">
        <v>2868</v>
      </c>
      <c r="C923" s="273" t="s">
        <v>2169</v>
      </c>
      <c r="D923" s="274" t="s">
        <v>1798</v>
      </c>
      <c r="E923" s="275"/>
      <c r="F923" s="276"/>
      <c r="G923" s="277" t="s">
        <v>1799</v>
      </c>
      <c r="H923" s="276">
        <v>1</v>
      </c>
      <c r="I923" s="280" t="s">
        <v>1800</v>
      </c>
    </row>
    <row r="924" spans="1:9">
      <c r="A924" s="272">
        <v>920</v>
      </c>
      <c r="B924" s="273" t="s">
        <v>2869</v>
      </c>
      <c r="C924" s="273" t="s">
        <v>2169</v>
      </c>
      <c r="D924" s="274" t="s">
        <v>1798</v>
      </c>
      <c r="E924" s="275"/>
      <c r="F924" s="276"/>
      <c r="G924" s="277" t="s">
        <v>1799</v>
      </c>
      <c r="H924" s="276">
        <v>1</v>
      </c>
      <c r="I924" s="280" t="s">
        <v>1800</v>
      </c>
    </row>
    <row r="925" spans="1:9">
      <c r="A925" s="272">
        <v>921</v>
      </c>
      <c r="B925" s="273" t="s">
        <v>2870</v>
      </c>
      <c r="C925" s="273" t="s">
        <v>2169</v>
      </c>
      <c r="D925" s="274" t="s">
        <v>1798</v>
      </c>
      <c r="E925" s="275"/>
      <c r="F925" s="276"/>
      <c r="G925" s="277" t="s">
        <v>1799</v>
      </c>
      <c r="H925" s="276">
        <v>1</v>
      </c>
      <c r="I925" s="280" t="s">
        <v>1800</v>
      </c>
    </row>
    <row r="926" spans="1:9">
      <c r="A926" s="272">
        <v>922</v>
      </c>
      <c r="B926" s="273" t="s">
        <v>2871</v>
      </c>
      <c r="C926" s="273" t="s">
        <v>2169</v>
      </c>
      <c r="D926" s="274" t="s">
        <v>1798</v>
      </c>
      <c r="E926" s="275"/>
      <c r="F926" s="276"/>
      <c r="G926" s="277" t="s">
        <v>1799</v>
      </c>
      <c r="H926" s="276">
        <v>1</v>
      </c>
      <c r="I926" s="280" t="s">
        <v>1800</v>
      </c>
    </row>
    <row r="927" spans="1:9">
      <c r="A927" s="272">
        <v>923</v>
      </c>
      <c r="B927" s="273" t="s">
        <v>2872</v>
      </c>
      <c r="C927" s="273" t="s">
        <v>2169</v>
      </c>
      <c r="D927" s="274" t="s">
        <v>1798</v>
      </c>
      <c r="E927" s="275"/>
      <c r="F927" s="276"/>
      <c r="G927" s="277" t="s">
        <v>1799</v>
      </c>
      <c r="H927" s="276">
        <v>1</v>
      </c>
      <c r="I927" s="280" t="s">
        <v>1800</v>
      </c>
    </row>
    <row r="928" spans="1:9">
      <c r="A928" s="272">
        <v>924</v>
      </c>
      <c r="B928" s="273" t="s">
        <v>2873</v>
      </c>
      <c r="C928" s="273" t="s">
        <v>2169</v>
      </c>
      <c r="D928" s="274" t="s">
        <v>1798</v>
      </c>
      <c r="E928" s="275"/>
      <c r="F928" s="276"/>
      <c r="G928" s="277" t="s">
        <v>1799</v>
      </c>
      <c r="H928" s="276">
        <v>1</v>
      </c>
      <c r="I928" s="280" t="s">
        <v>1800</v>
      </c>
    </row>
    <row r="929" spans="1:9">
      <c r="A929" s="272">
        <v>925</v>
      </c>
      <c r="B929" s="273" t="s">
        <v>2874</v>
      </c>
      <c r="C929" s="273" t="s">
        <v>2169</v>
      </c>
      <c r="D929" s="274" t="s">
        <v>1798</v>
      </c>
      <c r="E929" s="275"/>
      <c r="F929" s="276"/>
      <c r="G929" s="277" t="s">
        <v>1799</v>
      </c>
      <c r="H929" s="276">
        <v>1</v>
      </c>
      <c r="I929" s="280" t="s">
        <v>1800</v>
      </c>
    </row>
    <row r="930" spans="1:9">
      <c r="A930" s="272">
        <v>926</v>
      </c>
      <c r="B930" s="273" t="s">
        <v>2875</v>
      </c>
      <c r="C930" s="273" t="s">
        <v>2169</v>
      </c>
      <c r="D930" s="274" t="s">
        <v>1798</v>
      </c>
      <c r="E930" s="275"/>
      <c r="F930" s="276"/>
      <c r="G930" s="277" t="s">
        <v>1799</v>
      </c>
      <c r="H930" s="276">
        <v>1</v>
      </c>
      <c r="I930" s="280" t="s">
        <v>1800</v>
      </c>
    </row>
    <row r="931" spans="1:9">
      <c r="A931" s="272">
        <v>927</v>
      </c>
      <c r="B931" s="273" t="s">
        <v>2876</v>
      </c>
      <c r="C931" s="273" t="s">
        <v>2169</v>
      </c>
      <c r="D931" s="274" t="s">
        <v>1798</v>
      </c>
      <c r="E931" s="275"/>
      <c r="F931" s="276"/>
      <c r="G931" s="277" t="s">
        <v>1799</v>
      </c>
      <c r="H931" s="276">
        <v>1</v>
      </c>
      <c r="I931" s="280" t="s">
        <v>1800</v>
      </c>
    </row>
    <row r="932" spans="1:9">
      <c r="A932" s="272">
        <v>928</v>
      </c>
      <c r="B932" s="273" t="s">
        <v>2877</v>
      </c>
      <c r="C932" s="273" t="s">
        <v>2169</v>
      </c>
      <c r="D932" s="274" t="s">
        <v>1798</v>
      </c>
      <c r="E932" s="275"/>
      <c r="F932" s="276"/>
      <c r="G932" s="277" t="s">
        <v>1799</v>
      </c>
      <c r="H932" s="276">
        <v>1</v>
      </c>
      <c r="I932" s="280" t="s">
        <v>1800</v>
      </c>
    </row>
    <row r="933" spans="1:9">
      <c r="A933" s="272">
        <v>929</v>
      </c>
      <c r="B933" s="273" t="s">
        <v>2878</v>
      </c>
      <c r="C933" s="273" t="s">
        <v>2626</v>
      </c>
      <c r="D933" s="274" t="s">
        <v>1798</v>
      </c>
      <c r="E933" s="275"/>
      <c r="F933" s="276"/>
      <c r="G933" s="277" t="s">
        <v>1799</v>
      </c>
      <c r="H933" s="276">
        <v>1</v>
      </c>
      <c r="I933" s="280" t="s">
        <v>1800</v>
      </c>
    </row>
    <row r="934" spans="1:9">
      <c r="A934" s="272">
        <v>930</v>
      </c>
      <c r="B934" s="273" t="s">
        <v>2879</v>
      </c>
      <c r="C934" s="273" t="s">
        <v>2630</v>
      </c>
      <c r="D934" s="274" t="s">
        <v>1798</v>
      </c>
      <c r="E934" s="275"/>
      <c r="F934" s="276"/>
      <c r="G934" s="277" t="s">
        <v>1799</v>
      </c>
      <c r="H934" s="276">
        <v>1</v>
      </c>
      <c r="I934" s="280" t="s">
        <v>1800</v>
      </c>
    </row>
    <row r="935" spans="1:9">
      <c r="A935" s="272">
        <v>931</v>
      </c>
      <c r="B935" s="273" t="s">
        <v>2880</v>
      </c>
      <c r="C935" s="273" t="s">
        <v>2881</v>
      </c>
      <c r="D935" s="274" t="s">
        <v>1798</v>
      </c>
      <c r="E935" s="275"/>
      <c r="F935" s="276"/>
      <c r="G935" s="277" t="s">
        <v>1799</v>
      </c>
      <c r="H935" s="276">
        <v>1</v>
      </c>
      <c r="I935" s="280" t="s">
        <v>1800</v>
      </c>
    </row>
    <row r="936" spans="1:9">
      <c r="A936" s="272">
        <v>932</v>
      </c>
      <c r="B936" s="273" t="s">
        <v>2882</v>
      </c>
      <c r="C936" s="273" t="s">
        <v>2883</v>
      </c>
      <c r="D936" s="274" t="s">
        <v>1798</v>
      </c>
      <c r="E936" s="275"/>
      <c r="F936" s="276"/>
      <c r="G936" s="277" t="s">
        <v>1799</v>
      </c>
      <c r="H936" s="276">
        <v>1</v>
      </c>
      <c r="I936" s="280" t="s">
        <v>1800</v>
      </c>
    </row>
    <row r="937" spans="1:9">
      <c r="A937" s="272">
        <v>933</v>
      </c>
      <c r="B937" s="273" t="s">
        <v>2884</v>
      </c>
      <c r="C937" s="273" t="s">
        <v>2885</v>
      </c>
      <c r="D937" s="274" t="s">
        <v>1798</v>
      </c>
      <c r="E937" s="275"/>
      <c r="F937" s="276"/>
      <c r="G937" s="277" t="s">
        <v>1799</v>
      </c>
      <c r="H937" s="276">
        <v>1</v>
      </c>
      <c r="I937" s="280" t="s">
        <v>1800</v>
      </c>
    </row>
    <row r="938" spans="1:9">
      <c r="A938" s="272">
        <v>934</v>
      </c>
      <c r="B938" s="273" t="s">
        <v>2886</v>
      </c>
      <c r="C938" s="273" t="s">
        <v>2689</v>
      </c>
      <c r="D938" s="274" t="s">
        <v>1798</v>
      </c>
      <c r="E938" s="275"/>
      <c r="F938" s="276"/>
      <c r="G938" s="277" t="s">
        <v>1799</v>
      </c>
      <c r="H938" s="276">
        <v>1</v>
      </c>
      <c r="I938" s="280" t="s">
        <v>1800</v>
      </c>
    </row>
    <row r="939" spans="1:9">
      <c r="A939" s="272">
        <v>935</v>
      </c>
      <c r="B939" s="273" t="s">
        <v>2887</v>
      </c>
      <c r="C939" s="273" t="s">
        <v>2693</v>
      </c>
      <c r="D939" s="274" t="s">
        <v>1798</v>
      </c>
      <c r="E939" s="275"/>
      <c r="F939" s="276"/>
      <c r="G939" s="277" t="s">
        <v>1799</v>
      </c>
      <c r="H939" s="276">
        <v>1</v>
      </c>
      <c r="I939" s="280" t="s">
        <v>1800</v>
      </c>
    </row>
    <row r="940" spans="1:9">
      <c r="A940" s="272">
        <v>936</v>
      </c>
      <c r="B940" s="273" t="s">
        <v>2888</v>
      </c>
      <c r="C940" s="273" t="s">
        <v>2699</v>
      </c>
      <c r="D940" s="274" t="s">
        <v>1798</v>
      </c>
      <c r="E940" s="275"/>
      <c r="F940" s="276"/>
      <c r="G940" s="277" t="s">
        <v>1799</v>
      </c>
      <c r="H940" s="276">
        <v>1</v>
      </c>
      <c r="I940" s="280" t="s">
        <v>1800</v>
      </c>
    </row>
    <row r="941" spans="1:9">
      <c r="A941" s="272">
        <v>937</v>
      </c>
      <c r="B941" s="273" t="s">
        <v>2889</v>
      </c>
      <c r="C941" s="273" t="s">
        <v>2699</v>
      </c>
      <c r="D941" s="274" t="s">
        <v>1798</v>
      </c>
      <c r="E941" s="275"/>
      <c r="F941" s="276"/>
      <c r="G941" s="277" t="s">
        <v>1799</v>
      </c>
      <c r="H941" s="276">
        <v>1</v>
      </c>
      <c r="I941" s="280" t="s">
        <v>1800</v>
      </c>
    </row>
    <row r="942" spans="1:9">
      <c r="A942" s="272">
        <v>938</v>
      </c>
      <c r="B942" s="273" t="s">
        <v>2890</v>
      </c>
      <c r="C942" s="273" t="s">
        <v>2701</v>
      </c>
      <c r="D942" s="274" t="s">
        <v>1798</v>
      </c>
      <c r="E942" s="275"/>
      <c r="F942" s="276"/>
      <c r="G942" s="277" t="s">
        <v>1799</v>
      </c>
      <c r="H942" s="276">
        <v>1</v>
      </c>
      <c r="I942" s="280" t="s">
        <v>1800</v>
      </c>
    </row>
    <row r="943" spans="1:9">
      <c r="A943" s="272">
        <v>939</v>
      </c>
      <c r="B943" s="273" t="s">
        <v>2891</v>
      </c>
      <c r="C943" s="273" t="s">
        <v>2892</v>
      </c>
      <c r="D943" s="274" t="s">
        <v>1798</v>
      </c>
      <c r="E943" s="275"/>
      <c r="F943" s="276"/>
      <c r="G943" s="277" t="s">
        <v>1799</v>
      </c>
      <c r="H943" s="276">
        <v>1</v>
      </c>
      <c r="I943" s="280" t="s">
        <v>1800</v>
      </c>
    </row>
    <row r="944" spans="1:9">
      <c r="A944" s="272">
        <v>940</v>
      </c>
      <c r="B944" s="273" t="s">
        <v>2893</v>
      </c>
      <c r="C944" s="273" t="s">
        <v>2894</v>
      </c>
      <c r="D944" s="274" t="s">
        <v>1798</v>
      </c>
      <c r="E944" s="275"/>
      <c r="F944" s="276"/>
      <c r="G944" s="277" t="s">
        <v>1799</v>
      </c>
      <c r="H944" s="276">
        <v>1</v>
      </c>
      <c r="I944" s="280" t="s">
        <v>1800</v>
      </c>
    </row>
    <row r="945" spans="1:9">
      <c r="A945" s="272">
        <v>941</v>
      </c>
      <c r="B945" s="273" t="s">
        <v>2895</v>
      </c>
      <c r="C945" s="273" t="s">
        <v>2896</v>
      </c>
      <c r="D945" s="274" t="s">
        <v>1798</v>
      </c>
      <c r="E945" s="275"/>
      <c r="F945" s="276"/>
      <c r="G945" s="277" t="s">
        <v>1799</v>
      </c>
      <c r="H945" s="276">
        <v>1</v>
      </c>
      <c r="I945" s="280" t="s">
        <v>1800</v>
      </c>
    </row>
    <row r="946" spans="1:9">
      <c r="A946" s="272">
        <v>942</v>
      </c>
      <c r="B946" s="273" t="s">
        <v>2897</v>
      </c>
      <c r="C946" s="273" t="s">
        <v>2898</v>
      </c>
      <c r="D946" s="274" t="s">
        <v>1798</v>
      </c>
      <c r="E946" s="275"/>
      <c r="F946" s="276"/>
      <c r="G946" s="277" t="s">
        <v>1799</v>
      </c>
      <c r="H946" s="276">
        <v>1</v>
      </c>
      <c r="I946" s="280" t="s">
        <v>1800</v>
      </c>
    </row>
    <row r="947" spans="1:9">
      <c r="A947" s="272">
        <v>943</v>
      </c>
      <c r="B947" s="273" t="s">
        <v>2899</v>
      </c>
      <c r="C947" s="273" t="s">
        <v>2724</v>
      </c>
      <c r="D947" s="274" t="s">
        <v>1798</v>
      </c>
      <c r="E947" s="275"/>
      <c r="F947" s="276"/>
      <c r="G947" s="277" t="s">
        <v>1799</v>
      </c>
      <c r="H947" s="276">
        <v>1</v>
      </c>
      <c r="I947" s="280" t="s">
        <v>1800</v>
      </c>
    </row>
    <row r="948" spans="1:9">
      <c r="A948" s="272">
        <v>944</v>
      </c>
      <c r="B948" s="273" t="s">
        <v>2900</v>
      </c>
      <c r="C948" s="273" t="s">
        <v>2803</v>
      </c>
      <c r="D948" s="274" t="s">
        <v>1798</v>
      </c>
      <c r="E948" s="275"/>
      <c r="F948" s="276"/>
      <c r="G948" s="277" t="s">
        <v>1799</v>
      </c>
      <c r="H948" s="276">
        <v>1</v>
      </c>
      <c r="I948" s="280" t="s">
        <v>1800</v>
      </c>
    </row>
    <row r="949" spans="1:9">
      <c r="A949" s="272">
        <v>945</v>
      </c>
      <c r="B949" s="273" t="s">
        <v>2901</v>
      </c>
      <c r="C949" s="273" t="s">
        <v>2902</v>
      </c>
      <c r="D949" s="274" t="s">
        <v>1798</v>
      </c>
      <c r="E949" s="275"/>
      <c r="F949" s="276"/>
      <c r="G949" s="277" t="s">
        <v>1799</v>
      </c>
      <c r="H949" s="276">
        <v>1</v>
      </c>
      <c r="I949" s="280" t="s">
        <v>1800</v>
      </c>
    </row>
    <row r="950" spans="1:9">
      <c r="A950" s="272">
        <v>946</v>
      </c>
      <c r="B950" s="273" t="s">
        <v>2903</v>
      </c>
      <c r="C950" s="273" t="s">
        <v>2902</v>
      </c>
      <c r="D950" s="274" t="s">
        <v>1798</v>
      </c>
      <c r="E950" s="275"/>
      <c r="F950" s="276"/>
      <c r="G950" s="277" t="s">
        <v>1799</v>
      </c>
      <c r="H950" s="276">
        <v>1</v>
      </c>
      <c r="I950" s="280" t="s">
        <v>1800</v>
      </c>
    </row>
    <row r="951" spans="1:9">
      <c r="A951" s="272">
        <v>947</v>
      </c>
      <c r="B951" s="273" t="s">
        <v>2904</v>
      </c>
      <c r="C951" s="273" t="s">
        <v>2171</v>
      </c>
      <c r="D951" s="274" t="s">
        <v>1798</v>
      </c>
      <c r="E951" s="275"/>
      <c r="F951" s="276"/>
      <c r="G951" s="277" t="s">
        <v>1799</v>
      </c>
      <c r="H951" s="276">
        <v>1</v>
      </c>
      <c r="I951" s="280" t="s">
        <v>1800</v>
      </c>
    </row>
    <row r="952" spans="1:9">
      <c r="A952" s="272">
        <v>948</v>
      </c>
      <c r="B952" s="273" t="s">
        <v>2905</v>
      </c>
      <c r="C952" s="273" t="s">
        <v>2171</v>
      </c>
      <c r="D952" s="274" t="s">
        <v>1798</v>
      </c>
      <c r="E952" s="275"/>
      <c r="F952" s="276"/>
      <c r="G952" s="277" t="s">
        <v>1799</v>
      </c>
      <c r="H952" s="276">
        <v>1</v>
      </c>
      <c r="I952" s="280" t="s">
        <v>1800</v>
      </c>
    </row>
    <row r="953" spans="1:9">
      <c r="A953" s="272">
        <v>949</v>
      </c>
      <c r="B953" s="273" t="s">
        <v>2906</v>
      </c>
      <c r="C953" s="273" t="s">
        <v>2171</v>
      </c>
      <c r="D953" s="274" t="s">
        <v>1798</v>
      </c>
      <c r="E953" s="275"/>
      <c r="F953" s="276"/>
      <c r="G953" s="277" t="s">
        <v>1799</v>
      </c>
      <c r="H953" s="276">
        <v>1</v>
      </c>
      <c r="I953" s="280" t="s">
        <v>1800</v>
      </c>
    </row>
    <row r="954" spans="1:9">
      <c r="A954" s="272">
        <v>950</v>
      </c>
      <c r="B954" s="273" t="s">
        <v>2907</v>
      </c>
      <c r="C954" s="273" t="s">
        <v>2177</v>
      </c>
      <c r="D954" s="274" t="s">
        <v>1798</v>
      </c>
      <c r="E954" s="275"/>
      <c r="F954" s="276"/>
      <c r="G954" s="277" t="s">
        <v>1799</v>
      </c>
      <c r="H954" s="276">
        <v>1</v>
      </c>
      <c r="I954" s="280" t="s">
        <v>1800</v>
      </c>
    </row>
    <row r="955" spans="1:9">
      <c r="A955" s="272">
        <v>951</v>
      </c>
      <c r="B955" s="273" t="s">
        <v>2908</v>
      </c>
      <c r="C955" s="273" t="s">
        <v>2177</v>
      </c>
      <c r="D955" s="274" t="s">
        <v>1798</v>
      </c>
      <c r="E955" s="275"/>
      <c r="F955" s="276"/>
      <c r="G955" s="277" t="s">
        <v>1799</v>
      </c>
      <c r="H955" s="276">
        <v>1</v>
      </c>
      <c r="I955" s="280" t="s">
        <v>1800</v>
      </c>
    </row>
    <row r="956" spans="1:9">
      <c r="A956" s="272">
        <v>952</v>
      </c>
      <c r="B956" s="273" t="s">
        <v>2909</v>
      </c>
      <c r="C956" s="273" t="s">
        <v>2177</v>
      </c>
      <c r="D956" s="274" t="s">
        <v>1798</v>
      </c>
      <c r="E956" s="275"/>
      <c r="F956" s="276"/>
      <c r="G956" s="277" t="s">
        <v>1799</v>
      </c>
      <c r="H956" s="276">
        <v>1</v>
      </c>
      <c r="I956" s="280" t="s">
        <v>1800</v>
      </c>
    </row>
    <row r="957" spans="1:9">
      <c r="A957" s="272">
        <v>953</v>
      </c>
      <c r="B957" s="273" t="s">
        <v>2910</v>
      </c>
      <c r="C957" s="273" t="s">
        <v>2911</v>
      </c>
      <c r="D957" s="274" t="s">
        <v>1798</v>
      </c>
      <c r="E957" s="275"/>
      <c r="F957" s="276"/>
      <c r="G957" s="277" t="s">
        <v>1799</v>
      </c>
      <c r="H957" s="276">
        <v>1</v>
      </c>
      <c r="I957" s="280" t="s">
        <v>1800</v>
      </c>
    </row>
    <row r="958" spans="1:9">
      <c r="A958" s="272">
        <v>954</v>
      </c>
      <c r="B958" s="273" t="s">
        <v>2912</v>
      </c>
      <c r="C958" s="273" t="s">
        <v>2911</v>
      </c>
      <c r="D958" s="274" t="s">
        <v>1798</v>
      </c>
      <c r="E958" s="275"/>
      <c r="F958" s="276"/>
      <c r="G958" s="277" t="s">
        <v>1799</v>
      </c>
      <c r="H958" s="276">
        <v>1</v>
      </c>
      <c r="I958" s="280" t="s">
        <v>1800</v>
      </c>
    </row>
    <row r="959" spans="1:9">
      <c r="A959" s="272">
        <v>955</v>
      </c>
      <c r="B959" s="273" t="s">
        <v>2913</v>
      </c>
      <c r="C959" s="273" t="s">
        <v>2911</v>
      </c>
      <c r="D959" s="274" t="s">
        <v>1798</v>
      </c>
      <c r="E959" s="275"/>
      <c r="F959" s="276"/>
      <c r="G959" s="277" t="s">
        <v>1799</v>
      </c>
      <c r="H959" s="276">
        <v>1</v>
      </c>
      <c r="I959" s="280" t="s">
        <v>1800</v>
      </c>
    </row>
    <row r="960" spans="1:9">
      <c r="A960" s="272">
        <v>956</v>
      </c>
      <c r="B960" s="273" t="s">
        <v>2914</v>
      </c>
      <c r="C960" s="273" t="s">
        <v>2911</v>
      </c>
      <c r="D960" s="274" t="s">
        <v>1798</v>
      </c>
      <c r="E960" s="275"/>
      <c r="F960" s="276"/>
      <c r="G960" s="277" t="s">
        <v>1799</v>
      </c>
      <c r="H960" s="276">
        <v>1</v>
      </c>
      <c r="I960" s="280" t="s">
        <v>1800</v>
      </c>
    </row>
    <row r="961" spans="1:9">
      <c r="A961" s="272">
        <v>957</v>
      </c>
      <c r="B961" s="273" t="s">
        <v>2915</v>
      </c>
      <c r="C961" s="273" t="s">
        <v>2911</v>
      </c>
      <c r="D961" s="274" t="s">
        <v>1798</v>
      </c>
      <c r="E961" s="275"/>
      <c r="F961" s="276"/>
      <c r="G961" s="277" t="s">
        <v>1799</v>
      </c>
      <c r="H961" s="276">
        <v>1</v>
      </c>
      <c r="I961" s="280" t="s">
        <v>1800</v>
      </c>
    </row>
    <row r="962" spans="1:9">
      <c r="A962" s="272">
        <v>958</v>
      </c>
      <c r="B962" s="273" t="s">
        <v>2916</v>
      </c>
      <c r="C962" s="273" t="s">
        <v>2911</v>
      </c>
      <c r="D962" s="274" t="s">
        <v>1798</v>
      </c>
      <c r="E962" s="275"/>
      <c r="F962" s="276"/>
      <c r="G962" s="277" t="s">
        <v>1799</v>
      </c>
      <c r="H962" s="276">
        <v>1</v>
      </c>
      <c r="I962" s="280" t="s">
        <v>1800</v>
      </c>
    </row>
    <row r="963" spans="1:9">
      <c r="A963" s="272">
        <v>959</v>
      </c>
      <c r="B963" s="273" t="s">
        <v>2917</v>
      </c>
      <c r="C963" s="273" t="s">
        <v>2911</v>
      </c>
      <c r="D963" s="274" t="s">
        <v>1798</v>
      </c>
      <c r="E963" s="275"/>
      <c r="F963" s="276"/>
      <c r="G963" s="277" t="s">
        <v>1799</v>
      </c>
      <c r="H963" s="276">
        <v>1</v>
      </c>
      <c r="I963" s="280" t="s">
        <v>1800</v>
      </c>
    </row>
    <row r="964" spans="1:9">
      <c r="A964" s="272">
        <v>960</v>
      </c>
      <c r="B964" s="273" t="s">
        <v>2918</v>
      </c>
      <c r="C964" s="273" t="s">
        <v>2911</v>
      </c>
      <c r="D964" s="274" t="s">
        <v>1798</v>
      </c>
      <c r="E964" s="275"/>
      <c r="F964" s="276"/>
      <c r="G964" s="277" t="s">
        <v>1799</v>
      </c>
      <c r="H964" s="276">
        <v>1</v>
      </c>
      <c r="I964" s="280" t="s">
        <v>1800</v>
      </c>
    </row>
    <row r="965" spans="1:9">
      <c r="A965" s="272">
        <v>961</v>
      </c>
      <c r="B965" s="273" t="s">
        <v>2919</v>
      </c>
      <c r="C965" s="273" t="s">
        <v>2911</v>
      </c>
      <c r="D965" s="274" t="s">
        <v>1798</v>
      </c>
      <c r="E965" s="275"/>
      <c r="F965" s="276"/>
      <c r="G965" s="277" t="s">
        <v>1799</v>
      </c>
      <c r="H965" s="276">
        <v>1</v>
      </c>
      <c r="I965" s="280" t="s">
        <v>1800</v>
      </c>
    </row>
    <row r="966" spans="1:9">
      <c r="A966" s="272">
        <v>962</v>
      </c>
      <c r="B966" s="273" t="s">
        <v>2920</v>
      </c>
      <c r="C966" s="273" t="s">
        <v>2911</v>
      </c>
      <c r="D966" s="274" t="s">
        <v>1798</v>
      </c>
      <c r="E966" s="275"/>
      <c r="F966" s="276"/>
      <c r="G966" s="277" t="s">
        <v>1799</v>
      </c>
      <c r="H966" s="276">
        <v>1</v>
      </c>
      <c r="I966" s="280" t="s">
        <v>1800</v>
      </c>
    </row>
    <row r="967" spans="1:9">
      <c r="A967" s="272">
        <v>963</v>
      </c>
      <c r="B967" s="273" t="s">
        <v>2921</v>
      </c>
      <c r="C967" s="273" t="s">
        <v>2922</v>
      </c>
      <c r="D967" s="274" t="s">
        <v>1798</v>
      </c>
      <c r="E967" s="275"/>
      <c r="F967" s="276"/>
      <c r="G967" s="277" t="s">
        <v>1799</v>
      </c>
      <c r="H967" s="276">
        <v>1</v>
      </c>
      <c r="I967" s="280" t="s">
        <v>1800</v>
      </c>
    </row>
    <row r="968" spans="1:9">
      <c r="A968" s="272">
        <v>964</v>
      </c>
      <c r="B968" s="273" t="s">
        <v>2923</v>
      </c>
      <c r="C968" s="273" t="s">
        <v>2922</v>
      </c>
      <c r="D968" s="274" t="s">
        <v>1798</v>
      </c>
      <c r="E968" s="275"/>
      <c r="F968" s="276"/>
      <c r="G968" s="277" t="s">
        <v>1799</v>
      </c>
      <c r="H968" s="276">
        <v>1</v>
      </c>
      <c r="I968" s="280" t="s">
        <v>1800</v>
      </c>
    </row>
    <row r="969" spans="1:9">
      <c r="A969" s="272">
        <v>965</v>
      </c>
      <c r="B969" s="273" t="s">
        <v>2924</v>
      </c>
      <c r="C969" s="273" t="s">
        <v>2922</v>
      </c>
      <c r="D969" s="274" t="s">
        <v>1798</v>
      </c>
      <c r="E969" s="275"/>
      <c r="F969" s="276"/>
      <c r="G969" s="277" t="s">
        <v>1799</v>
      </c>
      <c r="H969" s="276">
        <v>1</v>
      </c>
      <c r="I969" s="280" t="s">
        <v>1800</v>
      </c>
    </row>
    <row r="970" spans="1:9">
      <c r="A970" s="272">
        <v>966</v>
      </c>
      <c r="B970" s="273" t="s">
        <v>2925</v>
      </c>
      <c r="C970" s="273" t="s">
        <v>2922</v>
      </c>
      <c r="D970" s="274" t="s">
        <v>1798</v>
      </c>
      <c r="E970" s="275"/>
      <c r="F970" s="276"/>
      <c r="G970" s="277" t="s">
        <v>1799</v>
      </c>
      <c r="H970" s="276">
        <v>1</v>
      </c>
      <c r="I970" s="280" t="s">
        <v>1800</v>
      </c>
    </row>
    <row r="971" spans="1:9">
      <c r="A971" s="272">
        <v>967</v>
      </c>
      <c r="B971" s="273" t="s">
        <v>2926</v>
      </c>
      <c r="C971" s="273" t="s">
        <v>2922</v>
      </c>
      <c r="D971" s="274" t="s">
        <v>1798</v>
      </c>
      <c r="E971" s="275"/>
      <c r="F971" s="276"/>
      <c r="G971" s="277" t="s">
        <v>1799</v>
      </c>
      <c r="H971" s="276">
        <v>1</v>
      </c>
      <c r="I971" s="280" t="s">
        <v>1800</v>
      </c>
    </row>
    <row r="972" spans="1:9">
      <c r="A972" s="272">
        <v>968</v>
      </c>
      <c r="B972" s="273" t="s">
        <v>2927</v>
      </c>
      <c r="C972" s="273" t="s">
        <v>2922</v>
      </c>
      <c r="D972" s="274" t="s">
        <v>1798</v>
      </c>
      <c r="E972" s="275"/>
      <c r="F972" s="276"/>
      <c r="G972" s="277" t="s">
        <v>1799</v>
      </c>
      <c r="H972" s="276">
        <v>1</v>
      </c>
      <c r="I972" s="280" t="s">
        <v>1800</v>
      </c>
    </row>
    <row r="973" spans="1:9">
      <c r="A973" s="272">
        <v>969</v>
      </c>
      <c r="B973" s="273" t="s">
        <v>2928</v>
      </c>
      <c r="C973" s="273" t="s">
        <v>2922</v>
      </c>
      <c r="D973" s="274" t="s">
        <v>1798</v>
      </c>
      <c r="E973" s="275"/>
      <c r="F973" s="276"/>
      <c r="G973" s="277" t="s">
        <v>1799</v>
      </c>
      <c r="H973" s="276">
        <v>1</v>
      </c>
      <c r="I973" s="280" t="s">
        <v>1800</v>
      </c>
    </row>
    <row r="974" spans="1:9">
      <c r="A974" s="272">
        <v>970</v>
      </c>
      <c r="B974" s="273" t="s">
        <v>2929</v>
      </c>
      <c r="C974" s="273" t="s">
        <v>2922</v>
      </c>
      <c r="D974" s="274" t="s">
        <v>1798</v>
      </c>
      <c r="E974" s="275"/>
      <c r="F974" s="276"/>
      <c r="G974" s="277" t="s">
        <v>1799</v>
      </c>
      <c r="H974" s="276">
        <v>1</v>
      </c>
      <c r="I974" s="280" t="s">
        <v>1800</v>
      </c>
    </row>
    <row r="975" spans="1:9">
      <c r="A975" s="272">
        <v>971</v>
      </c>
      <c r="B975" s="273" t="s">
        <v>2930</v>
      </c>
      <c r="C975" s="273" t="s">
        <v>2922</v>
      </c>
      <c r="D975" s="274" t="s">
        <v>1798</v>
      </c>
      <c r="E975" s="275"/>
      <c r="F975" s="276"/>
      <c r="G975" s="277" t="s">
        <v>1799</v>
      </c>
      <c r="H975" s="276">
        <v>1</v>
      </c>
      <c r="I975" s="280" t="s">
        <v>1800</v>
      </c>
    </row>
    <row r="976" spans="1:9">
      <c r="A976" s="272">
        <v>972</v>
      </c>
      <c r="B976" s="273" t="s">
        <v>2931</v>
      </c>
      <c r="C976" s="273" t="s">
        <v>2922</v>
      </c>
      <c r="D976" s="274" t="s">
        <v>1798</v>
      </c>
      <c r="E976" s="275"/>
      <c r="F976" s="276"/>
      <c r="G976" s="277" t="s">
        <v>1799</v>
      </c>
      <c r="H976" s="276">
        <v>1</v>
      </c>
      <c r="I976" s="280" t="s">
        <v>1800</v>
      </c>
    </row>
    <row r="977" spans="1:9">
      <c r="A977" s="272">
        <v>973</v>
      </c>
      <c r="B977" s="273" t="s">
        <v>2932</v>
      </c>
      <c r="C977" s="273" t="s">
        <v>2826</v>
      </c>
      <c r="D977" s="274" t="s">
        <v>1798</v>
      </c>
      <c r="E977" s="275"/>
      <c r="F977" s="276"/>
      <c r="G977" s="277" t="s">
        <v>1820</v>
      </c>
      <c r="H977" s="276">
        <v>1</v>
      </c>
      <c r="I977" s="280" t="s">
        <v>1800</v>
      </c>
    </row>
    <row r="978" spans="1:9">
      <c r="A978" s="272">
        <v>974</v>
      </c>
      <c r="B978" s="273" t="s">
        <v>2933</v>
      </c>
      <c r="C978" s="273" t="s">
        <v>2173</v>
      </c>
      <c r="D978" s="274" t="s">
        <v>1798</v>
      </c>
      <c r="E978" s="275"/>
      <c r="F978" s="276"/>
      <c r="G978" s="277" t="s">
        <v>1820</v>
      </c>
      <c r="H978" s="276">
        <v>1</v>
      </c>
      <c r="I978" s="280" t="s">
        <v>1800</v>
      </c>
    </row>
    <row r="979" spans="1:9">
      <c r="A979" s="272">
        <v>975</v>
      </c>
      <c r="B979" s="273" t="s">
        <v>2934</v>
      </c>
      <c r="C979" s="273" t="s">
        <v>1802</v>
      </c>
      <c r="D979" s="274" t="s">
        <v>1798</v>
      </c>
      <c r="E979" s="275"/>
      <c r="F979" s="276"/>
      <c r="G979" s="277" t="s">
        <v>1799</v>
      </c>
      <c r="H979" s="276">
        <v>1</v>
      </c>
      <c r="I979" s="280" t="s">
        <v>1800</v>
      </c>
    </row>
    <row r="980" spans="1:9">
      <c r="A980" s="272">
        <v>976</v>
      </c>
      <c r="B980" s="273" t="s">
        <v>2935</v>
      </c>
      <c r="C980" s="273" t="s">
        <v>1802</v>
      </c>
      <c r="D980" s="274" t="s">
        <v>1798</v>
      </c>
      <c r="E980" s="275"/>
      <c r="F980" s="276"/>
      <c r="G980" s="277" t="s">
        <v>1799</v>
      </c>
      <c r="H980" s="276">
        <v>1</v>
      </c>
      <c r="I980" s="280" t="s">
        <v>1800</v>
      </c>
    </row>
    <row r="981" spans="1:9">
      <c r="A981" s="272">
        <v>977</v>
      </c>
      <c r="B981" s="273" t="s">
        <v>2936</v>
      </c>
      <c r="C981" s="273" t="s">
        <v>1802</v>
      </c>
      <c r="D981" s="274" t="s">
        <v>1798</v>
      </c>
      <c r="E981" s="275"/>
      <c r="F981" s="276"/>
      <c r="G981" s="277" t="s">
        <v>1799</v>
      </c>
      <c r="H981" s="276">
        <v>1</v>
      </c>
      <c r="I981" s="280" t="s">
        <v>1800</v>
      </c>
    </row>
    <row r="982" spans="1:9">
      <c r="A982" s="272">
        <v>978</v>
      </c>
      <c r="B982" s="273" t="s">
        <v>2937</v>
      </c>
      <c r="C982" s="273" t="s">
        <v>1802</v>
      </c>
      <c r="D982" s="274" t="s">
        <v>1798</v>
      </c>
      <c r="E982" s="275"/>
      <c r="F982" s="276"/>
      <c r="G982" s="277" t="s">
        <v>1799</v>
      </c>
      <c r="H982" s="276">
        <v>1</v>
      </c>
      <c r="I982" s="280" t="s">
        <v>1800</v>
      </c>
    </row>
    <row r="983" spans="1:9">
      <c r="A983" s="272">
        <v>979</v>
      </c>
      <c r="B983" s="273" t="s">
        <v>2938</v>
      </c>
      <c r="C983" s="273" t="s">
        <v>1802</v>
      </c>
      <c r="D983" s="274" t="s">
        <v>1798</v>
      </c>
      <c r="E983" s="275"/>
      <c r="F983" s="276"/>
      <c r="G983" s="277" t="s">
        <v>1799</v>
      </c>
      <c r="H983" s="276">
        <v>1</v>
      </c>
      <c r="I983" s="280" t="s">
        <v>1800</v>
      </c>
    </row>
    <row r="984" spans="1:9">
      <c r="A984" s="272">
        <v>980</v>
      </c>
      <c r="B984" s="273" t="s">
        <v>2939</v>
      </c>
      <c r="C984" s="273" t="s">
        <v>1802</v>
      </c>
      <c r="D984" s="274" t="s">
        <v>1798</v>
      </c>
      <c r="E984" s="275"/>
      <c r="F984" s="276"/>
      <c r="G984" s="277" t="s">
        <v>1799</v>
      </c>
      <c r="H984" s="276">
        <v>1</v>
      </c>
      <c r="I984" s="280" t="s">
        <v>1800</v>
      </c>
    </row>
    <row r="985" spans="1:9">
      <c r="A985" s="272">
        <v>981</v>
      </c>
      <c r="B985" s="273" t="s">
        <v>2940</v>
      </c>
      <c r="C985" s="273" t="s">
        <v>1802</v>
      </c>
      <c r="D985" s="274" t="s">
        <v>1798</v>
      </c>
      <c r="E985" s="275"/>
      <c r="F985" s="276"/>
      <c r="G985" s="277" t="s">
        <v>1799</v>
      </c>
      <c r="H985" s="276">
        <v>1</v>
      </c>
      <c r="I985" s="280" t="s">
        <v>1800</v>
      </c>
    </row>
    <row r="986" spans="1:9">
      <c r="A986" s="272">
        <v>982</v>
      </c>
      <c r="B986" s="273" t="s">
        <v>2941</v>
      </c>
      <c r="C986" s="273" t="s">
        <v>1802</v>
      </c>
      <c r="D986" s="274" t="s">
        <v>1798</v>
      </c>
      <c r="E986" s="275"/>
      <c r="F986" s="276"/>
      <c r="G986" s="277" t="s">
        <v>1799</v>
      </c>
      <c r="H986" s="276">
        <v>1</v>
      </c>
      <c r="I986" s="280" t="s">
        <v>1800</v>
      </c>
    </row>
    <row r="987" spans="1:9">
      <c r="A987" s="272">
        <v>983</v>
      </c>
      <c r="B987" s="273" t="s">
        <v>2942</v>
      </c>
      <c r="C987" s="273" t="s">
        <v>1802</v>
      </c>
      <c r="D987" s="274" t="s">
        <v>1798</v>
      </c>
      <c r="E987" s="275"/>
      <c r="F987" s="276"/>
      <c r="G987" s="277" t="s">
        <v>1799</v>
      </c>
      <c r="H987" s="276">
        <v>1</v>
      </c>
      <c r="I987" s="280" t="s">
        <v>1800</v>
      </c>
    </row>
    <row r="988" spans="1:9">
      <c r="A988" s="272">
        <v>984</v>
      </c>
      <c r="B988" s="273" t="s">
        <v>2943</v>
      </c>
      <c r="C988" s="273" t="s">
        <v>1802</v>
      </c>
      <c r="D988" s="274" t="s">
        <v>1798</v>
      </c>
      <c r="E988" s="275"/>
      <c r="F988" s="276"/>
      <c r="G988" s="277" t="s">
        <v>1799</v>
      </c>
      <c r="H988" s="276">
        <v>1</v>
      </c>
      <c r="I988" s="280" t="s">
        <v>1969</v>
      </c>
    </row>
    <row r="989" spans="1:9">
      <c r="A989" s="272">
        <v>985</v>
      </c>
      <c r="B989" s="273" t="s">
        <v>2944</v>
      </c>
      <c r="C989" s="273" t="s">
        <v>1802</v>
      </c>
      <c r="D989" s="274" t="s">
        <v>1798</v>
      </c>
      <c r="E989" s="275"/>
      <c r="F989" s="276"/>
      <c r="G989" s="277" t="s">
        <v>1799</v>
      </c>
      <c r="H989" s="276">
        <v>1</v>
      </c>
      <c r="I989" s="280" t="s">
        <v>1800</v>
      </c>
    </row>
    <row r="990" spans="1:9">
      <c r="A990" s="272">
        <v>986</v>
      </c>
      <c r="B990" s="273" t="s">
        <v>2945</v>
      </c>
      <c r="C990" s="273" t="s">
        <v>1802</v>
      </c>
      <c r="D990" s="274" t="s">
        <v>1798</v>
      </c>
      <c r="E990" s="275"/>
      <c r="F990" s="276"/>
      <c r="G990" s="277" t="s">
        <v>1799</v>
      </c>
      <c r="H990" s="276">
        <v>1</v>
      </c>
      <c r="I990" s="280" t="s">
        <v>1800</v>
      </c>
    </row>
    <row r="991" spans="1:9">
      <c r="A991" s="272">
        <v>987</v>
      </c>
      <c r="B991" s="273" t="s">
        <v>2946</v>
      </c>
      <c r="C991" s="273" t="s">
        <v>1802</v>
      </c>
      <c r="D991" s="274" t="s">
        <v>1798</v>
      </c>
      <c r="E991" s="275"/>
      <c r="F991" s="276"/>
      <c r="G991" s="277" t="s">
        <v>1799</v>
      </c>
      <c r="H991" s="276">
        <v>1</v>
      </c>
      <c r="I991" s="280" t="s">
        <v>1800</v>
      </c>
    </row>
    <row r="992" spans="1:9">
      <c r="A992" s="272">
        <v>988</v>
      </c>
      <c r="B992" s="273" t="s">
        <v>2947</v>
      </c>
      <c r="C992" s="273" t="s">
        <v>1802</v>
      </c>
      <c r="D992" s="274" t="s">
        <v>1798</v>
      </c>
      <c r="E992" s="275"/>
      <c r="F992" s="276"/>
      <c r="G992" s="277" t="s">
        <v>1799</v>
      </c>
      <c r="H992" s="276">
        <v>1</v>
      </c>
      <c r="I992" s="280" t="s">
        <v>1800</v>
      </c>
    </row>
    <row r="993" spans="1:9">
      <c r="A993" s="272">
        <v>989</v>
      </c>
      <c r="B993" s="273" t="s">
        <v>2948</v>
      </c>
      <c r="C993" s="273" t="s">
        <v>1802</v>
      </c>
      <c r="D993" s="274" t="s">
        <v>1798</v>
      </c>
      <c r="E993" s="275"/>
      <c r="F993" s="276"/>
      <c r="G993" s="277" t="s">
        <v>1799</v>
      </c>
      <c r="H993" s="276">
        <v>1</v>
      </c>
      <c r="I993" s="280" t="s">
        <v>1800</v>
      </c>
    </row>
    <row r="994" spans="1:9">
      <c r="A994" s="272">
        <v>990</v>
      </c>
      <c r="B994" s="273" t="s">
        <v>2949</v>
      </c>
      <c r="C994" s="273" t="s">
        <v>1802</v>
      </c>
      <c r="D994" s="274" t="s">
        <v>1798</v>
      </c>
      <c r="E994" s="275"/>
      <c r="F994" s="276"/>
      <c r="G994" s="277" t="s">
        <v>1799</v>
      </c>
      <c r="H994" s="276">
        <v>1</v>
      </c>
      <c r="I994" s="280" t="s">
        <v>1800</v>
      </c>
    </row>
    <row r="995" spans="1:9">
      <c r="A995" s="272">
        <v>991</v>
      </c>
      <c r="B995" s="273" t="s">
        <v>2950</v>
      </c>
      <c r="C995" s="273" t="s">
        <v>1802</v>
      </c>
      <c r="D995" s="274" t="s">
        <v>1798</v>
      </c>
      <c r="E995" s="275"/>
      <c r="F995" s="276"/>
      <c r="G995" s="277" t="s">
        <v>1799</v>
      </c>
      <c r="H995" s="276">
        <v>1</v>
      </c>
      <c r="I995" s="280" t="s">
        <v>1800</v>
      </c>
    </row>
    <row r="996" spans="1:9">
      <c r="A996" s="272">
        <v>992</v>
      </c>
      <c r="B996" s="273" t="s">
        <v>2951</v>
      </c>
      <c r="C996" s="273" t="s">
        <v>1802</v>
      </c>
      <c r="D996" s="274" t="s">
        <v>1798</v>
      </c>
      <c r="E996" s="275"/>
      <c r="F996" s="276"/>
      <c r="G996" s="277" t="s">
        <v>1799</v>
      </c>
      <c r="H996" s="276">
        <v>1</v>
      </c>
      <c r="I996" s="280" t="s">
        <v>1800</v>
      </c>
    </row>
    <row r="997" spans="1:9">
      <c r="A997" s="272">
        <v>993</v>
      </c>
      <c r="B997" s="273" t="s">
        <v>2952</v>
      </c>
      <c r="C997" s="273" t="s">
        <v>1802</v>
      </c>
      <c r="D997" s="274" t="s">
        <v>1798</v>
      </c>
      <c r="E997" s="275"/>
      <c r="F997" s="276"/>
      <c r="G997" s="277" t="s">
        <v>1799</v>
      </c>
      <c r="H997" s="276">
        <v>1</v>
      </c>
      <c r="I997" s="280" t="s">
        <v>1800</v>
      </c>
    </row>
    <row r="998" spans="1:9">
      <c r="A998" s="272">
        <v>994</v>
      </c>
      <c r="B998" s="273" t="s">
        <v>2953</v>
      </c>
      <c r="C998" s="273" t="s">
        <v>1802</v>
      </c>
      <c r="D998" s="274" t="s">
        <v>1798</v>
      </c>
      <c r="E998" s="275"/>
      <c r="F998" s="276"/>
      <c r="G998" s="277" t="s">
        <v>1799</v>
      </c>
      <c r="H998" s="276">
        <v>1</v>
      </c>
      <c r="I998" s="280" t="s">
        <v>1800</v>
      </c>
    </row>
    <row r="999" spans="1:9">
      <c r="A999" s="272">
        <v>995</v>
      </c>
      <c r="B999" s="273" t="s">
        <v>2954</v>
      </c>
      <c r="C999" s="273" t="s">
        <v>1802</v>
      </c>
      <c r="D999" s="274" t="s">
        <v>1798</v>
      </c>
      <c r="E999" s="275"/>
      <c r="F999" s="276"/>
      <c r="G999" s="277" t="s">
        <v>1799</v>
      </c>
      <c r="H999" s="276">
        <v>1</v>
      </c>
      <c r="I999" s="280" t="s">
        <v>1800</v>
      </c>
    </row>
    <row r="1000" spans="1:9">
      <c r="A1000" s="272">
        <v>996</v>
      </c>
      <c r="B1000" s="273" t="s">
        <v>2955</v>
      </c>
      <c r="C1000" s="273" t="s">
        <v>1802</v>
      </c>
      <c r="D1000" s="274" t="s">
        <v>1798</v>
      </c>
      <c r="E1000" s="275"/>
      <c r="F1000" s="276"/>
      <c r="G1000" s="277" t="s">
        <v>1799</v>
      </c>
      <c r="H1000" s="276">
        <v>1</v>
      </c>
      <c r="I1000" s="280" t="s">
        <v>1800</v>
      </c>
    </row>
    <row r="1001" spans="1:9">
      <c r="A1001" s="272">
        <v>997</v>
      </c>
      <c r="B1001" s="273" t="s">
        <v>2956</v>
      </c>
      <c r="C1001" s="273" t="s">
        <v>1802</v>
      </c>
      <c r="D1001" s="274" t="s">
        <v>1798</v>
      </c>
      <c r="E1001" s="275"/>
      <c r="F1001" s="276"/>
      <c r="G1001" s="277" t="s">
        <v>1799</v>
      </c>
      <c r="H1001" s="276">
        <v>1</v>
      </c>
      <c r="I1001" s="280" t="s">
        <v>1800</v>
      </c>
    </row>
    <row r="1002" spans="1:9">
      <c r="A1002" s="272">
        <v>998</v>
      </c>
      <c r="B1002" s="273" t="s">
        <v>2957</v>
      </c>
      <c r="C1002" s="273" t="s">
        <v>1802</v>
      </c>
      <c r="D1002" s="274" t="s">
        <v>1798</v>
      </c>
      <c r="E1002" s="275"/>
      <c r="F1002" s="276"/>
      <c r="G1002" s="277" t="s">
        <v>1799</v>
      </c>
      <c r="H1002" s="276">
        <v>1</v>
      </c>
      <c r="I1002" s="280" t="s">
        <v>1800</v>
      </c>
    </row>
    <row r="1003" spans="1:9">
      <c r="A1003" s="272">
        <v>999</v>
      </c>
      <c r="B1003" s="273" t="s">
        <v>2958</v>
      </c>
      <c r="C1003" s="273" t="s">
        <v>1802</v>
      </c>
      <c r="D1003" s="274" t="s">
        <v>1798</v>
      </c>
      <c r="E1003" s="275"/>
      <c r="F1003" s="276"/>
      <c r="G1003" s="277" t="s">
        <v>1799</v>
      </c>
      <c r="H1003" s="276">
        <v>1</v>
      </c>
      <c r="I1003" s="280" t="s">
        <v>1800</v>
      </c>
    </row>
    <row r="1004" spans="1:9">
      <c r="A1004" s="272">
        <v>1000</v>
      </c>
      <c r="B1004" s="273" t="s">
        <v>2959</v>
      </c>
      <c r="C1004" s="273" t="s">
        <v>1802</v>
      </c>
      <c r="D1004" s="274" t="s">
        <v>1798</v>
      </c>
      <c r="E1004" s="275"/>
      <c r="F1004" s="276"/>
      <c r="G1004" s="277" t="s">
        <v>1799</v>
      </c>
      <c r="H1004" s="276">
        <v>1</v>
      </c>
      <c r="I1004" s="280" t="s">
        <v>1800</v>
      </c>
    </row>
    <row r="1005" spans="1:9">
      <c r="A1005" s="272">
        <v>1001</v>
      </c>
      <c r="B1005" s="273" t="s">
        <v>2960</v>
      </c>
      <c r="C1005" s="273" t="s">
        <v>1802</v>
      </c>
      <c r="D1005" s="274" t="s">
        <v>1798</v>
      </c>
      <c r="E1005" s="275"/>
      <c r="F1005" s="276"/>
      <c r="G1005" s="277" t="s">
        <v>1799</v>
      </c>
      <c r="H1005" s="276">
        <v>1</v>
      </c>
      <c r="I1005" s="280" t="s">
        <v>1800</v>
      </c>
    </row>
    <row r="1006" spans="1:9">
      <c r="A1006" s="272">
        <v>1002</v>
      </c>
      <c r="B1006" s="273" t="s">
        <v>2961</v>
      </c>
      <c r="C1006" s="273" t="s">
        <v>1802</v>
      </c>
      <c r="D1006" s="274" t="s">
        <v>1798</v>
      </c>
      <c r="E1006" s="275"/>
      <c r="F1006" s="276"/>
      <c r="G1006" s="277" t="s">
        <v>1799</v>
      </c>
      <c r="H1006" s="276">
        <v>1</v>
      </c>
      <c r="I1006" s="280" t="s">
        <v>1800</v>
      </c>
    </row>
    <row r="1007" spans="1:9">
      <c r="A1007" s="272">
        <v>1003</v>
      </c>
      <c r="B1007" s="273" t="s">
        <v>2962</v>
      </c>
      <c r="C1007" s="273" t="s">
        <v>1802</v>
      </c>
      <c r="D1007" s="274" t="s">
        <v>1798</v>
      </c>
      <c r="E1007" s="275"/>
      <c r="F1007" s="276"/>
      <c r="G1007" s="277" t="s">
        <v>1799</v>
      </c>
      <c r="H1007" s="276">
        <v>1</v>
      </c>
      <c r="I1007" s="280" t="s">
        <v>1800</v>
      </c>
    </row>
    <row r="1008" spans="1:9">
      <c r="A1008" s="272">
        <v>1004</v>
      </c>
      <c r="B1008" s="273" t="s">
        <v>2963</v>
      </c>
      <c r="C1008" s="273" t="s">
        <v>1802</v>
      </c>
      <c r="D1008" s="274" t="s">
        <v>1798</v>
      </c>
      <c r="E1008" s="275"/>
      <c r="F1008" s="276"/>
      <c r="G1008" s="277" t="s">
        <v>1799</v>
      </c>
      <c r="H1008" s="276">
        <v>1</v>
      </c>
      <c r="I1008" s="280" t="s">
        <v>1800</v>
      </c>
    </row>
    <row r="1009" spans="1:9">
      <c r="A1009" s="272">
        <v>1005</v>
      </c>
      <c r="B1009" s="273" t="s">
        <v>2964</v>
      </c>
      <c r="C1009" s="273" t="s">
        <v>1802</v>
      </c>
      <c r="D1009" s="274" t="s">
        <v>1798</v>
      </c>
      <c r="E1009" s="275"/>
      <c r="F1009" s="276"/>
      <c r="G1009" s="277" t="s">
        <v>1799</v>
      </c>
      <c r="H1009" s="276">
        <v>1</v>
      </c>
      <c r="I1009" s="280" t="s">
        <v>1800</v>
      </c>
    </row>
    <row r="1010" spans="1:9">
      <c r="A1010" s="272">
        <v>1006</v>
      </c>
      <c r="B1010" s="273" t="s">
        <v>2965</v>
      </c>
      <c r="C1010" s="273" t="s">
        <v>1802</v>
      </c>
      <c r="D1010" s="274" t="s">
        <v>1798</v>
      </c>
      <c r="E1010" s="275"/>
      <c r="F1010" s="276"/>
      <c r="G1010" s="277" t="s">
        <v>1799</v>
      </c>
      <c r="H1010" s="276">
        <v>1</v>
      </c>
      <c r="I1010" s="280" t="s">
        <v>1800</v>
      </c>
    </row>
    <row r="1011" spans="1:9">
      <c r="A1011" s="272">
        <v>1007</v>
      </c>
      <c r="B1011" s="273" t="s">
        <v>2966</v>
      </c>
      <c r="C1011" s="273" t="s">
        <v>1802</v>
      </c>
      <c r="D1011" s="274" t="s">
        <v>1798</v>
      </c>
      <c r="E1011" s="275"/>
      <c r="F1011" s="276"/>
      <c r="G1011" s="277" t="s">
        <v>1799</v>
      </c>
      <c r="H1011" s="276">
        <v>1</v>
      </c>
      <c r="I1011" s="280" t="s">
        <v>1800</v>
      </c>
    </row>
    <row r="1012" spans="1:9">
      <c r="A1012" s="272">
        <v>1008</v>
      </c>
      <c r="B1012" s="273" t="s">
        <v>2967</v>
      </c>
      <c r="C1012" s="273" t="s">
        <v>1802</v>
      </c>
      <c r="D1012" s="274" t="s">
        <v>1798</v>
      </c>
      <c r="E1012" s="275"/>
      <c r="F1012" s="276"/>
      <c r="G1012" s="277" t="s">
        <v>1799</v>
      </c>
      <c r="H1012" s="276">
        <v>1</v>
      </c>
      <c r="I1012" s="280" t="s">
        <v>1800</v>
      </c>
    </row>
    <row r="1013" spans="1:9">
      <c r="A1013" s="272">
        <v>1009</v>
      </c>
      <c r="B1013" s="273" t="s">
        <v>2968</v>
      </c>
      <c r="C1013" s="273" t="s">
        <v>1802</v>
      </c>
      <c r="D1013" s="274" t="s">
        <v>1798</v>
      </c>
      <c r="E1013" s="275"/>
      <c r="F1013" s="276"/>
      <c r="G1013" s="277" t="s">
        <v>1799</v>
      </c>
      <c r="H1013" s="276">
        <v>1</v>
      </c>
      <c r="I1013" s="280" t="s">
        <v>1800</v>
      </c>
    </row>
    <row r="1014" spans="1:9">
      <c r="A1014" s="272">
        <v>1010</v>
      </c>
      <c r="B1014" s="273" t="s">
        <v>2969</v>
      </c>
      <c r="C1014" s="273" t="s">
        <v>1802</v>
      </c>
      <c r="D1014" s="274" t="s">
        <v>1798</v>
      </c>
      <c r="E1014" s="275"/>
      <c r="F1014" s="276"/>
      <c r="G1014" s="277" t="s">
        <v>1799</v>
      </c>
      <c r="H1014" s="276">
        <v>1</v>
      </c>
      <c r="I1014" s="280" t="s">
        <v>1800</v>
      </c>
    </row>
    <row r="1015" spans="1:9">
      <c r="A1015" s="272">
        <v>1011</v>
      </c>
      <c r="B1015" s="273" t="s">
        <v>2970</v>
      </c>
      <c r="C1015" s="273" t="s">
        <v>1802</v>
      </c>
      <c r="D1015" s="274" t="s">
        <v>1798</v>
      </c>
      <c r="E1015" s="275"/>
      <c r="F1015" s="276"/>
      <c r="G1015" s="277" t="s">
        <v>1799</v>
      </c>
      <c r="H1015" s="276">
        <v>1</v>
      </c>
      <c r="I1015" s="280" t="s">
        <v>1800</v>
      </c>
    </row>
    <row r="1016" spans="1:9">
      <c r="A1016" s="272">
        <v>1012</v>
      </c>
      <c r="B1016" s="273" t="s">
        <v>2971</v>
      </c>
      <c r="C1016" s="273" t="s">
        <v>1802</v>
      </c>
      <c r="D1016" s="274" t="s">
        <v>1798</v>
      </c>
      <c r="E1016" s="275"/>
      <c r="F1016" s="276"/>
      <c r="G1016" s="277" t="s">
        <v>1799</v>
      </c>
      <c r="H1016" s="276">
        <v>1</v>
      </c>
      <c r="I1016" s="280" t="s">
        <v>1800</v>
      </c>
    </row>
    <row r="1017" spans="1:9">
      <c r="A1017" s="272">
        <v>1013</v>
      </c>
      <c r="B1017" s="273" t="s">
        <v>2972</v>
      </c>
      <c r="C1017" s="273" t="s">
        <v>1802</v>
      </c>
      <c r="D1017" s="274" t="s">
        <v>1798</v>
      </c>
      <c r="E1017" s="275"/>
      <c r="F1017" s="276"/>
      <c r="G1017" s="277" t="s">
        <v>1799</v>
      </c>
      <c r="H1017" s="276">
        <v>1</v>
      </c>
      <c r="I1017" s="280" t="s">
        <v>1800</v>
      </c>
    </row>
    <row r="1018" spans="1:9">
      <c r="A1018" s="272">
        <v>1014</v>
      </c>
      <c r="B1018" s="273" t="s">
        <v>2973</v>
      </c>
      <c r="C1018" s="273" t="s">
        <v>1802</v>
      </c>
      <c r="D1018" s="274" t="s">
        <v>1798</v>
      </c>
      <c r="E1018" s="275"/>
      <c r="F1018" s="276"/>
      <c r="G1018" s="277" t="s">
        <v>1799</v>
      </c>
      <c r="H1018" s="276">
        <v>1</v>
      </c>
      <c r="I1018" s="280" t="s">
        <v>1800</v>
      </c>
    </row>
    <row r="1019" spans="1:9">
      <c r="A1019" s="272">
        <v>1015</v>
      </c>
      <c r="B1019" s="273" t="s">
        <v>2974</v>
      </c>
      <c r="C1019" s="273" t="s">
        <v>1802</v>
      </c>
      <c r="D1019" s="274" t="s">
        <v>1798</v>
      </c>
      <c r="E1019" s="275"/>
      <c r="F1019" s="276"/>
      <c r="G1019" s="277" t="s">
        <v>1799</v>
      </c>
      <c r="H1019" s="276">
        <v>1</v>
      </c>
      <c r="I1019" s="280" t="s">
        <v>1800</v>
      </c>
    </row>
    <row r="1020" spans="1:9">
      <c r="A1020" s="272">
        <v>1016</v>
      </c>
      <c r="B1020" s="273" t="s">
        <v>2975</v>
      </c>
      <c r="C1020" s="273" t="s">
        <v>1802</v>
      </c>
      <c r="D1020" s="274" t="s">
        <v>1798</v>
      </c>
      <c r="E1020" s="275"/>
      <c r="F1020" s="276"/>
      <c r="G1020" s="277" t="s">
        <v>1799</v>
      </c>
      <c r="H1020" s="276">
        <v>1</v>
      </c>
      <c r="I1020" s="280" t="s">
        <v>1800</v>
      </c>
    </row>
    <row r="1021" spans="1:9">
      <c r="A1021" s="272">
        <v>1017</v>
      </c>
      <c r="B1021" s="273" t="s">
        <v>2976</v>
      </c>
      <c r="C1021" s="273" t="s">
        <v>1802</v>
      </c>
      <c r="D1021" s="274" t="s">
        <v>1798</v>
      </c>
      <c r="E1021" s="275"/>
      <c r="F1021" s="276"/>
      <c r="G1021" s="277" t="s">
        <v>1799</v>
      </c>
      <c r="H1021" s="276">
        <v>1</v>
      </c>
      <c r="I1021" s="280" t="s">
        <v>1800</v>
      </c>
    </row>
    <row r="1022" spans="1:9">
      <c r="A1022" s="272">
        <v>1018</v>
      </c>
      <c r="B1022" s="273" t="s">
        <v>2977</v>
      </c>
      <c r="C1022" s="273" t="s">
        <v>1802</v>
      </c>
      <c r="D1022" s="274" t="s">
        <v>1798</v>
      </c>
      <c r="E1022" s="275"/>
      <c r="F1022" s="276"/>
      <c r="G1022" s="277" t="s">
        <v>1799</v>
      </c>
      <c r="H1022" s="276">
        <v>1</v>
      </c>
      <c r="I1022" s="280" t="s">
        <v>1800</v>
      </c>
    </row>
    <row r="1023" spans="1:9">
      <c r="A1023" s="272">
        <v>1019</v>
      </c>
      <c r="B1023" s="273" t="s">
        <v>2978</v>
      </c>
      <c r="C1023" s="273" t="s">
        <v>1802</v>
      </c>
      <c r="D1023" s="274" t="s">
        <v>1798</v>
      </c>
      <c r="E1023" s="275"/>
      <c r="F1023" s="276"/>
      <c r="G1023" s="277" t="s">
        <v>1799</v>
      </c>
      <c r="H1023" s="276">
        <v>1</v>
      </c>
      <c r="I1023" s="280" t="s">
        <v>1800</v>
      </c>
    </row>
    <row r="1024" spans="1:9">
      <c r="A1024" s="272">
        <v>1020</v>
      </c>
      <c r="B1024" s="273" t="s">
        <v>2979</v>
      </c>
      <c r="C1024" s="273" t="s">
        <v>1802</v>
      </c>
      <c r="D1024" s="274" t="s">
        <v>1798</v>
      </c>
      <c r="E1024" s="275"/>
      <c r="F1024" s="276"/>
      <c r="G1024" s="277" t="s">
        <v>1799</v>
      </c>
      <c r="H1024" s="276">
        <v>1</v>
      </c>
      <c r="I1024" s="280" t="s">
        <v>1800</v>
      </c>
    </row>
    <row r="1025" spans="1:9">
      <c r="A1025" s="272">
        <v>1021</v>
      </c>
      <c r="B1025" s="273" t="s">
        <v>2980</v>
      </c>
      <c r="C1025" s="273" t="s">
        <v>1802</v>
      </c>
      <c r="D1025" s="274" t="s">
        <v>1798</v>
      </c>
      <c r="E1025" s="275"/>
      <c r="F1025" s="276"/>
      <c r="G1025" s="277" t="s">
        <v>1799</v>
      </c>
      <c r="H1025" s="276">
        <v>1</v>
      </c>
      <c r="I1025" s="280" t="s">
        <v>1800</v>
      </c>
    </row>
    <row r="1026" spans="1:9">
      <c r="A1026" s="272">
        <v>1022</v>
      </c>
      <c r="B1026" s="273" t="s">
        <v>2981</v>
      </c>
      <c r="C1026" s="273" t="s">
        <v>1802</v>
      </c>
      <c r="D1026" s="274" t="s">
        <v>1798</v>
      </c>
      <c r="E1026" s="275"/>
      <c r="F1026" s="276"/>
      <c r="G1026" s="277" t="s">
        <v>1799</v>
      </c>
      <c r="H1026" s="276">
        <v>1</v>
      </c>
      <c r="I1026" s="280" t="s">
        <v>1800</v>
      </c>
    </row>
    <row r="1027" spans="1:9">
      <c r="A1027" s="272">
        <v>1023</v>
      </c>
      <c r="B1027" s="273" t="s">
        <v>2982</v>
      </c>
      <c r="C1027" s="273" t="s">
        <v>2983</v>
      </c>
      <c r="D1027" s="274" t="s">
        <v>1798</v>
      </c>
      <c r="E1027" s="275"/>
      <c r="F1027" s="276"/>
      <c r="G1027" s="277" t="s">
        <v>1820</v>
      </c>
      <c r="H1027" s="276">
        <v>1</v>
      </c>
      <c r="I1027" s="280" t="s">
        <v>1800</v>
      </c>
    </row>
    <row r="1028" spans="1:9">
      <c r="A1028" s="272">
        <v>1024</v>
      </c>
      <c r="B1028" s="273" t="s">
        <v>2984</v>
      </c>
      <c r="C1028" s="273" t="s">
        <v>2983</v>
      </c>
      <c r="D1028" s="274" t="s">
        <v>1798</v>
      </c>
      <c r="E1028" s="275"/>
      <c r="F1028" s="276"/>
      <c r="G1028" s="277" t="s">
        <v>1820</v>
      </c>
      <c r="H1028" s="276">
        <v>1</v>
      </c>
      <c r="I1028" s="280" t="s">
        <v>1800</v>
      </c>
    </row>
    <row r="1029" spans="1:9">
      <c r="A1029" s="272">
        <v>1025</v>
      </c>
      <c r="B1029" s="273" t="s">
        <v>2985</v>
      </c>
      <c r="C1029" s="273" t="s">
        <v>2983</v>
      </c>
      <c r="D1029" s="274" t="s">
        <v>1798</v>
      </c>
      <c r="E1029" s="275"/>
      <c r="F1029" s="276"/>
      <c r="G1029" s="277" t="s">
        <v>1820</v>
      </c>
      <c r="H1029" s="276">
        <v>1</v>
      </c>
      <c r="I1029" s="280" t="s">
        <v>1800</v>
      </c>
    </row>
    <row r="1030" spans="1:9">
      <c r="A1030" s="272">
        <v>1026</v>
      </c>
      <c r="B1030" s="273" t="s">
        <v>2986</v>
      </c>
      <c r="C1030" s="273" t="s">
        <v>2983</v>
      </c>
      <c r="D1030" s="274" t="s">
        <v>1798</v>
      </c>
      <c r="E1030" s="275"/>
      <c r="F1030" s="276"/>
      <c r="G1030" s="277" t="s">
        <v>1820</v>
      </c>
      <c r="H1030" s="276">
        <v>1</v>
      </c>
      <c r="I1030" s="280" t="s">
        <v>1800</v>
      </c>
    </row>
    <row r="1031" spans="1:9">
      <c r="A1031" s="272">
        <v>1027</v>
      </c>
      <c r="B1031" s="273" t="s">
        <v>2987</v>
      </c>
      <c r="C1031" s="273" t="s">
        <v>2911</v>
      </c>
      <c r="D1031" s="274" t="s">
        <v>1798</v>
      </c>
      <c r="E1031" s="275"/>
      <c r="F1031" s="276"/>
      <c r="G1031" s="277" t="s">
        <v>1799</v>
      </c>
      <c r="H1031" s="276">
        <v>1</v>
      </c>
      <c r="I1031" s="280" t="s">
        <v>1800</v>
      </c>
    </row>
    <row r="1032" spans="1:9">
      <c r="A1032" s="272">
        <v>1028</v>
      </c>
      <c r="B1032" s="273" t="s">
        <v>2988</v>
      </c>
      <c r="C1032" s="273" t="s">
        <v>2911</v>
      </c>
      <c r="D1032" s="274" t="s">
        <v>1798</v>
      </c>
      <c r="E1032" s="275"/>
      <c r="F1032" s="276"/>
      <c r="G1032" s="277" t="s">
        <v>1799</v>
      </c>
      <c r="H1032" s="276">
        <v>1</v>
      </c>
      <c r="I1032" s="280" t="s">
        <v>1800</v>
      </c>
    </row>
    <row r="1033" spans="1:9">
      <c r="A1033" s="272">
        <v>1029</v>
      </c>
      <c r="B1033" s="273" t="s">
        <v>2989</v>
      </c>
      <c r="C1033" s="273" t="s">
        <v>2911</v>
      </c>
      <c r="D1033" s="274" t="s">
        <v>1798</v>
      </c>
      <c r="E1033" s="275"/>
      <c r="F1033" s="276"/>
      <c r="G1033" s="277" t="s">
        <v>1799</v>
      </c>
      <c r="H1033" s="276">
        <v>1</v>
      </c>
      <c r="I1033" s="280" t="s">
        <v>1800</v>
      </c>
    </row>
    <row r="1034" spans="1:9">
      <c r="A1034" s="272">
        <v>1030</v>
      </c>
      <c r="B1034" s="273" t="s">
        <v>2990</v>
      </c>
      <c r="C1034" s="273" t="s">
        <v>2911</v>
      </c>
      <c r="D1034" s="274" t="s">
        <v>1798</v>
      </c>
      <c r="E1034" s="275"/>
      <c r="F1034" s="276"/>
      <c r="G1034" s="277" t="s">
        <v>1799</v>
      </c>
      <c r="H1034" s="276">
        <v>1</v>
      </c>
      <c r="I1034" s="280" t="s">
        <v>1800</v>
      </c>
    </row>
    <row r="1035" spans="1:9">
      <c r="A1035" s="272">
        <v>1031</v>
      </c>
      <c r="B1035" s="273" t="s">
        <v>2991</v>
      </c>
      <c r="C1035" s="273" t="s">
        <v>2173</v>
      </c>
      <c r="D1035" s="274" t="s">
        <v>1798</v>
      </c>
      <c r="E1035" s="275"/>
      <c r="F1035" s="276"/>
      <c r="G1035" s="277" t="s">
        <v>1799</v>
      </c>
      <c r="H1035" s="276">
        <v>1</v>
      </c>
      <c r="I1035" s="280" t="s">
        <v>1800</v>
      </c>
    </row>
    <row r="1036" spans="1:9">
      <c r="A1036" s="272">
        <v>1032</v>
      </c>
      <c r="B1036" s="273" t="s">
        <v>2992</v>
      </c>
      <c r="C1036" s="273" t="s">
        <v>2173</v>
      </c>
      <c r="D1036" s="274" t="s">
        <v>1798</v>
      </c>
      <c r="E1036" s="275"/>
      <c r="F1036" s="276"/>
      <c r="G1036" s="277" t="s">
        <v>1799</v>
      </c>
      <c r="H1036" s="276">
        <v>1</v>
      </c>
      <c r="I1036" s="280" t="s">
        <v>1800</v>
      </c>
    </row>
    <row r="1037" spans="1:9">
      <c r="A1037" s="272">
        <v>1033</v>
      </c>
      <c r="B1037" s="273" t="s">
        <v>2993</v>
      </c>
      <c r="C1037" s="273" t="s">
        <v>2173</v>
      </c>
      <c r="D1037" s="274" t="s">
        <v>1798</v>
      </c>
      <c r="E1037" s="275"/>
      <c r="F1037" s="276"/>
      <c r="G1037" s="277" t="s">
        <v>1799</v>
      </c>
      <c r="H1037" s="276">
        <v>1</v>
      </c>
      <c r="I1037" s="280" t="s">
        <v>1800</v>
      </c>
    </row>
    <row r="1038" spans="1:9">
      <c r="A1038" s="272">
        <v>1034</v>
      </c>
      <c r="B1038" s="273" t="s">
        <v>2994</v>
      </c>
      <c r="C1038" s="273" t="s">
        <v>2173</v>
      </c>
      <c r="D1038" s="274" t="s">
        <v>1798</v>
      </c>
      <c r="E1038" s="275"/>
      <c r="F1038" s="276"/>
      <c r="G1038" s="277" t="s">
        <v>1799</v>
      </c>
      <c r="H1038" s="276">
        <v>1</v>
      </c>
      <c r="I1038" s="280" t="s">
        <v>1800</v>
      </c>
    </row>
    <row r="1039" spans="1:9">
      <c r="A1039" s="272">
        <v>1035</v>
      </c>
      <c r="B1039" s="273" t="s">
        <v>2995</v>
      </c>
      <c r="C1039" s="273" t="s">
        <v>2922</v>
      </c>
      <c r="D1039" s="274" t="s">
        <v>1798</v>
      </c>
      <c r="E1039" s="275"/>
      <c r="F1039" s="276"/>
      <c r="G1039" s="277" t="s">
        <v>1799</v>
      </c>
      <c r="H1039" s="276">
        <v>1</v>
      </c>
      <c r="I1039" s="280" t="s">
        <v>1800</v>
      </c>
    </row>
    <row r="1040" spans="1:9">
      <c r="A1040" s="272">
        <v>1036</v>
      </c>
      <c r="B1040" s="273" t="s">
        <v>2996</v>
      </c>
      <c r="C1040" s="273" t="s">
        <v>2922</v>
      </c>
      <c r="D1040" s="274" t="s">
        <v>1798</v>
      </c>
      <c r="E1040" s="275"/>
      <c r="F1040" s="276"/>
      <c r="G1040" s="277" t="s">
        <v>1799</v>
      </c>
      <c r="H1040" s="276">
        <v>1</v>
      </c>
      <c r="I1040" s="280" t="s">
        <v>1800</v>
      </c>
    </row>
    <row r="1041" spans="1:9">
      <c r="A1041" s="272">
        <v>1037</v>
      </c>
      <c r="B1041" s="273" t="s">
        <v>1796</v>
      </c>
      <c r="C1041" s="273" t="s">
        <v>2922</v>
      </c>
      <c r="D1041" s="274" t="s">
        <v>1798</v>
      </c>
      <c r="E1041" s="275"/>
      <c r="F1041" s="276"/>
      <c r="G1041" s="277" t="s">
        <v>1799</v>
      </c>
      <c r="H1041" s="276">
        <v>1</v>
      </c>
      <c r="I1041" s="280" t="s">
        <v>1800</v>
      </c>
    </row>
    <row r="1042" spans="1:9">
      <c r="A1042" s="272">
        <v>1038</v>
      </c>
      <c r="B1042" s="273" t="s">
        <v>1801</v>
      </c>
      <c r="C1042" s="273" t="s">
        <v>2922</v>
      </c>
      <c r="D1042" s="274" t="s">
        <v>1798</v>
      </c>
      <c r="E1042" s="275"/>
      <c r="F1042" s="276"/>
      <c r="G1042" s="277" t="s">
        <v>1799</v>
      </c>
      <c r="H1042" s="276">
        <v>1</v>
      </c>
      <c r="I1042" s="280" t="s">
        <v>1800</v>
      </c>
    </row>
    <row r="1043" spans="1:9">
      <c r="A1043" s="272">
        <v>1039</v>
      </c>
      <c r="B1043" s="273" t="s">
        <v>2997</v>
      </c>
      <c r="C1043" s="273" t="s">
        <v>2998</v>
      </c>
      <c r="D1043" s="274" t="s">
        <v>1798</v>
      </c>
      <c r="E1043" s="275"/>
      <c r="F1043" s="276"/>
      <c r="G1043" s="277" t="s">
        <v>1799</v>
      </c>
      <c r="H1043" s="276">
        <v>1</v>
      </c>
      <c r="I1043" s="280" t="s">
        <v>2999</v>
      </c>
    </row>
    <row r="1044" spans="1:9">
      <c r="A1044" s="272">
        <v>1040</v>
      </c>
      <c r="B1044" s="273" t="s">
        <v>3000</v>
      </c>
      <c r="C1044" s="273" t="s">
        <v>2998</v>
      </c>
      <c r="D1044" s="274" t="s">
        <v>1798</v>
      </c>
      <c r="E1044" s="275"/>
      <c r="F1044" s="276"/>
      <c r="G1044" s="277" t="s">
        <v>1799</v>
      </c>
      <c r="H1044" s="276">
        <v>1</v>
      </c>
      <c r="I1044" s="280" t="s">
        <v>2999</v>
      </c>
    </row>
    <row r="1045" spans="1:9">
      <c r="A1045" s="272">
        <v>1041</v>
      </c>
      <c r="B1045" s="273" t="s">
        <v>3001</v>
      </c>
      <c r="C1045" s="273" t="s">
        <v>2998</v>
      </c>
      <c r="D1045" s="274" t="s">
        <v>1798</v>
      </c>
      <c r="E1045" s="275"/>
      <c r="F1045" s="276"/>
      <c r="G1045" s="277" t="s">
        <v>1799</v>
      </c>
      <c r="H1045" s="276">
        <v>1</v>
      </c>
      <c r="I1045" s="280" t="s">
        <v>2999</v>
      </c>
    </row>
    <row r="1046" spans="1:9">
      <c r="A1046" s="272">
        <v>1042</v>
      </c>
      <c r="B1046" s="273" t="s">
        <v>3002</v>
      </c>
      <c r="C1046" s="273" t="s">
        <v>2998</v>
      </c>
      <c r="D1046" s="274" t="s">
        <v>1798</v>
      </c>
      <c r="E1046" s="275"/>
      <c r="F1046" s="276"/>
      <c r="G1046" s="277" t="s">
        <v>1799</v>
      </c>
      <c r="H1046" s="276">
        <v>1</v>
      </c>
      <c r="I1046" s="280" t="s">
        <v>2999</v>
      </c>
    </row>
    <row r="1047" spans="1:9">
      <c r="A1047" s="272">
        <v>1043</v>
      </c>
      <c r="B1047" s="273" t="s">
        <v>3003</v>
      </c>
      <c r="C1047" s="273" t="s">
        <v>3004</v>
      </c>
      <c r="D1047" s="274" t="s">
        <v>1798</v>
      </c>
      <c r="E1047" s="275"/>
      <c r="F1047" s="276"/>
      <c r="G1047" s="277" t="s">
        <v>1820</v>
      </c>
      <c r="H1047" s="276">
        <v>1</v>
      </c>
      <c r="I1047" s="280" t="s">
        <v>2999</v>
      </c>
    </row>
    <row r="1048" spans="1:9">
      <c r="A1048" s="272">
        <v>1044</v>
      </c>
      <c r="B1048" s="273" t="s">
        <v>3005</v>
      </c>
      <c r="C1048" s="273" t="s">
        <v>3004</v>
      </c>
      <c r="D1048" s="274" t="s">
        <v>1798</v>
      </c>
      <c r="E1048" s="275"/>
      <c r="F1048" s="276"/>
      <c r="G1048" s="277" t="s">
        <v>1820</v>
      </c>
      <c r="H1048" s="276">
        <v>1</v>
      </c>
      <c r="I1048" s="280" t="s">
        <v>2999</v>
      </c>
    </row>
    <row r="1049" spans="1:9">
      <c r="A1049" s="272">
        <v>1045</v>
      </c>
      <c r="B1049" s="273" t="s">
        <v>3006</v>
      </c>
      <c r="C1049" s="273" t="s">
        <v>3004</v>
      </c>
      <c r="D1049" s="274" t="s">
        <v>1798</v>
      </c>
      <c r="E1049" s="275"/>
      <c r="F1049" s="276"/>
      <c r="G1049" s="277" t="s">
        <v>1820</v>
      </c>
      <c r="H1049" s="276">
        <v>1</v>
      </c>
      <c r="I1049" s="280" t="s">
        <v>2999</v>
      </c>
    </row>
    <row r="1050" spans="1:9">
      <c r="A1050" s="272">
        <v>1046</v>
      </c>
      <c r="B1050" s="273" t="s">
        <v>3007</v>
      </c>
      <c r="C1050" s="273" t="s">
        <v>3008</v>
      </c>
      <c r="D1050" s="274" t="s">
        <v>1798</v>
      </c>
      <c r="E1050" s="275"/>
      <c r="F1050" s="276"/>
      <c r="G1050" s="277" t="s">
        <v>1799</v>
      </c>
      <c r="H1050" s="276">
        <v>1</v>
      </c>
      <c r="I1050" s="280" t="s">
        <v>2999</v>
      </c>
    </row>
    <row r="1051" spans="1:9">
      <c r="A1051" s="272">
        <v>1047</v>
      </c>
      <c r="B1051" s="273" t="s">
        <v>3009</v>
      </c>
      <c r="C1051" s="273" t="s">
        <v>3010</v>
      </c>
      <c r="D1051" s="274" t="s">
        <v>1798</v>
      </c>
      <c r="E1051" s="275"/>
      <c r="F1051" s="276"/>
      <c r="G1051" s="277" t="s">
        <v>1799</v>
      </c>
      <c r="H1051" s="276">
        <v>1</v>
      </c>
      <c r="I1051" s="280" t="s">
        <v>3011</v>
      </c>
    </row>
    <row r="1052" spans="1:9">
      <c r="A1052" s="272">
        <v>1048</v>
      </c>
      <c r="B1052" s="273" t="s">
        <v>3012</v>
      </c>
      <c r="C1052" s="273" t="s">
        <v>3010</v>
      </c>
      <c r="D1052" s="274" t="s">
        <v>1798</v>
      </c>
      <c r="E1052" s="275"/>
      <c r="F1052" s="276"/>
      <c r="G1052" s="277" t="s">
        <v>1799</v>
      </c>
      <c r="H1052" s="276">
        <v>1</v>
      </c>
      <c r="I1052" s="280" t="s">
        <v>3011</v>
      </c>
    </row>
    <row r="1053" spans="1:9">
      <c r="A1053" s="272">
        <v>1049</v>
      </c>
      <c r="B1053" s="273" t="s">
        <v>3013</v>
      </c>
      <c r="C1053" s="273" t="s">
        <v>3010</v>
      </c>
      <c r="D1053" s="274" t="s">
        <v>1798</v>
      </c>
      <c r="E1053" s="275"/>
      <c r="F1053" s="276"/>
      <c r="G1053" s="277" t="s">
        <v>1799</v>
      </c>
      <c r="H1053" s="276">
        <v>1</v>
      </c>
      <c r="I1053" s="280" t="s">
        <v>3011</v>
      </c>
    </row>
    <row r="1054" spans="1:9">
      <c r="A1054" s="272">
        <v>1050</v>
      </c>
      <c r="B1054" s="273" t="s">
        <v>3014</v>
      </c>
      <c r="C1054" s="273" t="s">
        <v>3010</v>
      </c>
      <c r="D1054" s="274" t="s">
        <v>1798</v>
      </c>
      <c r="E1054" s="275"/>
      <c r="F1054" s="276"/>
      <c r="G1054" s="277" t="s">
        <v>1799</v>
      </c>
      <c r="H1054" s="276">
        <v>1</v>
      </c>
      <c r="I1054" s="280" t="s">
        <v>3011</v>
      </c>
    </row>
    <row r="1055" spans="1:9">
      <c r="A1055" s="272">
        <v>1051</v>
      </c>
      <c r="B1055" s="273" t="s">
        <v>3015</v>
      </c>
      <c r="C1055" s="273" t="s">
        <v>3010</v>
      </c>
      <c r="D1055" s="274" t="s">
        <v>1798</v>
      </c>
      <c r="E1055" s="275"/>
      <c r="F1055" s="276"/>
      <c r="G1055" s="277" t="s">
        <v>1799</v>
      </c>
      <c r="H1055" s="276">
        <v>1</v>
      </c>
      <c r="I1055" s="280" t="s">
        <v>3011</v>
      </c>
    </row>
    <row r="1056" spans="1:9">
      <c r="A1056" s="272">
        <v>1052</v>
      </c>
      <c r="B1056" s="273" t="s">
        <v>3016</v>
      </c>
      <c r="C1056" s="273" t="s">
        <v>3010</v>
      </c>
      <c r="D1056" s="274" t="s">
        <v>1798</v>
      </c>
      <c r="E1056" s="275"/>
      <c r="F1056" s="276"/>
      <c r="G1056" s="277" t="s">
        <v>1799</v>
      </c>
      <c r="H1056" s="276">
        <v>1</v>
      </c>
      <c r="I1056" s="280" t="s">
        <v>3011</v>
      </c>
    </row>
    <row r="1057" spans="1:9">
      <c r="A1057" s="272">
        <v>1053</v>
      </c>
      <c r="B1057" s="273" t="s">
        <v>3017</v>
      </c>
      <c r="C1057" s="273" t="s">
        <v>3010</v>
      </c>
      <c r="D1057" s="274" t="s">
        <v>1798</v>
      </c>
      <c r="E1057" s="275"/>
      <c r="F1057" s="276"/>
      <c r="G1057" s="277" t="s">
        <v>1799</v>
      </c>
      <c r="H1057" s="276">
        <v>1</v>
      </c>
      <c r="I1057" s="280" t="s">
        <v>3011</v>
      </c>
    </row>
    <row r="1058" spans="1:9">
      <c r="A1058" s="272">
        <v>1054</v>
      </c>
      <c r="B1058" s="273" t="s">
        <v>3018</v>
      </c>
      <c r="C1058" s="273" t="s">
        <v>3010</v>
      </c>
      <c r="D1058" s="274" t="s">
        <v>1798</v>
      </c>
      <c r="E1058" s="275"/>
      <c r="F1058" s="276"/>
      <c r="G1058" s="277" t="s">
        <v>1799</v>
      </c>
      <c r="H1058" s="276">
        <v>1</v>
      </c>
      <c r="I1058" s="280" t="s">
        <v>3011</v>
      </c>
    </row>
    <row r="1059" spans="1:9">
      <c r="A1059" s="272">
        <v>1055</v>
      </c>
      <c r="B1059" s="273" t="s">
        <v>3019</v>
      </c>
      <c r="C1059" s="273" t="s">
        <v>3010</v>
      </c>
      <c r="D1059" s="274" t="s">
        <v>1798</v>
      </c>
      <c r="E1059" s="275"/>
      <c r="F1059" s="276"/>
      <c r="G1059" s="277" t="s">
        <v>1799</v>
      </c>
      <c r="H1059" s="276">
        <v>1</v>
      </c>
      <c r="I1059" s="280" t="s">
        <v>3011</v>
      </c>
    </row>
    <row r="1060" spans="1:9">
      <c r="A1060" s="272">
        <v>1056</v>
      </c>
      <c r="B1060" s="273" t="s">
        <v>3020</v>
      </c>
      <c r="C1060" s="273" t="s">
        <v>3010</v>
      </c>
      <c r="D1060" s="274" t="s">
        <v>1798</v>
      </c>
      <c r="E1060" s="275"/>
      <c r="F1060" s="276"/>
      <c r="G1060" s="277" t="s">
        <v>1799</v>
      </c>
      <c r="H1060" s="276">
        <v>1</v>
      </c>
      <c r="I1060" s="280" t="s">
        <v>3011</v>
      </c>
    </row>
    <row r="1061" spans="1:9">
      <c r="A1061" s="272">
        <v>1057</v>
      </c>
      <c r="B1061" s="273" t="s">
        <v>3021</v>
      </c>
      <c r="C1061" s="273" t="s">
        <v>3010</v>
      </c>
      <c r="D1061" s="274" t="s">
        <v>1798</v>
      </c>
      <c r="E1061" s="275"/>
      <c r="F1061" s="276"/>
      <c r="G1061" s="277" t="s">
        <v>1799</v>
      </c>
      <c r="H1061" s="276">
        <v>1</v>
      </c>
      <c r="I1061" s="280" t="s">
        <v>3011</v>
      </c>
    </row>
    <row r="1062" spans="1:9">
      <c r="A1062" s="272">
        <v>1058</v>
      </c>
      <c r="B1062" s="273" t="s">
        <v>3022</v>
      </c>
      <c r="C1062" s="273" t="s">
        <v>3010</v>
      </c>
      <c r="D1062" s="274" t="s">
        <v>1798</v>
      </c>
      <c r="E1062" s="275"/>
      <c r="F1062" s="276"/>
      <c r="G1062" s="277" t="s">
        <v>1799</v>
      </c>
      <c r="H1062" s="276">
        <v>1</v>
      </c>
      <c r="I1062" s="280" t="s">
        <v>3011</v>
      </c>
    </row>
    <row r="1063" spans="1:9">
      <c r="A1063" s="272">
        <v>1059</v>
      </c>
      <c r="B1063" s="273" t="s">
        <v>3023</v>
      </c>
      <c r="C1063" s="273" t="s">
        <v>3010</v>
      </c>
      <c r="D1063" s="274" t="s">
        <v>1798</v>
      </c>
      <c r="E1063" s="275"/>
      <c r="F1063" s="276"/>
      <c r="G1063" s="277" t="s">
        <v>1799</v>
      </c>
      <c r="H1063" s="276">
        <v>1</v>
      </c>
      <c r="I1063" s="280" t="s">
        <v>3011</v>
      </c>
    </row>
    <row r="1064" spans="1:9">
      <c r="A1064" s="272">
        <v>1060</v>
      </c>
      <c r="B1064" s="273" t="s">
        <v>3024</v>
      </c>
      <c r="C1064" s="273" t="s">
        <v>3010</v>
      </c>
      <c r="D1064" s="274" t="s">
        <v>1798</v>
      </c>
      <c r="E1064" s="275"/>
      <c r="F1064" s="276"/>
      <c r="G1064" s="277" t="s">
        <v>1799</v>
      </c>
      <c r="H1064" s="276">
        <v>1</v>
      </c>
      <c r="I1064" s="280" t="s">
        <v>3011</v>
      </c>
    </row>
    <row r="1065" spans="1:9">
      <c r="A1065" s="272">
        <v>1061</v>
      </c>
      <c r="B1065" s="273" t="s">
        <v>3025</v>
      </c>
      <c r="C1065" s="273" t="s">
        <v>3010</v>
      </c>
      <c r="D1065" s="274" t="s">
        <v>1798</v>
      </c>
      <c r="E1065" s="275"/>
      <c r="F1065" s="276"/>
      <c r="G1065" s="277" t="s">
        <v>1799</v>
      </c>
      <c r="H1065" s="276">
        <v>1</v>
      </c>
      <c r="I1065" s="280" t="s">
        <v>3011</v>
      </c>
    </row>
    <row r="1066" spans="1:9">
      <c r="A1066" s="272">
        <v>1062</v>
      </c>
      <c r="B1066" s="273" t="s">
        <v>3026</v>
      </c>
      <c r="C1066" s="273" t="s">
        <v>3010</v>
      </c>
      <c r="D1066" s="274" t="s">
        <v>1798</v>
      </c>
      <c r="E1066" s="275"/>
      <c r="F1066" s="276"/>
      <c r="G1066" s="277" t="s">
        <v>1799</v>
      </c>
      <c r="H1066" s="276">
        <v>1</v>
      </c>
      <c r="I1066" s="280" t="s">
        <v>3011</v>
      </c>
    </row>
    <row r="1067" spans="1:9">
      <c r="A1067" s="272">
        <v>1063</v>
      </c>
      <c r="B1067" s="273" t="s">
        <v>3027</v>
      </c>
      <c r="C1067" s="273" t="s">
        <v>3010</v>
      </c>
      <c r="D1067" s="274" t="s">
        <v>1798</v>
      </c>
      <c r="E1067" s="275"/>
      <c r="F1067" s="276"/>
      <c r="G1067" s="277" t="s">
        <v>1799</v>
      </c>
      <c r="H1067" s="276">
        <v>1</v>
      </c>
      <c r="I1067" s="280" t="s">
        <v>3011</v>
      </c>
    </row>
    <row r="1068" spans="1:9">
      <c r="A1068" s="272">
        <v>1064</v>
      </c>
      <c r="B1068" s="273" t="s">
        <v>3028</v>
      </c>
      <c r="C1068" s="273" t="s">
        <v>3010</v>
      </c>
      <c r="D1068" s="274" t="s">
        <v>1798</v>
      </c>
      <c r="E1068" s="275"/>
      <c r="F1068" s="276"/>
      <c r="G1068" s="277" t="s">
        <v>1799</v>
      </c>
      <c r="H1068" s="276">
        <v>1</v>
      </c>
      <c r="I1068" s="280" t="s">
        <v>3011</v>
      </c>
    </row>
    <row r="1069" spans="1:9">
      <c r="A1069" s="272">
        <v>1065</v>
      </c>
      <c r="B1069" s="273" t="s">
        <v>3029</v>
      </c>
      <c r="C1069" s="273" t="s">
        <v>3010</v>
      </c>
      <c r="D1069" s="274" t="s">
        <v>1798</v>
      </c>
      <c r="E1069" s="275"/>
      <c r="F1069" s="276"/>
      <c r="G1069" s="277" t="s">
        <v>1799</v>
      </c>
      <c r="H1069" s="276">
        <v>1</v>
      </c>
      <c r="I1069" s="280" t="s">
        <v>3011</v>
      </c>
    </row>
    <row r="1070" spans="1:9">
      <c r="A1070" s="272">
        <v>1066</v>
      </c>
      <c r="B1070" s="273" t="s">
        <v>3030</v>
      </c>
      <c r="C1070" s="273" t="s">
        <v>3010</v>
      </c>
      <c r="D1070" s="274" t="s">
        <v>1798</v>
      </c>
      <c r="E1070" s="275"/>
      <c r="F1070" s="276"/>
      <c r="G1070" s="277" t="s">
        <v>1799</v>
      </c>
      <c r="H1070" s="276">
        <v>1</v>
      </c>
      <c r="I1070" s="280" t="s">
        <v>3011</v>
      </c>
    </row>
    <row r="1071" spans="1:9">
      <c r="A1071" s="272">
        <v>1067</v>
      </c>
      <c r="B1071" s="273" t="s">
        <v>3031</v>
      </c>
      <c r="C1071" s="273" t="s">
        <v>3010</v>
      </c>
      <c r="D1071" s="274" t="s">
        <v>1798</v>
      </c>
      <c r="E1071" s="275"/>
      <c r="F1071" s="276"/>
      <c r="G1071" s="277" t="s">
        <v>1799</v>
      </c>
      <c r="H1071" s="276">
        <v>1</v>
      </c>
      <c r="I1071" s="280" t="s">
        <v>3011</v>
      </c>
    </row>
    <row r="1072" spans="1:9">
      <c r="A1072" s="272">
        <v>1068</v>
      </c>
      <c r="B1072" s="273" t="s">
        <v>3032</v>
      </c>
      <c r="C1072" s="273" t="s">
        <v>3010</v>
      </c>
      <c r="D1072" s="274" t="s">
        <v>1798</v>
      </c>
      <c r="E1072" s="275"/>
      <c r="F1072" s="276"/>
      <c r="G1072" s="277" t="s">
        <v>1799</v>
      </c>
      <c r="H1072" s="276">
        <v>1</v>
      </c>
      <c r="I1072" s="280" t="s">
        <v>3011</v>
      </c>
    </row>
    <row r="1073" spans="1:9">
      <c r="A1073" s="272">
        <v>1069</v>
      </c>
      <c r="B1073" s="273" t="s">
        <v>3033</v>
      </c>
      <c r="C1073" s="273" t="s">
        <v>3010</v>
      </c>
      <c r="D1073" s="274" t="s">
        <v>1798</v>
      </c>
      <c r="E1073" s="275"/>
      <c r="F1073" s="276"/>
      <c r="G1073" s="277" t="s">
        <v>1799</v>
      </c>
      <c r="H1073" s="276">
        <v>1</v>
      </c>
      <c r="I1073" s="280" t="s">
        <v>3011</v>
      </c>
    </row>
    <row r="1074" spans="1:9">
      <c r="A1074" s="272">
        <v>1070</v>
      </c>
      <c r="B1074" s="273" t="s">
        <v>3034</v>
      </c>
      <c r="C1074" s="273" t="s">
        <v>3010</v>
      </c>
      <c r="D1074" s="274" t="s">
        <v>1798</v>
      </c>
      <c r="E1074" s="275"/>
      <c r="F1074" s="276"/>
      <c r="G1074" s="277" t="s">
        <v>1799</v>
      </c>
      <c r="H1074" s="276">
        <v>1</v>
      </c>
      <c r="I1074" s="280" t="s">
        <v>3011</v>
      </c>
    </row>
    <row r="1075" spans="1:9">
      <c r="A1075" s="272">
        <v>1071</v>
      </c>
      <c r="B1075" s="273" t="s">
        <v>3035</v>
      </c>
      <c r="C1075" s="273" t="s">
        <v>3010</v>
      </c>
      <c r="D1075" s="274" t="s">
        <v>1798</v>
      </c>
      <c r="E1075" s="275"/>
      <c r="F1075" s="276"/>
      <c r="G1075" s="277" t="s">
        <v>1799</v>
      </c>
      <c r="H1075" s="276">
        <v>1</v>
      </c>
      <c r="I1075" s="280" t="s">
        <v>3011</v>
      </c>
    </row>
    <row r="1076" spans="1:9">
      <c r="A1076" s="272">
        <v>1072</v>
      </c>
      <c r="B1076" s="273" t="s">
        <v>3036</v>
      </c>
      <c r="C1076" s="273" t="s">
        <v>3010</v>
      </c>
      <c r="D1076" s="274" t="s">
        <v>1798</v>
      </c>
      <c r="E1076" s="275"/>
      <c r="F1076" s="276"/>
      <c r="G1076" s="277" t="s">
        <v>1799</v>
      </c>
      <c r="H1076" s="276">
        <v>1</v>
      </c>
      <c r="I1076" s="280" t="s">
        <v>3011</v>
      </c>
    </row>
    <row r="1077" spans="1:9">
      <c r="A1077" s="272">
        <v>1073</v>
      </c>
      <c r="B1077" s="273" t="s">
        <v>3037</v>
      </c>
      <c r="C1077" s="273" t="s">
        <v>3010</v>
      </c>
      <c r="D1077" s="274" t="s">
        <v>1798</v>
      </c>
      <c r="E1077" s="275"/>
      <c r="F1077" s="276"/>
      <c r="G1077" s="277" t="s">
        <v>1799</v>
      </c>
      <c r="H1077" s="276">
        <v>1</v>
      </c>
      <c r="I1077" s="280" t="s">
        <v>3011</v>
      </c>
    </row>
    <row r="1078" spans="1:9">
      <c r="A1078" s="272">
        <v>1074</v>
      </c>
      <c r="B1078" s="273" t="s">
        <v>3038</v>
      </c>
      <c r="C1078" s="273" t="s">
        <v>3010</v>
      </c>
      <c r="D1078" s="274" t="s">
        <v>1798</v>
      </c>
      <c r="E1078" s="275"/>
      <c r="F1078" s="276"/>
      <c r="G1078" s="277" t="s">
        <v>1799</v>
      </c>
      <c r="H1078" s="276">
        <v>1</v>
      </c>
      <c r="I1078" s="280" t="s">
        <v>3011</v>
      </c>
    </row>
    <row r="1079" spans="1:9">
      <c r="A1079" s="272">
        <v>1075</v>
      </c>
      <c r="B1079" s="273" t="s">
        <v>3039</v>
      </c>
      <c r="C1079" s="273" t="s">
        <v>3010</v>
      </c>
      <c r="D1079" s="274" t="s">
        <v>1798</v>
      </c>
      <c r="E1079" s="275"/>
      <c r="F1079" s="276"/>
      <c r="G1079" s="277" t="s">
        <v>1799</v>
      </c>
      <c r="H1079" s="276">
        <v>1</v>
      </c>
      <c r="I1079" s="280" t="s">
        <v>3011</v>
      </c>
    </row>
    <row r="1080" spans="1:9">
      <c r="A1080" s="272">
        <v>1076</v>
      </c>
      <c r="B1080" s="273" t="s">
        <v>3040</v>
      </c>
      <c r="C1080" s="273" t="s">
        <v>3010</v>
      </c>
      <c r="D1080" s="274" t="s">
        <v>1798</v>
      </c>
      <c r="E1080" s="275"/>
      <c r="F1080" s="276"/>
      <c r="G1080" s="277" t="s">
        <v>1799</v>
      </c>
      <c r="H1080" s="276">
        <v>1</v>
      </c>
      <c r="I1080" s="280" t="s">
        <v>3011</v>
      </c>
    </row>
    <row r="1081" spans="1:9">
      <c r="A1081" s="272">
        <v>1077</v>
      </c>
      <c r="B1081" s="273" t="s">
        <v>3041</v>
      </c>
      <c r="C1081" s="273" t="s">
        <v>3010</v>
      </c>
      <c r="D1081" s="274" t="s">
        <v>1798</v>
      </c>
      <c r="E1081" s="275"/>
      <c r="F1081" s="276"/>
      <c r="G1081" s="277" t="s">
        <v>1799</v>
      </c>
      <c r="H1081" s="276">
        <v>1</v>
      </c>
      <c r="I1081" s="280" t="s">
        <v>3011</v>
      </c>
    </row>
    <row r="1082" spans="1:9">
      <c r="A1082" s="272">
        <v>1078</v>
      </c>
      <c r="B1082" s="273" t="s">
        <v>3042</v>
      </c>
      <c r="C1082" s="273" t="s">
        <v>3010</v>
      </c>
      <c r="D1082" s="274" t="s">
        <v>1798</v>
      </c>
      <c r="E1082" s="275"/>
      <c r="F1082" s="276"/>
      <c r="G1082" s="277" t="s">
        <v>1799</v>
      </c>
      <c r="H1082" s="276">
        <v>1</v>
      </c>
      <c r="I1082" s="280" t="s">
        <v>3011</v>
      </c>
    </row>
    <row r="1083" spans="1:9">
      <c r="A1083" s="272">
        <v>1079</v>
      </c>
      <c r="B1083" s="273" t="s">
        <v>3043</v>
      </c>
      <c r="C1083" s="273" t="s">
        <v>3044</v>
      </c>
      <c r="D1083" s="274" t="s">
        <v>1805</v>
      </c>
      <c r="E1083" s="275"/>
      <c r="F1083" s="276"/>
      <c r="G1083" s="277" t="s">
        <v>1806</v>
      </c>
      <c r="H1083" s="276">
        <v>1</v>
      </c>
      <c r="I1083" s="280" t="s">
        <v>3045</v>
      </c>
    </row>
    <row r="1084" spans="1:9">
      <c r="A1084" s="272">
        <v>1080</v>
      </c>
      <c r="B1084" s="273" t="s">
        <v>3046</v>
      </c>
      <c r="C1084" s="273" t="s">
        <v>3047</v>
      </c>
      <c r="D1084" s="274" t="s">
        <v>1805</v>
      </c>
      <c r="E1084" s="277" t="s">
        <v>3048</v>
      </c>
      <c r="F1084" s="276">
        <v>0.35</v>
      </c>
      <c r="G1084" s="277" t="s">
        <v>1806</v>
      </c>
      <c r="H1084" s="276">
        <v>1</v>
      </c>
      <c r="I1084" s="280" t="s">
        <v>3049</v>
      </c>
    </row>
    <row r="1085" spans="1:9">
      <c r="A1085" s="272">
        <v>1081</v>
      </c>
      <c r="B1085" s="273" t="s">
        <v>3050</v>
      </c>
      <c r="C1085" s="273" t="s">
        <v>3047</v>
      </c>
      <c r="D1085" s="274" t="s">
        <v>1805</v>
      </c>
      <c r="E1085" s="277" t="s">
        <v>3048</v>
      </c>
      <c r="F1085" s="276">
        <v>0.35</v>
      </c>
      <c r="G1085" s="277" t="s">
        <v>1806</v>
      </c>
      <c r="H1085" s="276">
        <v>1</v>
      </c>
      <c r="I1085" s="280" t="s">
        <v>3051</v>
      </c>
    </row>
    <row r="1086" spans="1:9">
      <c r="A1086" s="272">
        <v>1082</v>
      </c>
      <c r="B1086" s="273" t="s">
        <v>3052</v>
      </c>
      <c r="C1086" s="273" t="s">
        <v>3053</v>
      </c>
      <c r="D1086" s="274" t="s">
        <v>2035</v>
      </c>
      <c r="E1086" s="277" t="s">
        <v>1975</v>
      </c>
      <c r="F1086" s="276">
        <v>1</v>
      </c>
      <c r="G1086" s="277" t="s">
        <v>1806</v>
      </c>
      <c r="H1086" s="276">
        <v>1</v>
      </c>
      <c r="I1086" s="280" t="s">
        <v>3054</v>
      </c>
    </row>
    <row r="1087" spans="1:9">
      <c r="A1087" s="272">
        <v>1083</v>
      </c>
      <c r="B1087" s="273" t="s">
        <v>3055</v>
      </c>
      <c r="C1087" s="273" t="s">
        <v>3056</v>
      </c>
      <c r="D1087" s="274" t="s">
        <v>3057</v>
      </c>
      <c r="E1087" s="277" t="s">
        <v>1978</v>
      </c>
      <c r="F1087" s="276">
        <v>2</v>
      </c>
      <c r="G1087" s="277" t="s">
        <v>3058</v>
      </c>
      <c r="H1087" s="276">
        <v>1</v>
      </c>
      <c r="I1087" s="280" t="s">
        <v>3059</v>
      </c>
    </row>
    <row r="1088" spans="1:9">
      <c r="A1088" s="272">
        <v>1084</v>
      </c>
      <c r="B1088" s="273" t="s">
        <v>3060</v>
      </c>
      <c r="C1088" s="273" t="s">
        <v>3061</v>
      </c>
      <c r="D1088" s="274" t="s">
        <v>1798</v>
      </c>
      <c r="E1088" s="275"/>
      <c r="F1088" s="276"/>
      <c r="G1088" s="277" t="s">
        <v>1829</v>
      </c>
      <c r="H1088" s="276">
        <v>1</v>
      </c>
      <c r="I1088" s="280" t="s">
        <v>3062</v>
      </c>
    </row>
    <row r="1089" spans="1:9">
      <c r="A1089" s="272">
        <v>1085</v>
      </c>
      <c r="B1089" s="273" t="s">
        <v>3063</v>
      </c>
      <c r="C1089" s="273" t="s">
        <v>3064</v>
      </c>
      <c r="D1089" s="274" t="s">
        <v>1798</v>
      </c>
      <c r="E1089" s="275"/>
      <c r="F1089" s="276"/>
      <c r="G1089" s="277" t="s">
        <v>1829</v>
      </c>
      <c r="H1089" s="276">
        <v>1</v>
      </c>
      <c r="I1089" s="280" t="s">
        <v>3065</v>
      </c>
    </row>
    <row r="1090" spans="1:9">
      <c r="A1090" s="272">
        <v>1086</v>
      </c>
      <c r="B1090" s="273" t="s">
        <v>3066</v>
      </c>
      <c r="C1090" s="273" t="s">
        <v>3067</v>
      </c>
      <c r="D1090" s="274" t="s">
        <v>3068</v>
      </c>
      <c r="E1090" s="275"/>
      <c r="F1090" s="276">
        <v>0.006</v>
      </c>
      <c r="G1090" s="277" t="s">
        <v>1806</v>
      </c>
      <c r="H1090" s="276">
        <v>1</v>
      </c>
      <c r="I1090" s="280" t="s">
        <v>3069</v>
      </c>
    </row>
    <row r="1091" spans="1:9">
      <c r="A1091" s="272">
        <v>1087</v>
      </c>
      <c r="B1091" s="273" t="s">
        <v>3070</v>
      </c>
      <c r="C1091" s="273" t="s">
        <v>3071</v>
      </c>
      <c r="D1091" s="274" t="s">
        <v>3072</v>
      </c>
      <c r="E1091" s="275"/>
      <c r="F1091" s="276"/>
      <c r="G1091" s="277" t="s">
        <v>1806</v>
      </c>
      <c r="H1091" s="276">
        <v>1</v>
      </c>
      <c r="I1091" s="280" t="s">
        <v>1825</v>
      </c>
    </row>
    <row r="1092" s="259" customFormat="1" spans="1:9">
      <c r="A1092" s="283">
        <v>1088</v>
      </c>
      <c r="B1092" s="284" t="s">
        <v>3073</v>
      </c>
      <c r="C1092" s="284" t="s">
        <v>2019</v>
      </c>
      <c r="D1092" s="285" t="s">
        <v>2020</v>
      </c>
      <c r="E1092" s="286" t="s">
        <v>1849</v>
      </c>
      <c r="F1092" s="287">
        <v>0.05</v>
      </c>
      <c r="G1092" s="286" t="s">
        <v>1799</v>
      </c>
      <c r="H1092" s="287">
        <v>1</v>
      </c>
      <c r="I1092" s="293" t="s">
        <v>1949</v>
      </c>
    </row>
    <row r="1093" spans="1:9">
      <c r="A1093" s="272">
        <v>1089</v>
      </c>
      <c r="B1093" s="273" t="s">
        <v>3074</v>
      </c>
      <c r="C1093" s="273" t="s">
        <v>2105</v>
      </c>
      <c r="D1093" s="274" t="s">
        <v>1798</v>
      </c>
      <c r="E1093" s="275"/>
      <c r="F1093" s="276"/>
      <c r="G1093" s="277" t="s">
        <v>1799</v>
      </c>
      <c r="H1093" s="276">
        <v>1</v>
      </c>
      <c r="I1093" s="280" t="s">
        <v>1850</v>
      </c>
    </row>
    <row r="1094" spans="1:9">
      <c r="A1094" s="272">
        <v>1090</v>
      </c>
      <c r="B1094" s="273" t="s">
        <v>3075</v>
      </c>
      <c r="C1094" s="273" t="s">
        <v>2123</v>
      </c>
      <c r="D1094" s="274" t="s">
        <v>1798</v>
      </c>
      <c r="E1094" s="275"/>
      <c r="F1094" s="276"/>
      <c r="G1094" s="277" t="s">
        <v>1799</v>
      </c>
      <c r="H1094" s="276">
        <v>1</v>
      </c>
      <c r="I1094" s="280" t="s">
        <v>1969</v>
      </c>
    </row>
    <row r="1095" spans="1:9">
      <c r="A1095" s="272">
        <v>1091</v>
      </c>
      <c r="B1095" s="273" t="s">
        <v>3076</v>
      </c>
      <c r="C1095" s="273" t="s">
        <v>2140</v>
      </c>
      <c r="D1095" s="274" t="s">
        <v>1798</v>
      </c>
      <c r="E1095" s="275"/>
      <c r="F1095" s="276"/>
      <c r="G1095" s="277" t="s">
        <v>1799</v>
      </c>
      <c r="H1095" s="276">
        <v>1</v>
      </c>
      <c r="I1095" s="280" t="s">
        <v>1969</v>
      </c>
    </row>
    <row r="1096" spans="1:9">
      <c r="A1096" s="272">
        <v>1092</v>
      </c>
      <c r="B1096" s="273" t="s">
        <v>3077</v>
      </c>
      <c r="C1096" s="273" t="s">
        <v>2179</v>
      </c>
      <c r="D1096" s="274" t="s">
        <v>1798</v>
      </c>
      <c r="E1096" s="275"/>
      <c r="F1096" s="276"/>
      <c r="G1096" s="277" t="s">
        <v>1799</v>
      </c>
      <c r="H1096" s="276">
        <v>1</v>
      </c>
      <c r="I1096" s="280" t="s">
        <v>1969</v>
      </c>
    </row>
    <row r="1097" spans="1:9">
      <c r="A1097" s="272">
        <v>1093</v>
      </c>
      <c r="B1097" s="273" t="s">
        <v>3078</v>
      </c>
      <c r="C1097" s="273" t="s">
        <v>2123</v>
      </c>
      <c r="D1097" s="274" t="s">
        <v>1798</v>
      </c>
      <c r="E1097" s="275"/>
      <c r="F1097" s="276"/>
      <c r="G1097" s="277" t="s">
        <v>1799</v>
      </c>
      <c r="H1097" s="276">
        <v>1</v>
      </c>
      <c r="I1097" s="280" t="s">
        <v>1969</v>
      </c>
    </row>
    <row r="1098" spans="1:9">
      <c r="A1098" s="272">
        <v>1094</v>
      </c>
      <c r="B1098" s="273" t="s">
        <v>3079</v>
      </c>
      <c r="C1098" s="273" t="s">
        <v>2236</v>
      </c>
      <c r="D1098" s="274" t="s">
        <v>1798</v>
      </c>
      <c r="E1098" s="275"/>
      <c r="F1098" s="276"/>
      <c r="G1098" s="277" t="s">
        <v>1799</v>
      </c>
      <c r="H1098" s="276">
        <v>1</v>
      </c>
      <c r="I1098" s="280" t="s">
        <v>1969</v>
      </c>
    </row>
    <row r="1099" spans="1:9">
      <c r="A1099" s="272">
        <v>1095</v>
      </c>
      <c r="B1099" s="273" t="s">
        <v>3080</v>
      </c>
      <c r="C1099" s="273" t="s">
        <v>2630</v>
      </c>
      <c r="D1099" s="274" t="s">
        <v>1798</v>
      </c>
      <c r="E1099" s="275"/>
      <c r="F1099" s="276"/>
      <c r="G1099" s="277" t="s">
        <v>1799</v>
      </c>
      <c r="H1099" s="276">
        <v>1</v>
      </c>
      <c r="I1099" s="280" t="s">
        <v>1969</v>
      </c>
    </row>
    <row r="1100" spans="1:9">
      <c r="A1100" s="272">
        <v>1096</v>
      </c>
      <c r="B1100" s="273" t="s">
        <v>3081</v>
      </c>
      <c r="C1100" s="273" t="s">
        <v>1797</v>
      </c>
      <c r="D1100" s="274" t="s">
        <v>1798</v>
      </c>
      <c r="E1100" s="275"/>
      <c r="F1100" s="276"/>
      <c r="G1100" s="277" t="s">
        <v>1799</v>
      </c>
      <c r="H1100" s="276">
        <v>1</v>
      </c>
      <c r="I1100" s="280" t="s">
        <v>1969</v>
      </c>
    </row>
    <row r="1101" spans="1:9">
      <c r="A1101" s="272">
        <v>1097</v>
      </c>
      <c r="B1101" s="273" t="s">
        <v>3082</v>
      </c>
      <c r="C1101" s="273" t="s">
        <v>1797</v>
      </c>
      <c r="D1101" s="274" t="s">
        <v>1798</v>
      </c>
      <c r="E1101" s="275"/>
      <c r="F1101" s="276"/>
      <c r="G1101" s="277" t="s">
        <v>1799</v>
      </c>
      <c r="H1101" s="276">
        <v>1</v>
      </c>
      <c r="I1101" s="280" t="s">
        <v>1969</v>
      </c>
    </row>
    <row r="1102" spans="1:9">
      <c r="A1102" s="272">
        <v>1098</v>
      </c>
      <c r="B1102" s="273" t="s">
        <v>3083</v>
      </c>
      <c r="C1102" s="273" t="s">
        <v>1797</v>
      </c>
      <c r="D1102" s="274" t="s">
        <v>1798</v>
      </c>
      <c r="E1102" s="275"/>
      <c r="F1102" s="276"/>
      <c r="G1102" s="277" t="s">
        <v>1799</v>
      </c>
      <c r="H1102" s="276">
        <v>1</v>
      </c>
      <c r="I1102" s="280" t="s">
        <v>1969</v>
      </c>
    </row>
    <row r="1103" spans="1:9">
      <c r="A1103" s="272">
        <v>1099</v>
      </c>
      <c r="B1103" s="273" t="s">
        <v>3084</v>
      </c>
      <c r="C1103" s="273" t="s">
        <v>1797</v>
      </c>
      <c r="D1103" s="274" t="s">
        <v>1798</v>
      </c>
      <c r="E1103" s="275"/>
      <c r="F1103" s="276"/>
      <c r="G1103" s="277" t="s">
        <v>1799</v>
      </c>
      <c r="H1103" s="276">
        <v>1</v>
      </c>
      <c r="I1103" s="280" t="s">
        <v>1969</v>
      </c>
    </row>
    <row r="1104" spans="1:9">
      <c r="A1104" s="272">
        <v>1100</v>
      </c>
      <c r="B1104" s="273" t="s">
        <v>3085</v>
      </c>
      <c r="C1104" s="273" t="s">
        <v>1797</v>
      </c>
      <c r="D1104" s="274" t="s">
        <v>1798</v>
      </c>
      <c r="E1104" s="275"/>
      <c r="F1104" s="276"/>
      <c r="G1104" s="277" t="s">
        <v>1799</v>
      </c>
      <c r="H1104" s="276">
        <v>1</v>
      </c>
      <c r="I1104" s="280" t="s">
        <v>1969</v>
      </c>
    </row>
    <row r="1105" spans="1:9">
      <c r="A1105" s="272">
        <v>1101</v>
      </c>
      <c r="B1105" s="273" t="s">
        <v>3086</v>
      </c>
      <c r="C1105" s="273" t="s">
        <v>2701</v>
      </c>
      <c r="D1105" s="274" t="s">
        <v>1798</v>
      </c>
      <c r="E1105" s="275"/>
      <c r="F1105" s="276"/>
      <c r="G1105" s="277" t="s">
        <v>1799</v>
      </c>
      <c r="H1105" s="276">
        <v>1</v>
      </c>
      <c r="I1105" s="280" t="s">
        <v>1969</v>
      </c>
    </row>
    <row r="1106" spans="1:9">
      <c r="A1106" s="272">
        <v>1102</v>
      </c>
      <c r="B1106" s="273" t="s">
        <v>3087</v>
      </c>
      <c r="C1106" s="273" t="s">
        <v>2724</v>
      </c>
      <c r="D1106" s="274" t="s">
        <v>1798</v>
      </c>
      <c r="E1106" s="275"/>
      <c r="F1106" s="276"/>
      <c r="G1106" s="277" t="s">
        <v>1799</v>
      </c>
      <c r="H1106" s="276">
        <v>1</v>
      </c>
      <c r="I1106" s="280" t="s">
        <v>1969</v>
      </c>
    </row>
  </sheetData>
  <sortState ref="A8:AZ1147">
    <sortCondition ref="A8:A1147"/>
  </sortState>
  <mergeCells count="10">
    <mergeCell ref="A2:I2"/>
    <mergeCell ref="A3:A4"/>
    <mergeCell ref="B3:B4"/>
    <mergeCell ref="C3:C4"/>
    <mergeCell ref="D3:D4"/>
    <mergeCell ref="E3:E4"/>
    <mergeCell ref="F3:F4"/>
    <mergeCell ref="G3:G4"/>
    <mergeCell ref="H3:H4"/>
    <mergeCell ref="I3:I4"/>
  </mergeCells>
  <hyperlinks>
    <hyperlink ref="A1" location="索引目录!A1" display="返回索引目录"/>
  </hyperlinks>
  <printOptions horizontalCentered="1"/>
  <pageMargins left="0.786805555555556" right="0.786805555555556" top="0.786805555555556" bottom="0.786805555555556" header="0.472222222222222" footer="0.354166666666667"/>
  <pageSetup paperSize="9" scale="96" fitToHeight="0" orientation="portrait" horizontalDpi="600"/>
  <headerFooter scaleWithDoc="0">
    <oddFooter>&amp;C&amp;"Arial Narrow,常规"&amp;10 &amp;"宋体,常规"第&amp;"Arial Narrow,常规"&amp;P&amp;"宋体,常规"页，共&amp;"Arial Narrow,常规"&amp;N&amp;"宋体,常规"页</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D2:D114"/>
  <sheetViews>
    <sheetView topLeftCell="A88" workbookViewId="0">
      <selection activeCell="D77" sqref="D77"/>
    </sheetView>
  </sheetViews>
  <sheetFormatPr defaultColWidth="9" defaultRowHeight="15.75" outlineLevelCol="3"/>
  <sheetData>
    <row r="2" spans="4:4">
      <c r="D2" t="s">
        <v>1797</v>
      </c>
    </row>
    <row r="3" spans="4:4">
      <c r="D3" t="s">
        <v>1802</v>
      </c>
    </row>
    <row r="4" spans="4:4">
      <c r="D4" t="s">
        <v>1804</v>
      </c>
    </row>
    <row r="5" spans="4:4">
      <c r="D5" t="s">
        <v>1809</v>
      </c>
    </row>
    <row r="6" spans="4:4">
      <c r="D6" t="s">
        <v>1813</v>
      </c>
    </row>
    <row r="7" spans="4:4">
      <c r="D7" t="s">
        <v>1815</v>
      </c>
    </row>
    <row r="8" spans="4:4">
      <c r="D8" t="s">
        <v>1817</v>
      </c>
    </row>
    <row r="9" spans="4:4">
      <c r="D9" t="s">
        <v>1819</v>
      </c>
    </row>
    <row r="10" spans="4:4">
      <c r="D10" t="s">
        <v>1823</v>
      </c>
    </row>
    <row r="11" spans="4:4">
      <c r="D11" t="s">
        <v>1827</v>
      </c>
    </row>
    <row r="12" spans="4:4">
      <c r="D12" t="s">
        <v>1832</v>
      </c>
    </row>
    <row r="13" spans="4:4">
      <c r="D13" t="s">
        <v>1834</v>
      </c>
    </row>
    <row r="14" spans="4:4">
      <c r="D14" t="s">
        <v>1836</v>
      </c>
    </row>
    <row r="15" spans="4:4">
      <c r="D15" t="s">
        <v>1840</v>
      </c>
    </row>
    <row r="16" spans="4:4">
      <c r="D16" t="s">
        <v>3088</v>
      </c>
    </row>
    <row r="17" spans="4:4">
      <c r="D17" t="s">
        <v>1844</v>
      </c>
    </row>
    <row r="18" spans="4:4">
      <c r="D18" t="s">
        <v>3089</v>
      </c>
    </row>
    <row r="19" spans="4:4">
      <c r="D19" t="s">
        <v>1847</v>
      </c>
    </row>
    <row r="20" spans="4:4">
      <c r="D20" t="s">
        <v>1854</v>
      </c>
    </row>
    <row r="21" spans="4:4">
      <c r="D21" t="s">
        <v>1897</v>
      </c>
    </row>
    <row r="22" spans="4:4">
      <c r="D22" t="s">
        <v>1905</v>
      </c>
    </row>
    <row r="23" spans="4:4">
      <c r="D23" t="s">
        <v>1908</v>
      </c>
    </row>
    <row r="24" spans="4:4">
      <c r="D24" t="s">
        <v>1911</v>
      </c>
    </row>
    <row r="25" spans="4:4">
      <c r="D25" t="s">
        <v>1944</v>
      </c>
    </row>
    <row r="26" spans="4:4">
      <c r="D26" t="s">
        <v>3090</v>
      </c>
    </row>
    <row r="27" spans="4:4">
      <c r="D27" t="s">
        <v>1948</v>
      </c>
    </row>
    <row r="28" spans="4:4">
      <c r="D28" t="s">
        <v>1965</v>
      </c>
    </row>
    <row r="29" spans="4:4">
      <c r="D29" t="s">
        <v>1971</v>
      </c>
    </row>
    <row r="30" spans="4:4">
      <c r="D30" s="256" t="s">
        <v>1973</v>
      </c>
    </row>
    <row r="31" spans="4:4">
      <c r="D31" t="s">
        <v>1977</v>
      </c>
    </row>
    <row r="32" spans="4:4">
      <c r="D32" t="s">
        <v>1980</v>
      </c>
    </row>
    <row r="33" spans="4:4">
      <c r="D33" t="s">
        <v>1983</v>
      </c>
    </row>
    <row r="34" spans="4:4">
      <c r="D34" t="s">
        <v>1985</v>
      </c>
    </row>
    <row r="35" spans="4:4">
      <c r="D35" t="s">
        <v>1989</v>
      </c>
    </row>
    <row r="36" spans="4:4">
      <c r="D36" t="s">
        <v>1999</v>
      </c>
    </row>
    <row r="37" spans="4:4">
      <c r="D37" t="s">
        <v>2003</v>
      </c>
    </row>
    <row r="38" spans="4:4">
      <c r="D38" t="s">
        <v>2006</v>
      </c>
    </row>
    <row r="39" spans="4:4">
      <c r="D39" t="s">
        <v>2009</v>
      </c>
    </row>
    <row r="40" spans="4:4">
      <c r="D40" t="s">
        <v>2012</v>
      </c>
    </row>
    <row r="41" spans="4:4">
      <c r="D41" t="s">
        <v>2015</v>
      </c>
    </row>
    <row r="42" spans="4:4">
      <c r="D42" t="s">
        <v>2019</v>
      </c>
    </row>
    <row r="43" spans="4:4">
      <c r="D43" t="s">
        <v>2022</v>
      </c>
    </row>
    <row r="44" spans="4:4">
      <c r="D44" t="s">
        <v>2025</v>
      </c>
    </row>
    <row r="45" spans="4:4">
      <c r="D45" t="s">
        <v>2030</v>
      </c>
    </row>
    <row r="46" spans="4:4">
      <c r="D46" t="s">
        <v>2034</v>
      </c>
    </row>
    <row r="47" spans="4:4">
      <c r="D47" t="s">
        <v>2038</v>
      </c>
    </row>
    <row r="48" spans="4:4">
      <c r="D48" t="s">
        <v>2042</v>
      </c>
    </row>
    <row r="49" spans="4:4">
      <c r="D49" t="s">
        <v>2045</v>
      </c>
    </row>
    <row r="50" spans="4:4">
      <c r="D50" t="s">
        <v>2051</v>
      </c>
    </row>
    <row r="51" spans="4:4">
      <c r="D51" t="s">
        <v>2054</v>
      </c>
    </row>
    <row r="52" spans="4:4">
      <c r="D52" t="s">
        <v>2056</v>
      </c>
    </row>
    <row r="53" spans="4:4">
      <c r="D53" t="s">
        <v>2059</v>
      </c>
    </row>
    <row r="54" spans="4:4">
      <c r="D54" t="s">
        <v>2073</v>
      </c>
    </row>
    <row r="55" spans="4:4">
      <c r="D55" t="s">
        <v>2078</v>
      </c>
    </row>
    <row r="56" spans="4:4">
      <c r="D56" t="s">
        <v>2080</v>
      </c>
    </row>
    <row r="57" spans="4:4">
      <c r="D57" t="s">
        <v>2083</v>
      </c>
    </row>
    <row r="58" spans="4:4">
      <c r="D58" t="s">
        <v>2085</v>
      </c>
    </row>
    <row r="59" spans="4:4">
      <c r="D59" t="s">
        <v>2105</v>
      </c>
    </row>
    <row r="60" spans="4:4">
      <c r="D60" t="s">
        <v>2112</v>
      </c>
    </row>
    <row r="61" spans="4:4">
      <c r="D61" t="s">
        <v>2123</v>
      </c>
    </row>
    <row r="62" spans="4:4">
      <c r="D62" t="s">
        <v>2135</v>
      </c>
    </row>
    <row r="63" spans="4:4">
      <c r="D63" t="s">
        <v>2140</v>
      </c>
    </row>
    <row r="64" spans="4:4">
      <c r="D64" t="s">
        <v>2163</v>
      </c>
    </row>
    <row r="65" spans="4:4">
      <c r="D65" t="s">
        <v>2167</v>
      </c>
    </row>
    <row r="66" spans="4:4">
      <c r="D66" t="s">
        <v>2169</v>
      </c>
    </row>
    <row r="67" spans="4:4">
      <c r="D67" t="s">
        <v>2171</v>
      </c>
    </row>
    <row r="68" spans="4:4">
      <c r="D68" t="s">
        <v>2173</v>
      </c>
    </row>
    <row r="69" spans="4:4">
      <c r="D69" t="s">
        <v>2175</v>
      </c>
    </row>
    <row r="70" spans="4:4">
      <c r="D70" t="s">
        <v>2177</v>
      </c>
    </row>
    <row r="71" spans="4:4">
      <c r="D71" t="s">
        <v>2179</v>
      </c>
    </row>
    <row r="72" spans="4:4">
      <c r="D72" t="s">
        <v>2236</v>
      </c>
    </row>
    <row r="73" spans="4:4">
      <c r="D73" t="s">
        <v>2248</v>
      </c>
    </row>
    <row r="74" spans="4:4">
      <c r="D74" t="s">
        <v>2258</v>
      </c>
    </row>
    <row r="75" spans="4:4">
      <c r="D75" t="s">
        <v>2626</v>
      </c>
    </row>
    <row r="76" spans="4:4">
      <c r="D76" t="s">
        <v>2630</v>
      </c>
    </row>
    <row r="77" spans="4:4">
      <c r="D77" t="s">
        <v>2689</v>
      </c>
    </row>
    <row r="78" spans="4:4">
      <c r="D78" t="s">
        <v>2693</v>
      </c>
    </row>
    <row r="79" spans="4:4">
      <c r="D79" t="s">
        <v>2699</v>
      </c>
    </row>
    <row r="80" spans="4:4">
      <c r="D80" t="s">
        <v>2701</v>
      </c>
    </row>
    <row r="81" spans="4:4">
      <c r="D81" t="s">
        <v>2724</v>
      </c>
    </row>
    <row r="82" spans="4:4">
      <c r="D82" t="s">
        <v>2803</v>
      </c>
    </row>
    <row r="83" spans="4:4">
      <c r="D83" t="s">
        <v>2808</v>
      </c>
    </row>
    <row r="84" spans="4:4">
      <c r="D84" t="s">
        <v>3091</v>
      </c>
    </row>
    <row r="85" spans="4:4">
      <c r="D85" t="s">
        <v>3092</v>
      </c>
    </row>
    <row r="86" spans="4:4">
      <c r="D86" t="s">
        <v>2812</v>
      </c>
    </row>
    <row r="87" spans="4:4">
      <c r="D87" t="s">
        <v>2814</v>
      </c>
    </row>
    <row r="88" spans="4:4">
      <c r="D88" t="s">
        <v>2819</v>
      </c>
    </row>
    <row r="89" spans="4:4">
      <c r="D89" t="s">
        <v>2826</v>
      </c>
    </row>
    <row r="90" spans="4:4">
      <c r="D90" t="s">
        <v>2830</v>
      </c>
    </row>
    <row r="91" spans="4:4">
      <c r="D91" t="s">
        <v>2881</v>
      </c>
    </row>
    <row r="92" spans="4:4">
      <c r="D92" t="s">
        <v>2883</v>
      </c>
    </row>
    <row r="93" spans="4:4">
      <c r="D93" t="s">
        <v>2885</v>
      </c>
    </row>
    <row r="94" spans="4:4">
      <c r="D94" t="s">
        <v>2892</v>
      </c>
    </row>
    <row r="95" spans="4:4">
      <c r="D95" t="s">
        <v>2894</v>
      </c>
    </row>
    <row r="96" spans="4:4">
      <c r="D96" t="s">
        <v>2896</v>
      </c>
    </row>
    <row r="97" spans="4:4">
      <c r="D97" t="s">
        <v>2898</v>
      </c>
    </row>
    <row r="98" spans="4:4">
      <c r="D98" t="s">
        <v>2902</v>
      </c>
    </row>
    <row r="99" spans="4:4">
      <c r="D99" t="s">
        <v>2911</v>
      </c>
    </row>
    <row r="100" spans="4:4">
      <c r="D100" t="s">
        <v>2922</v>
      </c>
    </row>
    <row r="101" spans="4:4">
      <c r="D101" t="s">
        <v>2983</v>
      </c>
    </row>
    <row r="102" spans="4:4">
      <c r="D102" t="s">
        <v>2998</v>
      </c>
    </row>
    <row r="103" spans="4:4">
      <c r="D103" t="s">
        <v>3004</v>
      </c>
    </row>
    <row r="104" spans="4:4">
      <c r="D104" t="s">
        <v>3008</v>
      </c>
    </row>
    <row r="105" spans="4:4">
      <c r="D105" t="s">
        <v>3010</v>
      </c>
    </row>
    <row r="106" spans="4:4">
      <c r="D106" t="s">
        <v>3044</v>
      </c>
    </row>
    <row r="107" spans="4:4">
      <c r="D107" t="s">
        <v>3047</v>
      </c>
    </row>
    <row r="108" spans="4:4">
      <c r="D108" t="s">
        <v>3053</v>
      </c>
    </row>
    <row r="109" spans="4:4">
      <c r="D109" t="s">
        <v>3056</v>
      </c>
    </row>
    <row r="110" spans="4:4">
      <c r="D110" t="s">
        <v>3061</v>
      </c>
    </row>
    <row r="111" spans="4:4">
      <c r="D111" t="s">
        <v>3064</v>
      </c>
    </row>
    <row r="112" spans="4:4">
      <c r="D112" t="s">
        <v>3093</v>
      </c>
    </row>
    <row r="113" spans="4:4">
      <c r="D113" t="s">
        <v>3067</v>
      </c>
    </row>
    <row r="114" spans="4:4">
      <c r="D114" t="s">
        <v>3071</v>
      </c>
    </row>
  </sheetData>
  <pageMargins left="0.7" right="0.7" top="0.75" bottom="0.75" header="0.3" footer="0.3"/>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Z1396"/>
  <sheetViews>
    <sheetView showGridLines="0" zoomScale="96" zoomScaleNormal="96" workbookViewId="0">
      <pane xSplit="10" ySplit="7" topLeftCell="AP1121" activePane="bottomRight" state="frozen"/>
      <selection/>
      <selection pane="topRight"/>
      <selection pane="bottomLeft"/>
      <selection pane="bottomRight" activeCell="AR1125" sqref="AR1125:AR1127"/>
    </sheetView>
  </sheetViews>
  <sheetFormatPr defaultColWidth="9" defaultRowHeight="15.75" customHeight="1"/>
  <cols>
    <col min="1" max="1" width="4.20833333333333" style="3" customWidth="1"/>
    <col min="2" max="2" width="10.925" style="3" customWidth="1"/>
    <col min="3" max="3" width="18.5666666666667" style="3" customWidth="1"/>
    <col min="4" max="4" width="20.5" style="3" customWidth="1"/>
    <col min="5" max="5" width="14.425" style="3" customWidth="1"/>
    <col min="6" max="8" width="9" style="3" customWidth="1"/>
    <col min="9" max="9" width="7.56666666666667" style="3" customWidth="1"/>
    <col min="10" max="10" width="6" style="3" customWidth="1"/>
    <col min="11" max="11" width="7.56666666666667" style="3" customWidth="1"/>
    <col min="12" max="12" width="8.925" style="3" customWidth="1"/>
    <col min="13" max="13" width="12.5" style="32" customWidth="1"/>
    <col min="14" max="14" width="7.56666666666667" style="3" customWidth="1"/>
    <col min="15" max="15" width="14.425" style="3" customWidth="1"/>
    <col min="16" max="16" width="10.925" style="3" customWidth="1"/>
    <col min="17" max="17" width="13" style="3" customWidth="1"/>
    <col min="18" max="18" width="11.2083333333333" style="3" customWidth="1"/>
    <col min="19" max="19" width="7.70833333333333" style="3" customWidth="1"/>
    <col min="20" max="20" width="13" style="3" customWidth="1"/>
    <col min="21" max="21" width="7.70833333333333" style="3" customWidth="1"/>
    <col min="22" max="22" width="13" style="3" customWidth="1"/>
    <col min="23" max="23" width="8.56666666666667" style="3" customWidth="1"/>
    <col min="24" max="24" width="9.20833333333333" style="3" customWidth="1"/>
    <col min="25" max="25" width="8.70833333333333" style="3" customWidth="1"/>
    <col min="26" max="28" width="9" style="3" customWidth="1"/>
    <col min="29" max="29" width="20.5666666666667" style="3" customWidth="1"/>
    <col min="30" max="30" width="17.2833333333333" style="3" customWidth="1"/>
    <col min="31" max="31" width="19.7833333333333" style="3" customWidth="1"/>
    <col min="32" max="32" width="21.5666666666667" style="3" customWidth="1"/>
    <col min="33" max="33" width="12.7083333333333" style="3" customWidth="1"/>
    <col min="34" max="35" width="13.5666666666667" style="3" customWidth="1"/>
    <col min="36" max="36" width="16.0666666666667" style="3" customWidth="1"/>
    <col min="37" max="44" width="9" style="3"/>
    <col min="45" max="47" width="10.925" style="3" customWidth="1"/>
    <col min="48" max="16384" width="9" style="3"/>
  </cols>
  <sheetData>
    <row r="1" customHeight="1" spans="1:1">
      <c r="A1" s="4" t="s">
        <v>0</v>
      </c>
    </row>
    <row r="2" s="1" customFormat="1" ht="30" customHeight="1" spans="1:1">
      <c r="A2" s="5" t="s">
        <v>103</v>
      </c>
    </row>
    <row r="3" customHeight="1" spans="1:13">
      <c r="A3" s="2" t="e">
        <f>"评估基准日："&amp;TEXT(#REF!,"yyyy年mm月dd日")</f>
        <v>#REF!</v>
      </c>
      <c r="M3" s="3"/>
    </row>
    <row r="4" ht="14.25" customHeight="1" spans="1:22">
      <c r="A4" s="2"/>
      <c r="B4" s="2"/>
      <c r="C4" s="2"/>
      <c r="D4" s="2"/>
      <c r="E4" s="2"/>
      <c r="F4" s="2"/>
      <c r="G4" s="2"/>
      <c r="H4" s="2"/>
      <c r="I4" s="2"/>
      <c r="J4" s="2"/>
      <c r="K4" s="2"/>
      <c r="L4" s="2"/>
      <c r="M4" s="31"/>
      <c r="N4" s="2"/>
      <c r="O4" s="2"/>
      <c r="P4" s="2"/>
      <c r="Q4" s="2"/>
      <c r="R4" s="2"/>
      <c r="S4" s="2"/>
      <c r="T4" s="2"/>
      <c r="U4" s="2"/>
      <c r="V4" s="7" t="s">
        <v>3094</v>
      </c>
    </row>
    <row r="5" customHeight="1" spans="1:24">
      <c r="A5" s="3" t="e">
        <f>#REF!&amp;"："&amp;#REF!</f>
        <v>#REF!</v>
      </c>
      <c r="U5" s="78" t="s">
        <v>627</v>
      </c>
      <c r="V5" s="9"/>
      <c r="W5" s="9"/>
      <c r="X5" s="9"/>
    </row>
    <row r="6" s="2" customFormat="1" customHeight="1" spans="1:50">
      <c r="A6" s="25" t="s">
        <v>4</v>
      </c>
      <c r="B6" s="25" t="s">
        <v>1691</v>
      </c>
      <c r="C6" s="88" t="s">
        <v>1793</v>
      </c>
      <c r="D6" s="88" t="s">
        <v>1065</v>
      </c>
      <c r="E6" s="88" t="s">
        <v>3095</v>
      </c>
      <c r="F6" s="67" t="s">
        <v>3096</v>
      </c>
      <c r="G6" s="67" t="s">
        <v>1735</v>
      </c>
      <c r="H6" s="67" t="s">
        <v>3097</v>
      </c>
      <c r="I6" s="88" t="s">
        <v>997</v>
      </c>
      <c r="J6" s="88" t="s">
        <v>998</v>
      </c>
      <c r="K6" s="88" t="s">
        <v>1008</v>
      </c>
      <c r="L6" s="88" t="s">
        <v>1795</v>
      </c>
      <c r="M6" s="211" t="s">
        <v>1137</v>
      </c>
      <c r="N6" s="88" t="s">
        <v>1703</v>
      </c>
      <c r="O6" s="67" t="s">
        <v>3098</v>
      </c>
      <c r="P6" s="67" t="s">
        <v>3099</v>
      </c>
      <c r="Q6" s="25" t="s">
        <v>6</v>
      </c>
      <c r="R6" s="69"/>
      <c r="S6" s="67" t="s">
        <v>1239</v>
      </c>
      <c r="T6" s="25" t="s">
        <v>7</v>
      </c>
      <c r="U6" s="72"/>
      <c r="V6" s="69"/>
      <c r="W6" s="88" t="s">
        <v>576</v>
      </c>
      <c r="X6" s="88" t="s">
        <v>176</v>
      </c>
      <c r="AA6" s="195" t="s">
        <v>3100</v>
      </c>
      <c r="AB6" s="218" t="s">
        <v>3101</v>
      </c>
      <c r="AC6" s="219" t="s">
        <v>3102</v>
      </c>
      <c r="AD6" s="220"/>
      <c r="AE6" s="220"/>
      <c r="AF6" s="221"/>
      <c r="AG6" s="225" t="s">
        <v>3103</v>
      </c>
      <c r="AH6" s="220"/>
      <c r="AI6" s="221"/>
      <c r="AJ6" s="80" t="s">
        <v>3104</v>
      </c>
      <c r="AK6" s="226" t="s">
        <v>3105</v>
      </c>
      <c r="AL6" s="225" t="s">
        <v>3106</v>
      </c>
      <c r="AM6" s="220"/>
      <c r="AN6" s="221"/>
      <c r="AO6" s="62" t="s">
        <v>1240</v>
      </c>
      <c r="AP6" s="220"/>
      <c r="AQ6" s="221"/>
      <c r="AR6" s="218" t="s">
        <v>3107</v>
      </c>
      <c r="AS6" s="231" t="s">
        <v>3108</v>
      </c>
      <c r="AT6" s="37" t="s">
        <v>3109</v>
      </c>
      <c r="AU6" s="37"/>
      <c r="AV6" s="62" t="s">
        <v>3110</v>
      </c>
      <c r="AW6" s="221"/>
      <c r="AX6" s="37" t="s">
        <v>3111</v>
      </c>
    </row>
    <row r="7" s="2" customFormat="1" ht="29.25" customHeight="1" spans="1:50">
      <c r="A7" s="89"/>
      <c r="B7" s="89"/>
      <c r="C7" s="89"/>
      <c r="D7" s="89"/>
      <c r="E7" s="89"/>
      <c r="F7" s="84"/>
      <c r="G7" s="84"/>
      <c r="H7" s="84"/>
      <c r="I7" s="89"/>
      <c r="J7" s="89"/>
      <c r="K7" s="89"/>
      <c r="L7" s="89"/>
      <c r="M7" s="212"/>
      <c r="N7" s="89"/>
      <c r="O7" s="84"/>
      <c r="P7" s="84"/>
      <c r="Q7" s="97" t="s">
        <v>10</v>
      </c>
      <c r="R7" s="98" t="s">
        <v>11</v>
      </c>
      <c r="S7" s="84"/>
      <c r="T7" s="98" t="s">
        <v>10</v>
      </c>
      <c r="U7" s="100" t="s">
        <v>1141</v>
      </c>
      <c r="V7" s="98" t="s">
        <v>11</v>
      </c>
      <c r="W7" s="89"/>
      <c r="X7" s="89"/>
      <c r="Y7" s="2" t="s">
        <v>1248</v>
      </c>
      <c r="AA7" s="222"/>
      <c r="AB7" s="223"/>
      <c r="AC7" s="80" t="s">
        <v>3112</v>
      </c>
      <c r="AD7" s="80" t="s">
        <v>3113</v>
      </c>
      <c r="AE7" s="80" t="s">
        <v>3114</v>
      </c>
      <c r="AF7" s="80" t="s">
        <v>3115</v>
      </c>
      <c r="AG7" s="80" t="s">
        <v>3116</v>
      </c>
      <c r="AH7" s="80" t="s">
        <v>3117</v>
      </c>
      <c r="AI7" s="80" t="s">
        <v>3118</v>
      </c>
      <c r="AJ7" s="80" t="s">
        <v>3119</v>
      </c>
      <c r="AK7" s="227"/>
      <c r="AL7" s="228" t="s">
        <v>3120</v>
      </c>
      <c r="AM7" s="80" t="s">
        <v>3121</v>
      </c>
      <c r="AN7" s="229" t="s">
        <v>3122</v>
      </c>
      <c r="AO7" s="37" t="s">
        <v>1587</v>
      </c>
      <c r="AP7" s="37" t="s">
        <v>3123</v>
      </c>
      <c r="AQ7" s="37" t="s">
        <v>1588</v>
      </c>
      <c r="AR7" s="223"/>
      <c r="AS7" s="232"/>
      <c r="AT7" s="37" t="s">
        <v>3124</v>
      </c>
      <c r="AU7" s="37" t="s">
        <v>3125</v>
      </c>
      <c r="AV7" s="37" t="s">
        <v>1587</v>
      </c>
      <c r="AW7" s="37" t="s">
        <v>1588</v>
      </c>
      <c r="AX7" s="37"/>
    </row>
    <row r="8" ht="12.75" customHeight="1" spans="1:50">
      <c r="A8" s="13">
        <v>1</v>
      </c>
      <c r="B8" s="204" t="s">
        <v>1796</v>
      </c>
      <c r="C8" s="204" t="s">
        <v>1797</v>
      </c>
      <c r="D8" s="205" t="s">
        <v>1798</v>
      </c>
      <c r="E8" s="206"/>
      <c r="F8" s="206"/>
      <c r="G8" s="207" t="s">
        <v>3126</v>
      </c>
      <c r="H8" s="208"/>
      <c r="I8" s="209" t="s">
        <v>1799</v>
      </c>
      <c r="J8" s="208">
        <v>244</v>
      </c>
      <c r="K8" s="209" t="s">
        <v>3127</v>
      </c>
      <c r="L8" s="213" t="s">
        <v>1800</v>
      </c>
      <c r="M8" s="214" t="str">
        <f t="shared" ref="M8:M71" si="0">L8</f>
        <v>2004-12-31</v>
      </c>
      <c r="N8" s="46"/>
      <c r="O8" s="16"/>
      <c r="P8" s="14"/>
      <c r="Q8" s="217">
        <v>103944</v>
      </c>
      <c r="R8" s="16">
        <v>0</v>
      </c>
      <c r="S8" s="16"/>
      <c r="T8" s="16">
        <f>AS8</f>
        <v>6100</v>
      </c>
      <c r="U8" s="46"/>
      <c r="V8" s="16">
        <f>T8</f>
        <v>6100</v>
      </c>
      <c r="W8" s="16" t="str">
        <f t="shared" ref="W8:W71" si="1">IF(R8-S8=0,"",(V8-R8+S8)/(R8-S8)*100)</f>
        <v/>
      </c>
      <c r="X8" s="14"/>
      <c r="Y8" s="2" t="s">
        <v>3128</v>
      </c>
      <c r="AA8" s="45" t="s">
        <v>3129</v>
      </c>
      <c r="AB8" s="224" t="s">
        <v>3130</v>
      </c>
      <c r="AC8" s="224"/>
      <c r="AD8" s="224"/>
      <c r="AE8" s="224"/>
      <c r="AF8" s="224"/>
      <c r="AG8" s="224">
        <v>1</v>
      </c>
      <c r="AH8" s="224">
        <v>0</v>
      </c>
      <c r="AI8" s="224">
        <v>0</v>
      </c>
      <c r="AJ8" s="224">
        <v>25</v>
      </c>
      <c r="AK8" s="230">
        <f t="shared" ref="AK8:AK71" si="2">YEAR(M8)</f>
        <v>2004</v>
      </c>
      <c r="AL8" s="224">
        <f t="shared" ref="AL8:AL71" si="3">IF(AND(AB8="市场法",AA8="否"),AJ8*J8,ROUND(AC8*H8*AG8+AD8*H8*AI8,-1))</f>
        <v>6100</v>
      </c>
      <c r="AM8" s="224">
        <v>0</v>
      </c>
      <c r="AN8" s="224">
        <f t="shared" ref="AN8:AN71" si="4">ROUND((AL8+AM8),-1)</f>
        <v>6100</v>
      </c>
      <c r="AO8" s="224">
        <f t="shared" ref="AO8:AO71" si="5">AN8</f>
        <v>6100</v>
      </c>
      <c r="AP8" s="233"/>
      <c r="AQ8" s="224">
        <f t="shared" ref="AQ8:AQ71" si="6">IF(AP8="",AO8,ROUND(AO8*AP8/100,0))</f>
        <v>6100</v>
      </c>
      <c r="AR8" s="224"/>
      <c r="AS8" s="224">
        <f t="shared" ref="AS8:AS71" si="7">IF((AQ8-AR8)&lt;0,0,AQ8-AR8)</f>
        <v>6100</v>
      </c>
      <c r="AT8" s="224">
        <f t="shared" ref="AT8:AT71" si="8">IF((R8-S8)&lt;0,0,R8-S8)</f>
        <v>0</v>
      </c>
      <c r="AU8" s="224" t="str">
        <f>IFERROR((AQ8-#REF!+#REF!)/(#REF!-#REF!)*100,"")</f>
        <v/>
      </c>
      <c r="AV8" s="224"/>
      <c r="AW8" s="224"/>
      <c r="AX8" s="224"/>
    </row>
    <row r="9" ht="12.75" customHeight="1" spans="1:50">
      <c r="A9" s="13">
        <v>2</v>
      </c>
      <c r="B9" s="204" t="s">
        <v>1801</v>
      </c>
      <c r="C9" s="204" t="s">
        <v>1802</v>
      </c>
      <c r="D9" s="205" t="s">
        <v>1798</v>
      </c>
      <c r="E9" s="206"/>
      <c r="F9" s="206"/>
      <c r="G9" s="207" t="s">
        <v>3126</v>
      </c>
      <c r="H9" s="208"/>
      <c r="I9" s="209" t="s">
        <v>1799</v>
      </c>
      <c r="J9" s="208">
        <v>110</v>
      </c>
      <c r="K9" s="209" t="s">
        <v>3127</v>
      </c>
      <c r="L9" s="213" t="s">
        <v>1800</v>
      </c>
      <c r="M9" s="214" t="str">
        <f t="shared" si="0"/>
        <v>2004-12-31</v>
      </c>
      <c r="N9" s="46"/>
      <c r="O9" s="16"/>
      <c r="P9" s="14"/>
      <c r="Q9" s="217">
        <v>46530</v>
      </c>
      <c r="R9" s="16">
        <v>0</v>
      </c>
      <c r="S9" s="16"/>
      <c r="T9" s="16">
        <f t="shared" ref="T9:T72" si="9">AS9</f>
        <v>2200</v>
      </c>
      <c r="U9" s="46"/>
      <c r="V9" s="16">
        <f t="shared" ref="V9:V72" si="10">T9</f>
        <v>2200</v>
      </c>
      <c r="W9" s="16" t="str">
        <f t="shared" si="1"/>
        <v/>
      </c>
      <c r="X9" s="14"/>
      <c r="Y9" s="2" t="s">
        <v>3131</v>
      </c>
      <c r="AA9" s="45" t="s">
        <v>3129</v>
      </c>
      <c r="AB9" s="224" t="s">
        <v>3130</v>
      </c>
      <c r="AC9" s="224"/>
      <c r="AD9" s="224"/>
      <c r="AE9" s="224"/>
      <c r="AF9" s="224"/>
      <c r="AG9" s="224">
        <v>1</v>
      </c>
      <c r="AH9" s="224">
        <v>0</v>
      </c>
      <c r="AI9" s="224">
        <v>0</v>
      </c>
      <c r="AJ9" s="224">
        <v>20</v>
      </c>
      <c r="AK9" s="230">
        <f t="shared" si="2"/>
        <v>2004</v>
      </c>
      <c r="AL9" s="224">
        <f t="shared" si="3"/>
        <v>2200</v>
      </c>
      <c r="AM9" s="224">
        <v>0</v>
      </c>
      <c r="AN9" s="224">
        <f t="shared" si="4"/>
        <v>2200</v>
      </c>
      <c r="AO9" s="224">
        <f t="shared" si="5"/>
        <v>2200</v>
      </c>
      <c r="AP9" s="233"/>
      <c r="AQ9" s="224">
        <f t="shared" si="6"/>
        <v>2200</v>
      </c>
      <c r="AR9" s="224"/>
      <c r="AS9" s="224">
        <f t="shared" si="7"/>
        <v>2200</v>
      </c>
      <c r="AT9" s="224">
        <f t="shared" si="8"/>
        <v>0</v>
      </c>
      <c r="AU9" s="224" t="str">
        <f>IFERROR((AQ9-#REF!+#REF!)/(#REF!-#REF!)*100,"")</f>
        <v/>
      </c>
      <c r="AV9" s="224"/>
      <c r="AW9" s="224"/>
      <c r="AX9" s="224"/>
    </row>
    <row r="10" ht="12.75" customHeight="1" spans="1:50">
      <c r="A10" s="13">
        <v>3</v>
      </c>
      <c r="B10" s="204" t="s">
        <v>1803</v>
      </c>
      <c r="C10" s="204" t="s">
        <v>1804</v>
      </c>
      <c r="D10" s="205" t="s">
        <v>1805</v>
      </c>
      <c r="E10" s="206"/>
      <c r="F10" s="206"/>
      <c r="G10" s="207" t="s">
        <v>3126</v>
      </c>
      <c r="H10" s="208"/>
      <c r="I10" s="209" t="s">
        <v>1806</v>
      </c>
      <c r="J10" s="208">
        <v>1</v>
      </c>
      <c r="K10" s="209" t="s">
        <v>3127</v>
      </c>
      <c r="L10" s="215" t="s">
        <v>1807</v>
      </c>
      <c r="M10" s="214" t="str">
        <f t="shared" si="0"/>
        <v>2013-06-08</v>
      </c>
      <c r="N10" s="46"/>
      <c r="O10" s="16"/>
      <c r="P10" s="14"/>
      <c r="Q10" s="217">
        <v>1380</v>
      </c>
      <c r="R10" s="16">
        <v>0</v>
      </c>
      <c r="S10" s="16"/>
      <c r="T10" s="16">
        <f t="shared" si="9"/>
        <v>20</v>
      </c>
      <c r="U10" s="46"/>
      <c r="V10" s="16">
        <f t="shared" si="10"/>
        <v>20</v>
      </c>
      <c r="W10" s="16" t="str">
        <f t="shared" si="1"/>
        <v/>
      </c>
      <c r="X10" s="14"/>
      <c r="Y10" s="2" t="s">
        <v>3132</v>
      </c>
      <c r="AA10" s="45" t="s">
        <v>3129</v>
      </c>
      <c r="AB10" s="224" t="s">
        <v>3130</v>
      </c>
      <c r="AC10" s="224"/>
      <c r="AD10" s="224"/>
      <c r="AE10" s="224"/>
      <c r="AF10" s="224"/>
      <c r="AG10" s="224">
        <v>1</v>
      </c>
      <c r="AH10" s="224">
        <v>0</v>
      </c>
      <c r="AI10" s="224">
        <v>0</v>
      </c>
      <c r="AJ10" s="224">
        <v>20</v>
      </c>
      <c r="AK10" s="230">
        <f t="shared" si="2"/>
        <v>2013</v>
      </c>
      <c r="AL10" s="224">
        <f t="shared" si="3"/>
        <v>20</v>
      </c>
      <c r="AM10" s="224">
        <v>0</v>
      </c>
      <c r="AN10" s="224">
        <f t="shared" si="4"/>
        <v>20</v>
      </c>
      <c r="AO10" s="224">
        <f t="shared" si="5"/>
        <v>20</v>
      </c>
      <c r="AP10" s="233"/>
      <c r="AQ10" s="224">
        <f t="shared" si="6"/>
        <v>20</v>
      </c>
      <c r="AR10" s="224"/>
      <c r="AS10" s="224">
        <f t="shared" si="7"/>
        <v>20</v>
      </c>
      <c r="AT10" s="224">
        <f t="shared" si="8"/>
        <v>0</v>
      </c>
      <c r="AU10" s="224" t="str">
        <f>IFERROR((AQ10-#REF!+#REF!)/(#REF!-#REF!)*100,"")</f>
        <v/>
      </c>
      <c r="AV10" s="224"/>
      <c r="AW10" s="224"/>
      <c r="AX10" s="224"/>
    </row>
    <row r="11" ht="12.75" customHeight="1" spans="1:50">
      <c r="A11" s="13">
        <v>4</v>
      </c>
      <c r="B11" s="204" t="s">
        <v>1808</v>
      </c>
      <c r="C11" s="204" t="s">
        <v>1809</v>
      </c>
      <c r="D11" s="205" t="s">
        <v>1810</v>
      </c>
      <c r="E11" s="206"/>
      <c r="F11" s="206"/>
      <c r="G11" s="207" t="s">
        <v>3126</v>
      </c>
      <c r="H11" s="208">
        <v>0.006</v>
      </c>
      <c r="I11" s="209" t="s">
        <v>1806</v>
      </c>
      <c r="J11" s="208">
        <v>1</v>
      </c>
      <c r="K11" s="209" t="s">
        <v>3127</v>
      </c>
      <c r="L11" s="215" t="s">
        <v>1811</v>
      </c>
      <c r="M11" s="214" t="str">
        <f t="shared" si="0"/>
        <v>2012-11-30</v>
      </c>
      <c r="N11" s="46"/>
      <c r="O11" s="16"/>
      <c r="P11" s="14"/>
      <c r="Q11" s="217">
        <v>7100</v>
      </c>
      <c r="R11" s="16">
        <v>0</v>
      </c>
      <c r="S11" s="16"/>
      <c r="T11" s="16">
        <f t="shared" si="9"/>
        <v>330</v>
      </c>
      <c r="U11" s="46"/>
      <c r="V11" s="16">
        <f t="shared" si="10"/>
        <v>330</v>
      </c>
      <c r="W11" s="16" t="str">
        <f t="shared" si="1"/>
        <v/>
      </c>
      <c r="X11" s="14"/>
      <c r="Y11" s="2" t="s">
        <v>3133</v>
      </c>
      <c r="AA11" s="45" t="s">
        <v>3134</v>
      </c>
      <c r="AB11" s="224" t="s">
        <v>3130</v>
      </c>
      <c r="AC11" s="224">
        <v>55290</v>
      </c>
      <c r="AD11" s="224"/>
      <c r="AE11" s="224"/>
      <c r="AF11" s="224"/>
      <c r="AG11" s="224">
        <v>1</v>
      </c>
      <c r="AH11" s="224">
        <v>0</v>
      </c>
      <c r="AI11" s="224">
        <v>0</v>
      </c>
      <c r="AJ11" s="224">
        <v>0</v>
      </c>
      <c r="AK11" s="230">
        <f t="shared" si="2"/>
        <v>2012</v>
      </c>
      <c r="AL11" s="224">
        <f t="shared" si="3"/>
        <v>330</v>
      </c>
      <c r="AM11" s="224">
        <v>0</v>
      </c>
      <c r="AN11" s="224">
        <f t="shared" si="4"/>
        <v>330</v>
      </c>
      <c r="AO11" s="224">
        <f t="shared" si="5"/>
        <v>330</v>
      </c>
      <c r="AP11" s="233"/>
      <c r="AQ11" s="224">
        <f t="shared" si="6"/>
        <v>330</v>
      </c>
      <c r="AR11" s="224"/>
      <c r="AS11" s="224">
        <f t="shared" si="7"/>
        <v>330</v>
      </c>
      <c r="AT11" s="224">
        <f t="shared" si="8"/>
        <v>0</v>
      </c>
      <c r="AU11" s="224" t="str">
        <f>IFERROR((AQ11-#REF!+#REF!)/(#REF!-#REF!)*100,"")</f>
        <v/>
      </c>
      <c r="AV11" s="224"/>
      <c r="AW11" s="224"/>
      <c r="AX11" s="224"/>
    </row>
    <row r="12" ht="12.75" customHeight="1" spans="1:50">
      <c r="A12" s="13">
        <v>5</v>
      </c>
      <c r="B12" s="204" t="s">
        <v>1812</v>
      </c>
      <c r="C12" s="204" t="s">
        <v>1813</v>
      </c>
      <c r="D12" s="205" t="s">
        <v>1810</v>
      </c>
      <c r="E12" s="206"/>
      <c r="F12" s="206"/>
      <c r="G12" s="207" t="s">
        <v>3126</v>
      </c>
      <c r="H12" s="208">
        <v>0.006</v>
      </c>
      <c r="I12" s="209" t="s">
        <v>1806</v>
      </c>
      <c r="J12" s="208">
        <v>1</v>
      </c>
      <c r="K12" s="209" t="s">
        <v>3127</v>
      </c>
      <c r="L12" s="215" t="s">
        <v>1811</v>
      </c>
      <c r="M12" s="214" t="str">
        <f t="shared" si="0"/>
        <v>2012-11-30</v>
      </c>
      <c r="N12" s="46"/>
      <c r="O12" s="16"/>
      <c r="P12" s="14"/>
      <c r="Q12" s="217">
        <v>7100</v>
      </c>
      <c r="R12" s="16">
        <v>0</v>
      </c>
      <c r="S12" s="16"/>
      <c r="T12" s="16">
        <f t="shared" si="9"/>
        <v>330</v>
      </c>
      <c r="U12" s="46"/>
      <c r="V12" s="16">
        <f t="shared" si="10"/>
        <v>330</v>
      </c>
      <c r="W12" s="16" t="str">
        <f t="shared" si="1"/>
        <v/>
      </c>
      <c r="X12" s="14"/>
      <c r="Y12" s="2" t="s">
        <v>3135</v>
      </c>
      <c r="AA12" s="45" t="s">
        <v>3134</v>
      </c>
      <c r="AB12" s="224" t="s">
        <v>3130</v>
      </c>
      <c r="AC12" s="224">
        <v>55290</v>
      </c>
      <c r="AD12" s="224"/>
      <c r="AE12" s="224"/>
      <c r="AF12" s="224"/>
      <c r="AG12" s="224">
        <v>1</v>
      </c>
      <c r="AH12" s="224">
        <v>0</v>
      </c>
      <c r="AI12" s="224">
        <v>0</v>
      </c>
      <c r="AJ12" s="224">
        <v>0</v>
      </c>
      <c r="AK12" s="230">
        <f t="shared" si="2"/>
        <v>2012</v>
      </c>
      <c r="AL12" s="224">
        <f t="shared" si="3"/>
        <v>330</v>
      </c>
      <c r="AM12" s="224">
        <v>0</v>
      </c>
      <c r="AN12" s="224">
        <f t="shared" si="4"/>
        <v>330</v>
      </c>
      <c r="AO12" s="224">
        <f t="shared" si="5"/>
        <v>330</v>
      </c>
      <c r="AP12" s="233"/>
      <c r="AQ12" s="224">
        <f t="shared" si="6"/>
        <v>330</v>
      </c>
      <c r="AR12" s="224"/>
      <c r="AS12" s="224">
        <f t="shared" si="7"/>
        <v>330</v>
      </c>
      <c r="AT12" s="224">
        <f t="shared" si="8"/>
        <v>0</v>
      </c>
      <c r="AU12" s="224" t="str">
        <f>IFERROR((AQ12-#REF!+#REF!)/(#REF!-#REF!)*100,"")</f>
        <v/>
      </c>
      <c r="AV12" s="224"/>
      <c r="AW12" s="224"/>
      <c r="AX12" s="224"/>
    </row>
    <row r="13" ht="12.75" customHeight="1" spans="1:50">
      <c r="A13" s="13">
        <v>6</v>
      </c>
      <c r="B13" s="204" t="s">
        <v>1814</v>
      </c>
      <c r="C13" s="204" t="s">
        <v>1815</v>
      </c>
      <c r="D13" s="205" t="s">
        <v>1810</v>
      </c>
      <c r="E13" s="206"/>
      <c r="F13" s="206"/>
      <c r="G13" s="207" t="s">
        <v>3126</v>
      </c>
      <c r="H13" s="208">
        <v>0.006</v>
      </c>
      <c r="I13" s="209" t="s">
        <v>1806</v>
      </c>
      <c r="J13" s="208">
        <v>1</v>
      </c>
      <c r="K13" s="209" t="s">
        <v>3127</v>
      </c>
      <c r="L13" s="215" t="s">
        <v>1811</v>
      </c>
      <c r="M13" s="214" t="str">
        <f t="shared" si="0"/>
        <v>2012-11-30</v>
      </c>
      <c r="N13" s="46"/>
      <c r="O13" s="16"/>
      <c r="P13" s="14"/>
      <c r="Q13" s="217">
        <v>7100</v>
      </c>
      <c r="R13" s="16">
        <v>0</v>
      </c>
      <c r="S13" s="16"/>
      <c r="T13" s="16">
        <f t="shared" si="9"/>
        <v>330</v>
      </c>
      <c r="U13" s="46"/>
      <c r="V13" s="16">
        <f t="shared" si="10"/>
        <v>330</v>
      </c>
      <c r="W13" s="16" t="str">
        <f t="shared" si="1"/>
        <v/>
      </c>
      <c r="X13" s="14"/>
      <c r="Y13" s="2" t="s">
        <v>3136</v>
      </c>
      <c r="AA13" s="45" t="s">
        <v>3134</v>
      </c>
      <c r="AB13" s="224" t="s">
        <v>3130</v>
      </c>
      <c r="AC13" s="224">
        <v>55290</v>
      </c>
      <c r="AD13" s="224"/>
      <c r="AE13" s="224"/>
      <c r="AF13" s="224"/>
      <c r="AG13" s="224">
        <v>1</v>
      </c>
      <c r="AH13" s="224">
        <v>0</v>
      </c>
      <c r="AI13" s="224">
        <v>0</v>
      </c>
      <c r="AJ13" s="224">
        <v>0</v>
      </c>
      <c r="AK13" s="230">
        <f t="shared" si="2"/>
        <v>2012</v>
      </c>
      <c r="AL13" s="224">
        <f t="shared" si="3"/>
        <v>330</v>
      </c>
      <c r="AM13" s="224">
        <v>0</v>
      </c>
      <c r="AN13" s="224">
        <f t="shared" si="4"/>
        <v>330</v>
      </c>
      <c r="AO13" s="224">
        <f t="shared" si="5"/>
        <v>330</v>
      </c>
      <c r="AP13" s="233"/>
      <c r="AQ13" s="224">
        <f t="shared" si="6"/>
        <v>330</v>
      </c>
      <c r="AR13" s="224"/>
      <c r="AS13" s="224">
        <f t="shared" si="7"/>
        <v>330</v>
      </c>
      <c r="AT13" s="224">
        <f t="shared" si="8"/>
        <v>0</v>
      </c>
      <c r="AU13" s="224" t="str">
        <f>IFERROR((AQ13-#REF!+#REF!)/(#REF!-#REF!)*100,"")</f>
        <v/>
      </c>
      <c r="AV13" s="224"/>
      <c r="AW13" s="224"/>
      <c r="AX13" s="224"/>
    </row>
    <row r="14" ht="12.75" customHeight="1" spans="1:50">
      <c r="A14" s="13">
        <v>7</v>
      </c>
      <c r="B14" s="204" t="s">
        <v>1816</v>
      </c>
      <c r="C14" s="204" t="s">
        <v>1817</v>
      </c>
      <c r="D14" s="205" t="s">
        <v>1810</v>
      </c>
      <c r="E14" s="206"/>
      <c r="F14" s="206"/>
      <c r="G14" s="207" t="s">
        <v>3126</v>
      </c>
      <c r="H14" s="208">
        <v>0.006</v>
      </c>
      <c r="I14" s="209" t="s">
        <v>1806</v>
      </c>
      <c r="J14" s="208">
        <v>1</v>
      </c>
      <c r="K14" s="209" t="s">
        <v>3127</v>
      </c>
      <c r="L14" s="215" t="s">
        <v>1811</v>
      </c>
      <c r="M14" s="214" t="str">
        <f t="shared" si="0"/>
        <v>2012-11-30</v>
      </c>
      <c r="N14" s="46"/>
      <c r="O14" s="16"/>
      <c r="P14" s="14"/>
      <c r="Q14" s="217">
        <v>7100</v>
      </c>
      <c r="R14" s="16">
        <v>0</v>
      </c>
      <c r="S14" s="16"/>
      <c r="T14" s="16">
        <f t="shared" si="9"/>
        <v>330</v>
      </c>
      <c r="U14" s="46"/>
      <c r="V14" s="16">
        <f t="shared" si="10"/>
        <v>330</v>
      </c>
      <c r="W14" s="16" t="str">
        <f t="shared" si="1"/>
        <v/>
      </c>
      <c r="X14" s="14"/>
      <c r="Y14" s="2" t="s">
        <v>3137</v>
      </c>
      <c r="AA14" s="45" t="s">
        <v>3134</v>
      </c>
      <c r="AB14" s="224" t="s">
        <v>3130</v>
      </c>
      <c r="AC14" s="224">
        <v>55290</v>
      </c>
      <c r="AD14" s="224"/>
      <c r="AE14" s="224"/>
      <c r="AF14" s="224"/>
      <c r="AG14" s="224">
        <v>1</v>
      </c>
      <c r="AH14" s="224">
        <v>0</v>
      </c>
      <c r="AI14" s="224">
        <v>0</v>
      </c>
      <c r="AJ14" s="224">
        <v>0</v>
      </c>
      <c r="AK14" s="230">
        <f t="shared" si="2"/>
        <v>2012</v>
      </c>
      <c r="AL14" s="224">
        <f t="shared" si="3"/>
        <v>330</v>
      </c>
      <c r="AM14" s="224">
        <v>0</v>
      </c>
      <c r="AN14" s="224">
        <f t="shared" si="4"/>
        <v>330</v>
      </c>
      <c r="AO14" s="224">
        <f t="shared" si="5"/>
        <v>330</v>
      </c>
      <c r="AP14" s="233"/>
      <c r="AQ14" s="224">
        <f t="shared" si="6"/>
        <v>330</v>
      </c>
      <c r="AR14" s="224"/>
      <c r="AS14" s="224">
        <f t="shared" si="7"/>
        <v>330</v>
      </c>
      <c r="AT14" s="224">
        <f t="shared" si="8"/>
        <v>0</v>
      </c>
      <c r="AU14" s="224" t="str">
        <f>IFERROR((AQ14-#REF!+#REF!)/(#REF!-#REF!)*100,"")</f>
        <v/>
      </c>
      <c r="AV14" s="224"/>
      <c r="AW14" s="224"/>
      <c r="AX14" s="224"/>
    </row>
    <row r="15" ht="12.75" customHeight="1" spans="1:50">
      <c r="A15" s="13">
        <v>8</v>
      </c>
      <c r="B15" s="204" t="s">
        <v>1818</v>
      </c>
      <c r="C15" s="204" t="s">
        <v>1819</v>
      </c>
      <c r="D15" s="205" t="s">
        <v>1798</v>
      </c>
      <c r="E15" s="206"/>
      <c r="F15" s="206"/>
      <c r="G15" s="207" t="s">
        <v>3126</v>
      </c>
      <c r="H15" s="208"/>
      <c r="I15" s="209" t="s">
        <v>1820</v>
      </c>
      <c r="J15" s="208">
        <v>1</v>
      </c>
      <c r="K15" s="209" t="s">
        <v>3127</v>
      </c>
      <c r="L15" s="215" t="s">
        <v>1821</v>
      </c>
      <c r="M15" s="214" t="str">
        <f t="shared" si="0"/>
        <v>2004-11-30</v>
      </c>
      <c r="N15" s="46"/>
      <c r="O15" s="16"/>
      <c r="P15" s="14"/>
      <c r="Q15" s="217">
        <v>5580</v>
      </c>
      <c r="R15" s="16">
        <v>0</v>
      </c>
      <c r="S15" s="16"/>
      <c r="T15" s="16">
        <f t="shared" si="9"/>
        <v>100</v>
      </c>
      <c r="U15" s="46"/>
      <c r="V15" s="16">
        <f t="shared" si="10"/>
        <v>100</v>
      </c>
      <c r="W15" s="16" t="str">
        <f t="shared" si="1"/>
        <v/>
      </c>
      <c r="X15" s="14"/>
      <c r="Y15" s="2" t="s">
        <v>3138</v>
      </c>
      <c r="AA15" s="45" t="s">
        <v>3129</v>
      </c>
      <c r="AB15" s="224" t="s">
        <v>3130</v>
      </c>
      <c r="AC15" s="224"/>
      <c r="AD15" s="224"/>
      <c r="AE15" s="224"/>
      <c r="AF15" s="224"/>
      <c r="AG15" s="224">
        <v>1</v>
      </c>
      <c r="AH15" s="224">
        <v>0</v>
      </c>
      <c r="AI15" s="224">
        <v>0</v>
      </c>
      <c r="AJ15" s="224">
        <v>100</v>
      </c>
      <c r="AK15" s="230">
        <f t="shared" si="2"/>
        <v>2004</v>
      </c>
      <c r="AL15" s="224">
        <f t="shared" si="3"/>
        <v>100</v>
      </c>
      <c r="AM15" s="224">
        <v>0</v>
      </c>
      <c r="AN15" s="224">
        <f t="shared" si="4"/>
        <v>100</v>
      </c>
      <c r="AO15" s="224">
        <f t="shared" si="5"/>
        <v>100</v>
      </c>
      <c r="AP15" s="233"/>
      <c r="AQ15" s="224">
        <f t="shared" si="6"/>
        <v>100</v>
      </c>
      <c r="AR15" s="224"/>
      <c r="AS15" s="224">
        <f t="shared" si="7"/>
        <v>100</v>
      </c>
      <c r="AT15" s="224">
        <f t="shared" si="8"/>
        <v>0</v>
      </c>
      <c r="AU15" s="224" t="str">
        <f>IFERROR((AQ15-#REF!+#REF!)/(#REF!-#REF!)*100,"")</f>
        <v/>
      </c>
      <c r="AV15" s="224"/>
      <c r="AW15" s="224"/>
      <c r="AX15" s="224"/>
    </row>
    <row r="16" ht="12.75" customHeight="1" spans="1:50">
      <c r="A16" s="13">
        <v>9</v>
      </c>
      <c r="B16" s="204" t="s">
        <v>1822</v>
      </c>
      <c r="C16" s="204" t="s">
        <v>1823</v>
      </c>
      <c r="D16" s="205" t="s">
        <v>1798</v>
      </c>
      <c r="E16" s="206"/>
      <c r="F16" s="206"/>
      <c r="G16" s="207" t="s">
        <v>3126</v>
      </c>
      <c r="H16" s="208"/>
      <c r="I16" s="209" t="s">
        <v>1799</v>
      </c>
      <c r="J16" s="208">
        <v>1</v>
      </c>
      <c r="K16" s="209" t="s">
        <v>3127</v>
      </c>
      <c r="L16" s="215" t="s">
        <v>1821</v>
      </c>
      <c r="M16" s="214" t="str">
        <f t="shared" si="0"/>
        <v>2004-11-30</v>
      </c>
      <c r="N16" s="46"/>
      <c r="O16" s="16"/>
      <c r="P16" s="14"/>
      <c r="Q16" s="217">
        <v>1050</v>
      </c>
      <c r="R16" s="16">
        <v>0</v>
      </c>
      <c r="S16" s="16"/>
      <c r="T16" s="16">
        <f t="shared" si="9"/>
        <v>20</v>
      </c>
      <c r="U16" s="46"/>
      <c r="V16" s="16">
        <f t="shared" si="10"/>
        <v>20</v>
      </c>
      <c r="W16" s="16" t="str">
        <f t="shared" si="1"/>
        <v/>
      </c>
      <c r="X16" s="14"/>
      <c r="Y16" s="2" t="s">
        <v>3139</v>
      </c>
      <c r="AA16" s="45" t="s">
        <v>3129</v>
      </c>
      <c r="AB16" s="224" t="s">
        <v>3130</v>
      </c>
      <c r="AC16" s="224"/>
      <c r="AD16" s="224"/>
      <c r="AE16" s="224"/>
      <c r="AF16" s="224"/>
      <c r="AG16" s="224">
        <v>1</v>
      </c>
      <c r="AH16" s="224">
        <v>0</v>
      </c>
      <c r="AI16" s="224">
        <v>0</v>
      </c>
      <c r="AJ16" s="224">
        <v>20</v>
      </c>
      <c r="AK16" s="230">
        <f t="shared" si="2"/>
        <v>2004</v>
      </c>
      <c r="AL16" s="224">
        <f t="shared" si="3"/>
        <v>20</v>
      </c>
      <c r="AM16" s="224">
        <v>0</v>
      </c>
      <c r="AN16" s="224">
        <f t="shared" si="4"/>
        <v>20</v>
      </c>
      <c r="AO16" s="224">
        <f t="shared" si="5"/>
        <v>20</v>
      </c>
      <c r="AP16" s="233"/>
      <c r="AQ16" s="224">
        <f t="shared" si="6"/>
        <v>20</v>
      </c>
      <c r="AR16" s="224"/>
      <c r="AS16" s="224">
        <f t="shared" si="7"/>
        <v>20</v>
      </c>
      <c r="AT16" s="224">
        <f t="shared" si="8"/>
        <v>0</v>
      </c>
      <c r="AU16" s="224" t="str">
        <f>IFERROR((AQ16-#REF!+#REF!)/(#REF!-#REF!)*100,"")</f>
        <v/>
      </c>
      <c r="AV16" s="224"/>
      <c r="AW16" s="224"/>
      <c r="AX16" s="224"/>
    </row>
    <row r="17" ht="12.75" customHeight="1" spans="1:50">
      <c r="A17" s="13">
        <v>10</v>
      </c>
      <c r="B17" s="204" t="s">
        <v>1824</v>
      </c>
      <c r="C17" s="204" t="s">
        <v>1804</v>
      </c>
      <c r="D17" s="205" t="s">
        <v>1805</v>
      </c>
      <c r="E17" s="206"/>
      <c r="F17" s="206"/>
      <c r="G17" s="207" t="s">
        <v>3126</v>
      </c>
      <c r="H17" s="208"/>
      <c r="I17" s="209" t="s">
        <v>1806</v>
      </c>
      <c r="J17" s="208">
        <v>1</v>
      </c>
      <c r="K17" s="209" t="s">
        <v>3127</v>
      </c>
      <c r="L17" s="215" t="s">
        <v>1825</v>
      </c>
      <c r="M17" s="214" t="str">
        <f t="shared" si="0"/>
        <v>2012-02-14</v>
      </c>
      <c r="N17" s="46"/>
      <c r="O17" s="16"/>
      <c r="P17" s="14"/>
      <c r="Q17" s="217">
        <v>1650</v>
      </c>
      <c r="R17" s="16">
        <v>0</v>
      </c>
      <c r="S17" s="16"/>
      <c r="T17" s="16">
        <f t="shared" si="9"/>
        <v>20</v>
      </c>
      <c r="U17" s="46"/>
      <c r="V17" s="16">
        <f t="shared" si="10"/>
        <v>20</v>
      </c>
      <c r="W17" s="16" t="str">
        <f t="shared" si="1"/>
        <v/>
      </c>
      <c r="X17" s="14"/>
      <c r="Y17" s="2"/>
      <c r="AA17" s="45" t="s">
        <v>3129</v>
      </c>
      <c r="AB17" s="224" t="s">
        <v>3130</v>
      </c>
      <c r="AC17" s="224"/>
      <c r="AD17" s="224"/>
      <c r="AE17" s="224"/>
      <c r="AF17" s="224"/>
      <c r="AG17" s="224">
        <v>1</v>
      </c>
      <c r="AH17" s="224">
        <v>0</v>
      </c>
      <c r="AI17" s="224">
        <v>0</v>
      </c>
      <c r="AJ17" s="224">
        <v>20</v>
      </c>
      <c r="AK17" s="230">
        <f t="shared" si="2"/>
        <v>2012</v>
      </c>
      <c r="AL17" s="224">
        <f t="shared" si="3"/>
        <v>20</v>
      </c>
      <c r="AM17" s="224">
        <v>0</v>
      </c>
      <c r="AN17" s="224">
        <f t="shared" si="4"/>
        <v>20</v>
      </c>
      <c r="AO17" s="224">
        <f t="shared" si="5"/>
        <v>20</v>
      </c>
      <c r="AP17" s="233"/>
      <c r="AQ17" s="224">
        <f t="shared" si="6"/>
        <v>20</v>
      </c>
      <c r="AR17" s="224"/>
      <c r="AS17" s="224">
        <f t="shared" si="7"/>
        <v>20</v>
      </c>
      <c r="AT17" s="224">
        <f t="shared" si="8"/>
        <v>0</v>
      </c>
      <c r="AU17" s="224" t="str">
        <f>IFERROR((AQ17-#REF!+#REF!)/(#REF!-#REF!)*100,"")</f>
        <v/>
      </c>
      <c r="AV17" s="224"/>
      <c r="AW17" s="224"/>
      <c r="AX17" s="224"/>
    </row>
    <row r="18" ht="12.75" customHeight="1" spans="1:50">
      <c r="A18" s="13">
        <v>11</v>
      </c>
      <c r="B18" s="204" t="s">
        <v>1826</v>
      </c>
      <c r="C18" s="204" t="s">
        <v>1827</v>
      </c>
      <c r="D18" s="205" t="s">
        <v>1828</v>
      </c>
      <c r="E18" s="206"/>
      <c r="F18" s="206"/>
      <c r="G18" s="207" t="s">
        <v>3126</v>
      </c>
      <c r="H18" s="208"/>
      <c r="I18" s="209" t="s">
        <v>1829</v>
      </c>
      <c r="J18" s="208">
        <v>1</v>
      </c>
      <c r="K18" s="209" t="s">
        <v>3127</v>
      </c>
      <c r="L18" s="215" t="s">
        <v>1830</v>
      </c>
      <c r="M18" s="214" t="str">
        <f t="shared" si="0"/>
        <v>2009-09-28</v>
      </c>
      <c r="N18" s="46"/>
      <c r="O18" s="16"/>
      <c r="P18" s="14"/>
      <c r="Q18" s="217">
        <v>200</v>
      </c>
      <c r="R18" s="16">
        <v>0</v>
      </c>
      <c r="S18" s="16"/>
      <c r="T18" s="16">
        <f t="shared" si="9"/>
        <v>30</v>
      </c>
      <c r="U18" s="46"/>
      <c r="V18" s="16">
        <f t="shared" si="10"/>
        <v>30</v>
      </c>
      <c r="W18" s="16" t="str">
        <f t="shared" si="1"/>
        <v/>
      </c>
      <c r="X18" s="14"/>
      <c r="Y18" s="2"/>
      <c r="AA18" s="45" t="s">
        <v>3129</v>
      </c>
      <c r="AB18" s="224" t="s">
        <v>3130</v>
      </c>
      <c r="AC18" s="224"/>
      <c r="AD18" s="224"/>
      <c r="AE18" s="224"/>
      <c r="AF18" s="224"/>
      <c r="AG18" s="224">
        <v>1</v>
      </c>
      <c r="AH18" s="224">
        <v>0</v>
      </c>
      <c r="AI18" s="224">
        <v>0</v>
      </c>
      <c r="AJ18" s="224">
        <v>30</v>
      </c>
      <c r="AK18" s="230">
        <f t="shared" si="2"/>
        <v>2009</v>
      </c>
      <c r="AL18" s="224">
        <f t="shared" si="3"/>
        <v>30</v>
      </c>
      <c r="AM18" s="224">
        <v>0</v>
      </c>
      <c r="AN18" s="224">
        <f t="shared" si="4"/>
        <v>30</v>
      </c>
      <c r="AO18" s="224">
        <f t="shared" si="5"/>
        <v>30</v>
      </c>
      <c r="AP18" s="233"/>
      <c r="AQ18" s="224">
        <f t="shared" si="6"/>
        <v>30</v>
      </c>
      <c r="AR18" s="224"/>
      <c r="AS18" s="224">
        <f t="shared" si="7"/>
        <v>30</v>
      </c>
      <c r="AT18" s="224">
        <f t="shared" si="8"/>
        <v>0</v>
      </c>
      <c r="AU18" s="224" t="str">
        <f>IFERROR((AQ18-#REF!+#REF!)/(#REF!-#REF!)*100,"")</f>
        <v/>
      </c>
      <c r="AV18" s="224"/>
      <c r="AW18" s="224"/>
      <c r="AX18" s="224"/>
    </row>
    <row r="19" ht="12.75" customHeight="1" spans="1:50">
      <c r="A19" s="13">
        <v>12</v>
      </c>
      <c r="B19" s="204" t="s">
        <v>1831</v>
      </c>
      <c r="C19" s="204" t="s">
        <v>1832</v>
      </c>
      <c r="D19" s="205" t="s">
        <v>1828</v>
      </c>
      <c r="E19" s="206"/>
      <c r="F19" s="206"/>
      <c r="G19" s="207" t="s">
        <v>3126</v>
      </c>
      <c r="H19" s="208"/>
      <c r="I19" s="209" t="s">
        <v>1829</v>
      </c>
      <c r="J19" s="208">
        <v>1</v>
      </c>
      <c r="K19" s="209" t="s">
        <v>3127</v>
      </c>
      <c r="L19" s="215" t="s">
        <v>1830</v>
      </c>
      <c r="M19" s="214" t="str">
        <f t="shared" si="0"/>
        <v>2009-09-28</v>
      </c>
      <c r="N19" s="46"/>
      <c r="O19" s="16"/>
      <c r="P19" s="14"/>
      <c r="Q19" s="217">
        <v>2000</v>
      </c>
      <c r="R19" s="16">
        <v>0</v>
      </c>
      <c r="S19" s="16"/>
      <c r="T19" s="16">
        <f t="shared" si="9"/>
        <v>10</v>
      </c>
      <c r="U19" s="46"/>
      <c r="V19" s="16">
        <f t="shared" si="10"/>
        <v>10</v>
      </c>
      <c r="W19" s="16" t="str">
        <f t="shared" si="1"/>
        <v/>
      </c>
      <c r="X19" s="14"/>
      <c r="Y19" s="2"/>
      <c r="AA19" s="45" t="s">
        <v>3129</v>
      </c>
      <c r="AB19" s="224" t="s">
        <v>3130</v>
      </c>
      <c r="AC19" s="224"/>
      <c r="AD19" s="224"/>
      <c r="AE19" s="224"/>
      <c r="AF19" s="224"/>
      <c r="AG19" s="224">
        <v>1</v>
      </c>
      <c r="AH19" s="224">
        <v>0</v>
      </c>
      <c r="AI19" s="224">
        <v>0</v>
      </c>
      <c r="AJ19" s="224">
        <v>10</v>
      </c>
      <c r="AK19" s="230">
        <f t="shared" si="2"/>
        <v>2009</v>
      </c>
      <c r="AL19" s="224">
        <f t="shared" si="3"/>
        <v>10</v>
      </c>
      <c r="AM19" s="224">
        <v>0</v>
      </c>
      <c r="AN19" s="224">
        <f t="shared" si="4"/>
        <v>10</v>
      </c>
      <c r="AO19" s="224">
        <f t="shared" si="5"/>
        <v>10</v>
      </c>
      <c r="AP19" s="233"/>
      <c r="AQ19" s="224">
        <f t="shared" si="6"/>
        <v>10</v>
      </c>
      <c r="AR19" s="224"/>
      <c r="AS19" s="224">
        <f t="shared" si="7"/>
        <v>10</v>
      </c>
      <c r="AT19" s="224">
        <f t="shared" si="8"/>
        <v>0</v>
      </c>
      <c r="AU19" s="224" t="str">
        <f>IFERROR((AQ19-#REF!+#REF!)/(#REF!-#REF!)*100,"")</f>
        <v/>
      </c>
      <c r="AV19" s="224"/>
      <c r="AW19" s="224"/>
      <c r="AX19" s="224"/>
    </row>
    <row r="20" ht="12.75" customHeight="1" spans="1:50">
      <c r="A20" s="13">
        <v>13</v>
      </c>
      <c r="B20" s="204" t="s">
        <v>1833</v>
      </c>
      <c r="C20" s="204" t="s">
        <v>1834</v>
      </c>
      <c r="D20" s="205" t="s">
        <v>1828</v>
      </c>
      <c r="E20" s="206"/>
      <c r="F20" s="206"/>
      <c r="G20" s="207" t="s">
        <v>3126</v>
      </c>
      <c r="H20" s="208"/>
      <c r="I20" s="209" t="s">
        <v>1829</v>
      </c>
      <c r="J20" s="208">
        <v>1</v>
      </c>
      <c r="K20" s="209" t="s">
        <v>3127</v>
      </c>
      <c r="L20" s="215" t="s">
        <v>1830</v>
      </c>
      <c r="M20" s="214" t="str">
        <f t="shared" si="0"/>
        <v>2009-09-28</v>
      </c>
      <c r="N20" s="46"/>
      <c r="O20" s="16"/>
      <c r="P20" s="14"/>
      <c r="Q20" s="217">
        <v>2600</v>
      </c>
      <c r="R20" s="16">
        <v>0</v>
      </c>
      <c r="S20" s="16"/>
      <c r="T20" s="16">
        <f t="shared" si="9"/>
        <v>10</v>
      </c>
      <c r="U20" s="46"/>
      <c r="V20" s="16">
        <f t="shared" si="10"/>
        <v>10</v>
      </c>
      <c r="W20" s="16" t="str">
        <f t="shared" si="1"/>
        <v/>
      </c>
      <c r="X20" s="14"/>
      <c r="Y20" s="2"/>
      <c r="AA20" s="45" t="s">
        <v>3129</v>
      </c>
      <c r="AB20" s="224" t="s">
        <v>3130</v>
      </c>
      <c r="AC20" s="224"/>
      <c r="AD20" s="224"/>
      <c r="AE20" s="224"/>
      <c r="AF20" s="224"/>
      <c r="AG20" s="224">
        <v>1</v>
      </c>
      <c r="AH20" s="224">
        <v>0</v>
      </c>
      <c r="AI20" s="224">
        <v>0</v>
      </c>
      <c r="AJ20" s="224">
        <v>10</v>
      </c>
      <c r="AK20" s="230">
        <f t="shared" si="2"/>
        <v>2009</v>
      </c>
      <c r="AL20" s="224">
        <f t="shared" si="3"/>
        <v>10</v>
      </c>
      <c r="AM20" s="224">
        <v>0</v>
      </c>
      <c r="AN20" s="224">
        <f t="shared" si="4"/>
        <v>10</v>
      </c>
      <c r="AO20" s="224">
        <f t="shared" si="5"/>
        <v>10</v>
      </c>
      <c r="AP20" s="233"/>
      <c r="AQ20" s="224">
        <f t="shared" si="6"/>
        <v>10</v>
      </c>
      <c r="AR20" s="224"/>
      <c r="AS20" s="224">
        <f t="shared" si="7"/>
        <v>10</v>
      </c>
      <c r="AT20" s="224">
        <f t="shared" si="8"/>
        <v>0</v>
      </c>
      <c r="AU20" s="224" t="str">
        <f>IFERROR((AQ20-#REF!+#REF!)/(#REF!-#REF!)*100,"")</f>
        <v/>
      </c>
      <c r="AV20" s="224"/>
      <c r="AW20" s="224"/>
      <c r="AX20" s="224"/>
    </row>
    <row r="21" ht="12.75" customHeight="1" spans="1:50">
      <c r="A21" s="13">
        <v>14</v>
      </c>
      <c r="B21" s="204" t="s">
        <v>1835</v>
      </c>
      <c r="C21" s="204" t="s">
        <v>1836</v>
      </c>
      <c r="D21" s="205" t="s">
        <v>1837</v>
      </c>
      <c r="E21" s="206"/>
      <c r="F21" s="206"/>
      <c r="G21" s="207" t="s">
        <v>3126</v>
      </c>
      <c r="H21" s="208"/>
      <c r="I21" s="209" t="s">
        <v>1820</v>
      </c>
      <c r="J21" s="208">
        <v>1</v>
      </c>
      <c r="K21" s="209" t="s">
        <v>3127</v>
      </c>
      <c r="L21" s="215" t="s">
        <v>1838</v>
      </c>
      <c r="M21" s="214" t="str">
        <f t="shared" si="0"/>
        <v>2008-12-31</v>
      </c>
      <c r="N21" s="46"/>
      <c r="O21" s="16"/>
      <c r="P21" s="14"/>
      <c r="Q21" s="217">
        <v>167980</v>
      </c>
      <c r="R21" s="16">
        <v>0</v>
      </c>
      <c r="S21" s="16"/>
      <c r="T21" s="16">
        <f t="shared" si="9"/>
        <v>500</v>
      </c>
      <c r="U21" s="46"/>
      <c r="V21" s="16">
        <f t="shared" si="10"/>
        <v>500</v>
      </c>
      <c r="W21" s="16" t="str">
        <f t="shared" si="1"/>
        <v/>
      </c>
      <c r="X21" s="14"/>
      <c r="Y21" s="2"/>
      <c r="AA21" s="45" t="s">
        <v>3129</v>
      </c>
      <c r="AB21" s="224" t="s">
        <v>3130</v>
      </c>
      <c r="AC21" s="224"/>
      <c r="AD21" s="224"/>
      <c r="AE21" s="224"/>
      <c r="AF21" s="224"/>
      <c r="AG21" s="224">
        <v>1</v>
      </c>
      <c r="AH21" s="224">
        <v>0</v>
      </c>
      <c r="AI21" s="224">
        <v>0</v>
      </c>
      <c r="AJ21" s="224">
        <v>500</v>
      </c>
      <c r="AK21" s="230">
        <f t="shared" si="2"/>
        <v>2008</v>
      </c>
      <c r="AL21" s="224">
        <f t="shared" si="3"/>
        <v>500</v>
      </c>
      <c r="AM21" s="224">
        <v>0</v>
      </c>
      <c r="AN21" s="224">
        <f t="shared" si="4"/>
        <v>500</v>
      </c>
      <c r="AO21" s="224">
        <f t="shared" si="5"/>
        <v>500</v>
      </c>
      <c r="AP21" s="233"/>
      <c r="AQ21" s="224">
        <f t="shared" si="6"/>
        <v>500</v>
      </c>
      <c r="AR21" s="224"/>
      <c r="AS21" s="224">
        <f t="shared" si="7"/>
        <v>500</v>
      </c>
      <c r="AT21" s="224">
        <f t="shared" si="8"/>
        <v>0</v>
      </c>
      <c r="AU21" s="224" t="str">
        <f>IFERROR((AQ21-#REF!+#REF!)/(#REF!-#REF!)*100,"")</f>
        <v/>
      </c>
      <c r="AV21" s="224"/>
      <c r="AW21" s="224"/>
      <c r="AX21" s="224"/>
    </row>
    <row r="22" ht="12.75" customHeight="1" spans="1:50">
      <c r="A22" s="13">
        <v>15</v>
      </c>
      <c r="B22" s="204" t="s">
        <v>1839</v>
      </c>
      <c r="C22" s="204" t="s">
        <v>1840</v>
      </c>
      <c r="D22" s="205" t="s">
        <v>1841</v>
      </c>
      <c r="E22" s="206"/>
      <c r="F22" s="206"/>
      <c r="G22" s="207" t="s">
        <v>3126</v>
      </c>
      <c r="H22" s="208"/>
      <c r="I22" s="209" t="s">
        <v>1820</v>
      </c>
      <c r="J22" s="208">
        <v>1</v>
      </c>
      <c r="K22" s="209" t="s">
        <v>3127</v>
      </c>
      <c r="L22" s="215" t="s">
        <v>1842</v>
      </c>
      <c r="M22" s="214" t="str">
        <f t="shared" si="0"/>
        <v>2006-11-30</v>
      </c>
      <c r="N22" s="46"/>
      <c r="O22" s="16"/>
      <c r="P22" s="14"/>
      <c r="Q22" s="217">
        <v>94883</v>
      </c>
      <c r="R22" s="16">
        <v>0</v>
      </c>
      <c r="S22" s="16"/>
      <c r="T22" s="16">
        <f t="shared" si="9"/>
        <v>4740</v>
      </c>
      <c r="U22" s="46"/>
      <c r="V22" s="16">
        <f t="shared" si="10"/>
        <v>4740</v>
      </c>
      <c r="W22" s="16" t="str">
        <f t="shared" si="1"/>
        <v/>
      </c>
      <c r="X22" s="14"/>
      <c r="Y22" s="2"/>
      <c r="AA22" s="45" t="s">
        <v>3129</v>
      </c>
      <c r="AB22" s="224" t="s">
        <v>3130</v>
      </c>
      <c r="AC22" s="224"/>
      <c r="AD22" s="224"/>
      <c r="AE22" s="224"/>
      <c r="AF22" s="224"/>
      <c r="AG22" s="224">
        <v>1</v>
      </c>
      <c r="AH22" s="224">
        <v>0</v>
      </c>
      <c r="AI22" s="224">
        <v>0</v>
      </c>
      <c r="AJ22" s="224">
        <f>ROUND(Q22*5%,-1)</f>
        <v>4740</v>
      </c>
      <c r="AK22" s="230">
        <f t="shared" si="2"/>
        <v>2006</v>
      </c>
      <c r="AL22" s="224">
        <f t="shared" si="3"/>
        <v>4740</v>
      </c>
      <c r="AM22" s="224">
        <v>0</v>
      </c>
      <c r="AN22" s="224">
        <f t="shared" si="4"/>
        <v>4740</v>
      </c>
      <c r="AO22" s="224">
        <f t="shared" si="5"/>
        <v>4740</v>
      </c>
      <c r="AP22" s="233"/>
      <c r="AQ22" s="224">
        <f t="shared" si="6"/>
        <v>4740</v>
      </c>
      <c r="AR22" s="224"/>
      <c r="AS22" s="224">
        <f t="shared" si="7"/>
        <v>4740</v>
      </c>
      <c r="AT22" s="224">
        <f t="shared" si="8"/>
        <v>0</v>
      </c>
      <c r="AU22" s="224" t="str">
        <f>IFERROR((AQ22-#REF!+#REF!)/(#REF!-#REF!)*100,"")</f>
        <v/>
      </c>
      <c r="AV22" s="224"/>
      <c r="AW22" s="224"/>
      <c r="AX22" s="224"/>
    </row>
    <row r="23" ht="12.75" customHeight="1" spans="1:50">
      <c r="A23" s="13">
        <v>16</v>
      </c>
      <c r="B23" s="204" t="s">
        <v>3140</v>
      </c>
      <c r="C23" s="204" t="s">
        <v>3088</v>
      </c>
      <c r="D23" s="205" t="s">
        <v>3141</v>
      </c>
      <c r="E23" s="209" t="s">
        <v>3142</v>
      </c>
      <c r="F23" s="209" t="s">
        <v>1945</v>
      </c>
      <c r="G23" s="207" t="s">
        <v>3126</v>
      </c>
      <c r="H23" s="208">
        <v>10.5</v>
      </c>
      <c r="I23" s="209" t="s">
        <v>1806</v>
      </c>
      <c r="J23" s="208">
        <v>1</v>
      </c>
      <c r="K23" s="209" t="s">
        <v>3127</v>
      </c>
      <c r="L23" s="215" t="s">
        <v>3143</v>
      </c>
      <c r="M23" s="214" t="str">
        <f t="shared" si="0"/>
        <v>2001-08-09</v>
      </c>
      <c r="N23" s="46"/>
      <c r="O23" s="16"/>
      <c r="P23" s="14"/>
      <c r="Q23" s="217">
        <v>168000</v>
      </c>
      <c r="R23" s="16">
        <v>0</v>
      </c>
      <c r="S23" s="16"/>
      <c r="T23" s="16">
        <f t="shared" si="9"/>
        <v>23940</v>
      </c>
      <c r="U23" s="46"/>
      <c r="V23" s="16">
        <f t="shared" si="10"/>
        <v>23940</v>
      </c>
      <c r="W23" s="16" t="str">
        <f t="shared" si="1"/>
        <v/>
      </c>
      <c r="X23" s="14"/>
      <c r="Y23" s="2"/>
      <c r="AA23" s="45" t="s">
        <v>3134</v>
      </c>
      <c r="AB23" s="224" t="s">
        <v>3130</v>
      </c>
      <c r="AC23" s="224">
        <v>2280</v>
      </c>
      <c r="AD23" s="224"/>
      <c r="AE23" s="224"/>
      <c r="AF23" s="224"/>
      <c r="AG23" s="224">
        <v>1</v>
      </c>
      <c r="AH23" s="224">
        <v>0</v>
      </c>
      <c r="AI23" s="224">
        <v>0</v>
      </c>
      <c r="AJ23" s="224">
        <v>0</v>
      </c>
      <c r="AK23" s="230">
        <f t="shared" si="2"/>
        <v>2001</v>
      </c>
      <c r="AL23" s="224">
        <f t="shared" si="3"/>
        <v>23940</v>
      </c>
      <c r="AM23" s="224">
        <v>0</v>
      </c>
      <c r="AN23" s="224">
        <f t="shared" si="4"/>
        <v>23940</v>
      </c>
      <c r="AO23" s="224">
        <f t="shared" si="5"/>
        <v>23940</v>
      </c>
      <c r="AP23" s="233"/>
      <c r="AQ23" s="224">
        <f t="shared" si="6"/>
        <v>23940</v>
      </c>
      <c r="AR23" s="224"/>
      <c r="AS23" s="224">
        <f t="shared" si="7"/>
        <v>23940</v>
      </c>
      <c r="AT23" s="224">
        <f t="shared" si="8"/>
        <v>0</v>
      </c>
      <c r="AU23" s="224" t="str">
        <f>IFERROR((AQ23-#REF!+#REF!)/(#REF!-#REF!)*100,"")</f>
        <v/>
      </c>
      <c r="AV23" s="224"/>
      <c r="AW23" s="224"/>
      <c r="AX23" s="224"/>
    </row>
    <row r="24" ht="12.75" customHeight="1" spans="1:50">
      <c r="A24" s="13">
        <v>17</v>
      </c>
      <c r="B24" s="204" t="s">
        <v>1843</v>
      </c>
      <c r="C24" s="204" t="s">
        <v>1844</v>
      </c>
      <c r="D24" s="205" t="s">
        <v>1798</v>
      </c>
      <c r="E24" s="206"/>
      <c r="F24" s="206"/>
      <c r="G24" s="207" t="s">
        <v>3126</v>
      </c>
      <c r="H24" s="208"/>
      <c r="I24" s="209" t="s">
        <v>1799</v>
      </c>
      <c r="J24" s="208">
        <v>1</v>
      </c>
      <c r="K24" s="209" t="s">
        <v>3127</v>
      </c>
      <c r="L24" s="215" t="s">
        <v>1845</v>
      </c>
      <c r="M24" s="214" t="str">
        <f t="shared" si="0"/>
        <v>2004-10-31</v>
      </c>
      <c r="N24" s="46"/>
      <c r="O24" s="16"/>
      <c r="P24" s="14"/>
      <c r="Q24" s="217">
        <v>4360</v>
      </c>
      <c r="R24" s="16">
        <v>0</v>
      </c>
      <c r="S24" s="16"/>
      <c r="T24" s="16">
        <f t="shared" si="9"/>
        <v>20</v>
      </c>
      <c r="U24" s="46"/>
      <c r="V24" s="16">
        <f t="shared" si="10"/>
        <v>20</v>
      </c>
      <c r="W24" s="16" t="str">
        <f t="shared" si="1"/>
        <v/>
      </c>
      <c r="X24" s="14"/>
      <c r="Y24" s="2"/>
      <c r="AA24" s="45" t="s">
        <v>3129</v>
      </c>
      <c r="AB24" s="224" t="s">
        <v>3130</v>
      </c>
      <c r="AC24" s="224"/>
      <c r="AD24" s="224"/>
      <c r="AE24" s="224"/>
      <c r="AF24" s="224"/>
      <c r="AG24" s="224">
        <v>1</v>
      </c>
      <c r="AH24" s="224">
        <v>0</v>
      </c>
      <c r="AI24" s="224">
        <v>0</v>
      </c>
      <c r="AJ24" s="224">
        <v>20</v>
      </c>
      <c r="AK24" s="230">
        <f t="shared" si="2"/>
        <v>2004</v>
      </c>
      <c r="AL24" s="224">
        <f t="shared" si="3"/>
        <v>20</v>
      </c>
      <c r="AM24" s="224">
        <v>0</v>
      </c>
      <c r="AN24" s="224">
        <f t="shared" si="4"/>
        <v>20</v>
      </c>
      <c r="AO24" s="224">
        <f t="shared" si="5"/>
        <v>20</v>
      </c>
      <c r="AP24" s="233"/>
      <c r="AQ24" s="224">
        <f t="shared" si="6"/>
        <v>20</v>
      </c>
      <c r="AR24" s="224"/>
      <c r="AS24" s="224">
        <f t="shared" si="7"/>
        <v>20</v>
      </c>
      <c r="AT24" s="224">
        <f t="shared" si="8"/>
        <v>0</v>
      </c>
      <c r="AU24" s="224" t="str">
        <f>IFERROR((AQ24-#REF!+#REF!)/(#REF!-#REF!)*100,"")</f>
        <v/>
      </c>
      <c r="AV24" s="224"/>
      <c r="AW24" s="224"/>
      <c r="AX24" s="224"/>
    </row>
    <row r="25" ht="12.75" customHeight="1" spans="1:50">
      <c r="A25" s="13">
        <v>18</v>
      </c>
      <c r="B25" s="204" t="s">
        <v>3144</v>
      </c>
      <c r="C25" s="204" t="s">
        <v>3089</v>
      </c>
      <c r="D25" s="205" t="s">
        <v>3145</v>
      </c>
      <c r="E25" s="209" t="s">
        <v>3146</v>
      </c>
      <c r="F25" s="209" t="s">
        <v>1945</v>
      </c>
      <c r="G25" s="207" t="s">
        <v>3126</v>
      </c>
      <c r="H25" s="208">
        <f>111*2</f>
        <v>222</v>
      </c>
      <c r="I25" s="209" t="s">
        <v>3147</v>
      </c>
      <c r="J25" s="216">
        <v>2</v>
      </c>
      <c r="K25" s="209" t="s">
        <v>3127</v>
      </c>
      <c r="L25" s="215" t="s">
        <v>3148</v>
      </c>
      <c r="M25" s="214" t="str">
        <f t="shared" si="0"/>
        <v>2002-12-31</v>
      </c>
      <c r="N25" s="46"/>
      <c r="O25" s="16"/>
      <c r="P25" s="14"/>
      <c r="Q25" s="217">
        <v>2599940</v>
      </c>
      <c r="R25" s="16">
        <v>0</v>
      </c>
      <c r="S25" s="16"/>
      <c r="T25" s="16">
        <f t="shared" si="9"/>
        <v>506160</v>
      </c>
      <c r="U25" s="46"/>
      <c r="V25" s="16">
        <f t="shared" si="10"/>
        <v>506160</v>
      </c>
      <c r="W25" s="16" t="str">
        <f t="shared" si="1"/>
        <v/>
      </c>
      <c r="X25" s="14"/>
      <c r="Y25" s="2"/>
      <c r="AA25" s="45" t="s">
        <v>3134</v>
      </c>
      <c r="AB25" s="224" t="s">
        <v>3130</v>
      </c>
      <c r="AC25" s="224">
        <v>2280</v>
      </c>
      <c r="AD25" s="224"/>
      <c r="AE25" s="224"/>
      <c r="AF25" s="224"/>
      <c r="AG25" s="224">
        <v>1</v>
      </c>
      <c r="AH25" s="224">
        <v>0</v>
      </c>
      <c r="AI25" s="224">
        <v>0</v>
      </c>
      <c r="AJ25" s="224">
        <v>0</v>
      </c>
      <c r="AK25" s="230">
        <f t="shared" si="2"/>
        <v>2002</v>
      </c>
      <c r="AL25" s="224">
        <f t="shared" si="3"/>
        <v>506160</v>
      </c>
      <c r="AM25" s="224">
        <v>0</v>
      </c>
      <c r="AN25" s="224">
        <f t="shared" si="4"/>
        <v>506160</v>
      </c>
      <c r="AO25" s="224">
        <f t="shared" si="5"/>
        <v>506160</v>
      </c>
      <c r="AP25" s="233"/>
      <c r="AQ25" s="224">
        <f t="shared" si="6"/>
        <v>506160</v>
      </c>
      <c r="AR25" s="224"/>
      <c r="AS25" s="224">
        <f t="shared" si="7"/>
        <v>506160</v>
      </c>
      <c r="AT25" s="224">
        <f t="shared" si="8"/>
        <v>0</v>
      </c>
      <c r="AU25" s="224" t="str">
        <f>IFERROR((AQ25-#REF!+#REF!)/(#REF!-#REF!)*100,"")</f>
        <v/>
      </c>
      <c r="AV25" s="224"/>
      <c r="AW25" s="224"/>
      <c r="AX25" s="224"/>
    </row>
    <row r="26" ht="12.75" customHeight="1" spans="1:50">
      <c r="A26" s="13">
        <v>19</v>
      </c>
      <c r="B26" s="204" t="s">
        <v>1846</v>
      </c>
      <c r="C26" s="204" t="s">
        <v>1847</v>
      </c>
      <c r="D26" s="205" t="s">
        <v>1848</v>
      </c>
      <c r="E26" s="206"/>
      <c r="F26" s="209" t="s">
        <v>1849</v>
      </c>
      <c r="G26" s="207" t="s">
        <v>3126</v>
      </c>
      <c r="H26" s="208">
        <v>0.029</v>
      </c>
      <c r="I26" s="209" t="s">
        <v>1806</v>
      </c>
      <c r="J26" s="208">
        <v>1</v>
      </c>
      <c r="K26" s="209" t="s">
        <v>3127</v>
      </c>
      <c r="L26" s="215" t="s">
        <v>1850</v>
      </c>
      <c r="M26" s="214" t="str">
        <f t="shared" si="0"/>
        <v>2005-07-23</v>
      </c>
      <c r="N26" s="46"/>
      <c r="O26" s="16"/>
      <c r="P26" s="14"/>
      <c r="Q26" s="217">
        <v>1360</v>
      </c>
      <c r="R26" s="16">
        <v>0</v>
      </c>
      <c r="S26" s="16"/>
      <c r="T26" s="16">
        <f t="shared" si="9"/>
        <v>280</v>
      </c>
      <c r="U26" s="46"/>
      <c r="V26" s="16">
        <f t="shared" si="10"/>
        <v>280</v>
      </c>
      <c r="W26" s="16" t="str">
        <f t="shared" si="1"/>
        <v/>
      </c>
      <c r="X26" s="14"/>
      <c r="Y26" s="2"/>
      <c r="AA26" s="45" t="s">
        <v>3134</v>
      </c>
      <c r="AB26" s="224" t="s">
        <v>3130</v>
      </c>
      <c r="AC26" s="224">
        <v>9810</v>
      </c>
      <c r="AD26" s="224"/>
      <c r="AE26" s="224"/>
      <c r="AF26" s="224"/>
      <c r="AG26" s="224">
        <v>1</v>
      </c>
      <c r="AH26" s="224">
        <v>0</v>
      </c>
      <c r="AI26" s="224">
        <v>0</v>
      </c>
      <c r="AJ26" s="224">
        <v>0</v>
      </c>
      <c r="AK26" s="230">
        <f t="shared" si="2"/>
        <v>2005</v>
      </c>
      <c r="AL26" s="224">
        <f t="shared" si="3"/>
        <v>280</v>
      </c>
      <c r="AM26" s="224">
        <v>0</v>
      </c>
      <c r="AN26" s="224">
        <f t="shared" si="4"/>
        <v>280</v>
      </c>
      <c r="AO26" s="224">
        <f t="shared" si="5"/>
        <v>280</v>
      </c>
      <c r="AP26" s="233"/>
      <c r="AQ26" s="224">
        <f t="shared" si="6"/>
        <v>280</v>
      </c>
      <c r="AR26" s="224"/>
      <c r="AS26" s="224">
        <f t="shared" si="7"/>
        <v>280</v>
      </c>
      <c r="AT26" s="224">
        <f t="shared" si="8"/>
        <v>0</v>
      </c>
      <c r="AU26" s="224" t="str">
        <f>IFERROR((AQ26-#REF!+#REF!)/(#REF!-#REF!)*100,"")</f>
        <v/>
      </c>
      <c r="AV26" s="224"/>
      <c r="AW26" s="224"/>
      <c r="AX26" s="224"/>
    </row>
    <row r="27" ht="12.75" customHeight="1" spans="1:50">
      <c r="A27" s="13">
        <v>20</v>
      </c>
      <c r="B27" s="204" t="s">
        <v>1851</v>
      </c>
      <c r="C27" s="204" t="s">
        <v>1847</v>
      </c>
      <c r="D27" s="205" t="s">
        <v>1848</v>
      </c>
      <c r="E27" s="206"/>
      <c r="F27" s="209" t="s">
        <v>1849</v>
      </c>
      <c r="G27" s="207" t="s">
        <v>3126</v>
      </c>
      <c r="H27" s="208">
        <v>0.029</v>
      </c>
      <c r="I27" s="209" t="s">
        <v>1806</v>
      </c>
      <c r="J27" s="208">
        <v>1</v>
      </c>
      <c r="K27" s="209" t="s">
        <v>3127</v>
      </c>
      <c r="L27" s="215" t="s">
        <v>1850</v>
      </c>
      <c r="M27" s="214" t="str">
        <f t="shared" si="0"/>
        <v>2005-07-23</v>
      </c>
      <c r="N27" s="46"/>
      <c r="O27" s="16"/>
      <c r="P27" s="14"/>
      <c r="Q27" s="217">
        <v>1360</v>
      </c>
      <c r="R27" s="16">
        <v>0</v>
      </c>
      <c r="S27" s="16"/>
      <c r="T27" s="16">
        <f t="shared" si="9"/>
        <v>280</v>
      </c>
      <c r="U27" s="46"/>
      <c r="V27" s="16">
        <f t="shared" si="10"/>
        <v>280</v>
      </c>
      <c r="W27" s="16" t="str">
        <f t="shared" si="1"/>
        <v/>
      </c>
      <c r="X27" s="14"/>
      <c r="Y27" s="2"/>
      <c r="AA27" s="45" t="s">
        <v>3134</v>
      </c>
      <c r="AB27" s="224" t="s">
        <v>3130</v>
      </c>
      <c r="AC27" s="224">
        <v>9810</v>
      </c>
      <c r="AD27" s="224"/>
      <c r="AE27" s="224"/>
      <c r="AF27" s="224"/>
      <c r="AG27" s="224">
        <v>1</v>
      </c>
      <c r="AH27" s="224">
        <v>0</v>
      </c>
      <c r="AI27" s="224">
        <v>0</v>
      </c>
      <c r="AJ27" s="224">
        <v>0</v>
      </c>
      <c r="AK27" s="230">
        <f t="shared" si="2"/>
        <v>2005</v>
      </c>
      <c r="AL27" s="224">
        <f t="shared" si="3"/>
        <v>280</v>
      </c>
      <c r="AM27" s="224">
        <v>0</v>
      </c>
      <c r="AN27" s="224">
        <f t="shared" si="4"/>
        <v>280</v>
      </c>
      <c r="AO27" s="224">
        <f t="shared" si="5"/>
        <v>280</v>
      </c>
      <c r="AP27" s="233"/>
      <c r="AQ27" s="224">
        <f t="shared" si="6"/>
        <v>280</v>
      </c>
      <c r="AR27" s="224"/>
      <c r="AS27" s="224">
        <f t="shared" si="7"/>
        <v>280</v>
      </c>
      <c r="AT27" s="224">
        <f t="shared" si="8"/>
        <v>0</v>
      </c>
      <c r="AU27" s="224" t="str">
        <f>IFERROR((AQ27-#REF!+#REF!)/(#REF!-#REF!)*100,"")</f>
        <v/>
      </c>
      <c r="AV27" s="224"/>
      <c r="AW27" s="224"/>
      <c r="AX27" s="224"/>
    </row>
    <row r="28" ht="12.75" customHeight="1" spans="1:50">
      <c r="A28" s="13">
        <v>21</v>
      </c>
      <c r="B28" s="204" t="s">
        <v>1852</v>
      </c>
      <c r="C28" s="204" t="s">
        <v>1847</v>
      </c>
      <c r="D28" s="205" t="s">
        <v>1848</v>
      </c>
      <c r="E28" s="206"/>
      <c r="F28" s="209" t="s">
        <v>1849</v>
      </c>
      <c r="G28" s="207" t="s">
        <v>3126</v>
      </c>
      <c r="H28" s="208">
        <v>0.029</v>
      </c>
      <c r="I28" s="209" t="s">
        <v>1806</v>
      </c>
      <c r="J28" s="208">
        <v>1</v>
      </c>
      <c r="K28" s="209" t="s">
        <v>3127</v>
      </c>
      <c r="L28" s="215" t="s">
        <v>1850</v>
      </c>
      <c r="M28" s="214" t="str">
        <f t="shared" si="0"/>
        <v>2005-07-23</v>
      </c>
      <c r="N28" s="46"/>
      <c r="O28" s="16"/>
      <c r="P28" s="14"/>
      <c r="Q28" s="217">
        <v>1360</v>
      </c>
      <c r="R28" s="16">
        <v>0</v>
      </c>
      <c r="S28" s="16"/>
      <c r="T28" s="16">
        <f t="shared" si="9"/>
        <v>280</v>
      </c>
      <c r="U28" s="46"/>
      <c r="V28" s="16">
        <f t="shared" si="10"/>
        <v>280</v>
      </c>
      <c r="W28" s="16" t="str">
        <f t="shared" si="1"/>
        <v/>
      </c>
      <c r="X28" s="14"/>
      <c r="Y28" s="2"/>
      <c r="AA28" s="45" t="s">
        <v>3134</v>
      </c>
      <c r="AB28" s="224" t="s">
        <v>3130</v>
      </c>
      <c r="AC28" s="224">
        <v>9810</v>
      </c>
      <c r="AD28" s="224"/>
      <c r="AE28" s="224"/>
      <c r="AF28" s="224"/>
      <c r="AG28" s="224">
        <v>1</v>
      </c>
      <c r="AH28" s="224">
        <v>0</v>
      </c>
      <c r="AI28" s="224">
        <v>0</v>
      </c>
      <c r="AJ28" s="224">
        <v>0</v>
      </c>
      <c r="AK28" s="230">
        <f t="shared" si="2"/>
        <v>2005</v>
      </c>
      <c r="AL28" s="224">
        <f t="shared" si="3"/>
        <v>280</v>
      </c>
      <c r="AM28" s="224">
        <v>0</v>
      </c>
      <c r="AN28" s="224">
        <f t="shared" si="4"/>
        <v>280</v>
      </c>
      <c r="AO28" s="224">
        <f t="shared" si="5"/>
        <v>280</v>
      </c>
      <c r="AP28" s="233"/>
      <c r="AQ28" s="224">
        <f t="shared" si="6"/>
        <v>280</v>
      </c>
      <c r="AR28" s="224"/>
      <c r="AS28" s="224">
        <f t="shared" si="7"/>
        <v>280</v>
      </c>
      <c r="AT28" s="224">
        <f t="shared" si="8"/>
        <v>0</v>
      </c>
      <c r="AU28" s="224" t="str">
        <f>IFERROR((AQ28-#REF!+#REF!)/(#REF!-#REF!)*100,"")</f>
        <v/>
      </c>
      <c r="AV28" s="224"/>
      <c r="AW28" s="224"/>
      <c r="AX28" s="224"/>
    </row>
    <row r="29" ht="12.75" customHeight="1" spans="1:50">
      <c r="A29" s="13">
        <v>22</v>
      </c>
      <c r="B29" s="204" t="s">
        <v>1853</v>
      </c>
      <c r="C29" s="204" t="s">
        <v>1854</v>
      </c>
      <c r="D29" s="205" t="s">
        <v>1855</v>
      </c>
      <c r="E29" s="209" t="s">
        <v>3149</v>
      </c>
      <c r="F29" s="209" t="s">
        <v>1856</v>
      </c>
      <c r="G29" s="207" t="s">
        <v>3126</v>
      </c>
      <c r="H29" s="210">
        <v>0.0025</v>
      </c>
      <c r="I29" s="209" t="s">
        <v>1806</v>
      </c>
      <c r="J29" s="208">
        <v>1</v>
      </c>
      <c r="K29" s="209" t="s">
        <v>3127</v>
      </c>
      <c r="L29" s="215" t="s">
        <v>1850</v>
      </c>
      <c r="M29" s="214" t="str">
        <f t="shared" si="0"/>
        <v>2005-07-23</v>
      </c>
      <c r="N29" s="46"/>
      <c r="O29" s="16"/>
      <c r="P29" s="14"/>
      <c r="Q29" s="217">
        <v>1454</v>
      </c>
      <c r="R29" s="16">
        <v>0</v>
      </c>
      <c r="S29" s="16"/>
      <c r="T29" s="16">
        <f t="shared" si="9"/>
        <v>140</v>
      </c>
      <c r="U29" s="46"/>
      <c r="V29" s="16">
        <f t="shared" si="10"/>
        <v>140</v>
      </c>
      <c r="W29" s="16" t="str">
        <f t="shared" si="1"/>
        <v/>
      </c>
      <c r="X29" s="14"/>
      <c r="Y29" s="2"/>
      <c r="AA29" s="45" t="s">
        <v>3134</v>
      </c>
      <c r="AB29" s="224" t="s">
        <v>3130</v>
      </c>
      <c r="AC29" s="224">
        <v>55290</v>
      </c>
      <c r="AD29" s="224"/>
      <c r="AE29" s="224"/>
      <c r="AF29" s="224"/>
      <c r="AG29" s="224">
        <v>1</v>
      </c>
      <c r="AH29" s="224">
        <v>0</v>
      </c>
      <c r="AI29" s="224">
        <v>0</v>
      </c>
      <c r="AJ29" s="224">
        <v>0</v>
      </c>
      <c r="AK29" s="230">
        <f t="shared" si="2"/>
        <v>2005</v>
      </c>
      <c r="AL29" s="224">
        <f t="shared" si="3"/>
        <v>140</v>
      </c>
      <c r="AM29" s="224">
        <v>0</v>
      </c>
      <c r="AN29" s="224">
        <f t="shared" si="4"/>
        <v>140</v>
      </c>
      <c r="AO29" s="224">
        <f t="shared" si="5"/>
        <v>140</v>
      </c>
      <c r="AP29" s="233"/>
      <c r="AQ29" s="224">
        <f t="shared" si="6"/>
        <v>140</v>
      </c>
      <c r="AR29" s="224"/>
      <c r="AS29" s="224">
        <f t="shared" si="7"/>
        <v>140</v>
      </c>
      <c r="AT29" s="224">
        <f t="shared" si="8"/>
        <v>0</v>
      </c>
      <c r="AU29" s="224" t="str">
        <f>IFERROR((AQ29-#REF!+#REF!)/(#REF!-#REF!)*100,"")</f>
        <v/>
      </c>
      <c r="AV29" s="224"/>
      <c r="AW29" s="224"/>
      <c r="AX29" s="224"/>
    </row>
    <row r="30" ht="12.75" customHeight="1" spans="1:50">
      <c r="A30" s="13">
        <v>23</v>
      </c>
      <c r="B30" s="204" t="s">
        <v>1857</v>
      </c>
      <c r="C30" s="204" t="s">
        <v>1854</v>
      </c>
      <c r="D30" s="205" t="s">
        <v>1855</v>
      </c>
      <c r="E30" s="209" t="s">
        <v>3149</v>
      </c>
      <c r="F30" s="209" t="s">
        <v>1856</v>
      </c>
      <c r="G30" s="207" t="s">
        <v>3126</v>
      </c>
      <c r="H30" s="210">
        <v>0.0025</v>
      </c>
      <c r="I30" s="209" t="s">
        <v>1806</v>
      </c>
      <c r="J30" s="208">
        <v>1</v>
      </c>
      <c r="K30" s="209" t="s">
        <v>3127</v>
      </c>
      <c r="L30" s="215" t="s">
        <v>1850</v>
      </c>
      <c r="M30" s="214" t="str">
        <f t="shared" si="0"/>
        <v>2005-07-23</v>
      </c>
      <c r="N30" s="46"/>
      <c r="O30" s="16"/>
      <c r="P30" s="14"/>
      <c r="Q30" s="217">
        <v>1454</v>
      </c>
      <c r="R30" s="16">
        <v>0</v>
      </c>
      <c r="S30" s="16"/>
      <c r="T30" s="16">
        <f t="shared" si="9"/>
        <v>140</v>
      </c>
      <c r="U30" s="46"/>
      <c r="V30" s="16">
        <f t="shared" si="10"/>
        <v>140</v>
      </c>
      <c r="W30" s="16" t="str">
        <f t="shared" si="1"/>
        <v/>
      </c>
      <c r="X30" s="14"/>
      <c r="Y30" s="2"/>
      <c r="AA30" s="45" t="s">
        <v>3134</v>
      </c>
      <c r="AB30" s="224" t="s">
        <v>3130</v>
      </c>
      <c r="AC30" s="224">
        <v>55290</v>
      </c>
      <c r="AD30" s="224"/>
      <c r="AE30" s="224"/>
      <c r="AF30" s="224"/>
      <c r="AG30" s="224">
        <v>1</v>
      </c>
      <c r="AH30" s="224">
        <v>0</v>
      </c>
      <c r="AI30" s="224">
        <v>0</v>
      </c>
      <c r="AJ30" s="224">
        <v>0</v>
      </c>
      <c r="AK30" s="230">
        <f t="shared" si="2"/>
        <v>2005</v>
      </c>
      <c r="AL30" s="224">
        <f t="shared" si="3"/>
        <v>140</v>
      </c>
      <c r="AM30" s="224">
        <v>0</v>
      </c>
      <c r="AN30" s="224">
        <f t="shared" si="4"/>
        <v>140</v>
      </c>
      <c r="AO30" s="224">
        <f t="shared" si="5"/>
        <v>140</v>
      </c>
      <c r="AP30" s="233"/>
      <c r="AQ30" s="224">
        <f t="shared" si="6"/>
        <v>140</v>
      </c>
      <c r="AR30" s="224"/>
      <c r="AS30" s="224">
        <f t="shared" si="7"/>
        <v>140</v>
      </c>
      <c r="AT30" s="224">
        <f t="shared" si="8"/>
        <v>0</v>
      </c>
      <c r="AU30" s="224" t="str">
        <f>IFERROR((AQ30-#REF!+#REF!)/(#REF!-#REF!)*100,"")</f>
        <v/>
      </c>
      <c r="AV30" s="224"/>
      <c r="AW30" s="224"/>
      <c r="AX30" s="224"/>
    </row>
    <row r="31" ht="12.75" customHeight="1" spans="1:50">
      <c r="A31" s="13">
        <v>24</v>
      </c>
      <c r="B31" s="204" t="s">
        <v>1858</v>
      </c>
      <c r="C31" s="204" t="s">
        <v>1854</v>
      </c>
      <c r="D31" s="205" t="s">
        <v>1855</v>
      </c>
      <c r="E31" s="209" t="s">
        <v>3149</v>
      </c>
      <c r="F31" s="209" t="s">
        <v>1856</v>
      </c>
      <c r="G31" s="207" t="s">
        <v>3126</v>
      </c>
      <c r="H31" s="210">
        <v>0.0025</v>
      </c>
      <c r="I31" s="209" t="s">
        <v>1806</v>
      </c>
      <c r="J31" s="208">
        <v>1</v>
      </c>
      <c r="K31" s="209" t="s">
        <v>3127</v>
      </c>
      <c r="L31" s="215" t="s">
        <v>1850</v>
      </c>
      <c r="M31" s="214" t="str">
        <f t="shared" si="0"/>
        <v>2005-07-23</v>
      </c>
      <c r="N31" s="46"/>
      <c r="O31" s="16"/>
      <c r="P31" s="14"/>
      <c r="Q31" s="217">
        <v>1454</v>
      </c>
      <c r="R31" s="16">
        <v>0</v>
      </c>
      <c r="S31" s="16"/>
      <c r="T31" s="16">
        <f t="shared" si="9"/>
        <v>140</v>
      </c>
      <c r="U31" s="46"/>
      <c r="V31" s="16">
        <f t="shared" si="10"/>
        <v>140</v>
      </c>
      <c r="W31" s="16" t="str">
        <f t="shared" si="1"/>
        <v/>
      </c>
      <c r="X31" s="14"/>
      <c r="Y31" s="2"/>
      <c r="AA31" s="45" t="s">
        <v>3134</v>
      </c>
      <c r="AB31" s="224" t="s">
        <v>3130</v>
      </c>
      <c r="AC31" s="224">
        <v>55290</v>
      </c>
      <c r="AD31" s="224"/>
      <c r="AE31" s="224"/>
      <c r="AF31" s="224"/>
      <c r="AG31" s="224">
        <v>1</v>
      </c>
      <c r="AH31" s="224">
        <v>0</v>
      </c>
      <c r="AI31" s="224">
        <v>0</v>
      </c>
      <c r="AJ31" s="224">
        <v>0</v>
      </c>
      <c r="AK31" s="230">
        <f t="shared" si="2"/>
        <v>2005</v>
      </c>
      <c r="AL31" s="224">
        <f t="shared" si="3"/>
        <v>140</v>
      </c>
      <c r="AM31" s="224">
        <v>0</v>
      </c>
      <c r="AN31" s="224">
        <f t="shared" si="4"/>
        <v>140</v>
      </c>
      <c r="AO31" s="224">
        <f t="shared" si="5"/>
        <v>140</v>
      </c>
      <c r="AP31" s="233"/>
      <c r="AQ31" s="224">
        <f t="shared" si="6"/>
        <v>140</v>
      </c>
      <c r="AR31" s="224"/>
      <c r="AS31" s="224">
        <f t="shared" si="7"/>
        <v>140</v>
      </c>
      <c r="AT31" s="224">
        <f t="shared" si="8"/>
        <v>0</v>
      </c>
      <c r="AU31" s="224" t="str">
        <f>IFERROR((AQ31-#REF!+#REF!)/(#REF!-#REF!)*100,"")</f>
        <v/>
      </c>
      <c r="AV31" s="224"/>
      <c r="AW31" s="224"/>
      <c r="AX31" s="224"/>
    </row>
    <row r="32" ht="12.75" customHeight="1" spans="1:50">
      <c r="A32" s="13">
        <v>25</v>
      </c>
      <c r="B32" s="204" t="s">
        <v>1859</v>
      </c>
      <c r="C32" s="204" t="s">
        <v>1854</v>
      </c>
      <c r="D32" s="205" t="s">
        <v>1855</v>
      </c>
      <c r="E32" s="209" t="s">
        <v>3149</v>
      </c>
      <c r="F32" s="209" t="s">
        <v>1856</v>
      </c>
      <c r="G32" s="207" t="s">
        <v>3126</v>
      </c>
      <c r="H32" s="210">
        <v>0.0025</v>
      </c>
      <c r="I32" s="209" t="s">
        <v>1806</v>
      </c>
      <c r="J32" s="208">
        <v>1</v>
      </c>
      <c r="K32" s="209" t="s">
        <v>3127</v>
      </c>
      <c r="L32" s="215" t="s">
        <v>1850</v>
      </c>
      <c r="M32" s="214" t="str">
        <f t="shared" si="0"/>
        <v>2005-07-23</v>
      </c>
      <c r="N32" s="46"/>
      <c r="O32" s="16"/>
      <c r="P32" s="14"/>
      <c r="Q32" s="217">
        <v>1454</v>
      </c>
      <c r="R32" s="16">
        <v>0</v>
      </c>
      <c r="S32" s="16"/>
      <c r="T32" s="16">
        <f t="shared" si="9"/>
        <v>140</v>
      </c>
      <c r="U32" s="46"/>
      <c r="V32" s="16">
        <f t="shared" si="10"/>
        <v>140</v>
      </c>
      <c r="W32" s="16" t="str">
        <f t="shared" si="1"/>
        <v/>
      </c>
      <c r="X32" s="14"/>
      <c r="Y32" s="2"/>
      <c r="AA32" s="45" t="s">
        <v>3134</v>
      </c>
      <c r="AB32" s="224" t="s">
        <v>3130</v>
      </c>
      <c r="AC32" s="224">
        <v>55290</v>
      </c>
      <c r="AD32" s="224"/>
      <c r="AE32" s="224"/>
      <c r="AF32" s="224"/>
      <c r="AG32" s="224">
        <v>1</v>
      </c>
      <c r="AH32" s="224">
        <v>0</v>
      </c>
      <c r="AI32" s="224">
        <v>0</v>
      </c>
      <c r="AJ32" s="224">
        <v>0</v>
      </c>
      <c r="AK32" s="230">
        <f t="shared" si="2"/>
        <v>2005</v>
      </c>
      <c r="AL32" s="224">
        <f t="shared" si="3"/>
        <v>140</v>
      </c>
      <c r="AM32" s="224">
        <v>0</v>
      </c>
      <c r="AN32" s="224">
        <f t="shared" si="4"/>
        <v>140</v>
      </c>
      <c r="AO32" s="224">
        <f t="shared" si="5"/>
        <v>140</v>
      </c>
      <c r="AP32" s="233"/>
      <c r="AQ32" s="224">
        <f t="shared" si="6"/>
        <v>140</v>
      </c>
      <c r="AR32" s="224"/>
      <c r="AS32" s="224">
        <f t="shared" si="7"/>
        <v>140</v>
      </c>
      <c r="AT32" s="224">
        <f t="shared" si="8"/>
        <v>0</v>
      </c>
      <c r="AU32" s="224" t="str">
        <f>IFERROR((AQ32-#REF!+#REF!)/(#REF!-#REF!)*100,"")</f>
        <v/>
      </c>
      <c r="AV32" s="224"/>
      <c r="AW32" s="224"/>
      <c r="AX32" s="224"/>
    </row>
    <row r="33" ht="12.75" customHeight="1" spans="1:50">
      <c r="A33" s="13">
        <v>26</v>
      </c>
      <c r="B33" s="204" t="s">
        <v>1860</v>
      </c>
      <c r="C33" s="204" t="s">
        <v>1854</v>
      </c>
      <c r="D33" s="205" t="s">
        <v>1855</v>
      </c>
      <c r="E33" s="209" t="s">
        <v>3149</v>
      </c>
      <c r="F33" s="209" t="s">
        <v>1856</v>
      </c>
      <c r="G33" s="207" t="s">
        <v>3126</v>
      </c>
      <c r="H33" s="210">
        <v>0.0025</v>
      </c>
      <c r="I33" s="209" t="s">
        <v>1806</v>
      </c>
      <c r="J33" s="208">
        <v>1</v>
      </c>
      <c r="K33" s="209" t="s">
        <v>3127</v>
      </c>
      <c r="L33" s="215" t="s">
        <v>1850</v>
      </c>
      <c r="M33" s="214" t="str">
        <f t="shared" si="0"/>
        <v>2005-07-23</v>
      </c>
      <c r="N33" s="46"/>
      <c r="O33" s="16"/>
      <c r="P33" s="14"/>
      <c r="Q33" s="217">
        <v>1454</v>
      </c>
      <c r="R33" s="16">
        <v>0</v>
      </c>
      <c r="S33" s="16"/>
      <c r="T33" s="16">
        <f t="shared" si="9"/>
        <v>140</v>
      </c>
      <c r="U33" s="46"/>
      <c r="V33" s="16">
        <f t="shared" si="10"/>
        <v>140</v>
      </c>
      <c r="W33" s="16" t="str">
        <f t="shared" si="1"/>
        <v/>
      </c>
      <c r="X33" s="14"/>
      <c r="Y33" s="2"/>
      <c r="AA33" s="45" t="s">
        <v>3134</v>
      </c>
      <c r="AB33" s="224" t="s">
        <v>3130</v>
      </c>
      <c r="AC33" s="224">
        <v>55290</v>
      </c>
      <c r="AD33" s="224"/>
      <c r="AE33" s="224"/>
      <c r="AF33" s="224"/>
      <c r="AG33" s="224">
        <v>1</v>
      </c>
      <c r="AH33" s="224">
        <v>0</v>
      </c>
      <c r="AI33" s="224">
        <v>0</v>
      </c>
      <c r="AJ33" s="224">
        <v>0</v>
      </c>
      <c r="AK33" s="230">
        <f t="shared" si="2"/>
        <v>2005</v>
      </c>
      <c r="AL33" s="224">
        <f t="shared" si="3"/>
        <v>140</v>
      </c>
      <c r="AM33" s="224">
        <v>0</v>
      </c>
      <c r="AN33" s="224">
        <f t="shared" si="4"/>
        <v>140</v>
      </c>
      <c r="AO33" s="224">
        <f t="shared" si="5"/>
        <v>140</v>
      </c>
      <c r="AP33" s="233"/>
      <c r="AQ33" s="224">
        <f t="shared" si="6"/>
        <v>140</v>
      </c>
      <c r="AR33" s="224"/>
      <c r="AS33" s="224">
        <f t="shared" si="7"/>
        <v>140</v>
      </c>
      <c r="AT33" s="224">
        <f t="shared" si="8"/>
        <v>0</v>
      </c>
      <c r="AU33" s="224" t="str">
        <f>IFERROR((AQ33-#REF!+#REF!)/(#REF!-#REF!)*100,"")</f>
        <v/>
      </c>
      <c r="AV33" s="224"/>
      <c r="AW33" s="224"/>
      <c r="AX33" s="224"/>
    </row>
    <row r="34" ht="12.75" customHeight="1" spans="1:50">
      <c r="A34" s="13">
        <v>27</v>
      </c>
      <c r="B34" s="204" t="s">
        <v>1861</v>
      </c>
      <c r="C34" s="204" t="s">
        <v>1854</v>
      </c>
      <c r="D34" s="205" t="s">
        <v>1855</v>
      </c>
      <c r="E34" s="209" t="s">
        <v>3149</v>
      </c>
      <c r="F34" s="209" t="s">
        <v>1856</v>
      </c>
      <c r="G34" s="207" t="s">
        <v>3126</v>
      </c>
      <c r="H34" s="210">
        <v>0.0025</v>
      </c>
      <c r="I34" s="209" t="s">
        <v>1806</v>
      </c>
      <c r="J34" s="208">
        <v>1</v>
      </c>
      <c r="K34" s="209" t="s">
        <v>3127</v>
      </c>
      <c r="L34" s="215" t="s">
        <v>1850</v>
      </c>
      <c r="M34" s="214" t="str">
        <f t="shared" si="0"/>
        <v>2005-07-23</v>
      </c>
      <c r="N34" s="46"/>
      <c r="O34" s="16"/>
      <c r="P34" s="14"/>
      <c r="Q34" s="217">
        <v>1454</v>
      </c>
      <c r="R34" s="16">
        <v>0</v>
      </c>
      <c r="S34" s="16"/>
      <c r="T34" s="16">
        <f t="shared" si="9"/>
        <v>140</v>
      </c>
      <c r="U34" s="46"/>
      <c r="V34" s="16">
        <f t="shared" si="10"/>
        <v>140</v>
      </c>
      <c r="W34" s="16" t="str">
        <f t="shared" si="1"/>
        <v/>
      </c>
      <c r="X34" s="14"/>
      <c r="Y34" s="2"/>
      <c r="AA34" s="45" t="s">
        <v>3134</v>
      </c>
      <c r="AB34" s="224" t="s">
        <v>3130</v>
      </c>
      <c r="AC34" s="224">
        <v>55290</v>
      </c>
      <c r="AD34" s="224"/>
      <c r="AE34" s="224"/>
      <c r="AF34" s="224"/>
      <c r="AG34" s="224">
        <v>1</v>
      </c>
      <c r="AH34" s="224">
        <v>0</v>
      </c>
      <c r="AI34" s="224">
        <v>0</v>
      </c>
      <c r="AJ34" s="224">
        <v>0</v>
      </c>
      <c r="AK34" s="230">
        <f t="shared" si="2"/>
        <v>2005</v>
      </c>
      <c r="AL34" s="224">
        <f t="shared" si="3"/>
        <v>140</v>
      </c>
      <c r="AM34" s="224">
        <v>0</v>
      </c>
      <c r="AN34" s="224">
        <f t="shared" si="4"/>
        <v>140</v>
      </c>
      <c r="AO34" s="224">
        <f t="shared" si="5"/>
        <v>140</v>
      </c>
      <c r="AP34" s="233"/>
      <c r="AQ34" s="224">
        <f t="shared" si="6"/>
        <v>140</v>
      </c>
      <c r="AR34" s="224"/>
      <c r="AS34" s="224">
        <f t="shared" si="7"/>
        <v>140</v>
      </c>
      <c r="AT34" s="224">
        <f t="shared" si="8"/>
        <v>0</v>
      </c>
      <c r="AU34" s="224" t="str">
        <f>IFERROR((AQ34-#REF!+#REF!)/(#REF!-#REF!)*100,"")</f>
        <v/>
      </c>
      <c r="AV34" s="224"/>
      <c r="AW34" s="224"/>
      <c r="AX34" s="224"/>
    </row>
    <row r="35" ht="12.75" customHeight="1" spans="1:50">
      <c r="A35" s="13">
        <v>28</v>
      </c>
      <c r="B35" s="204" t="s">
        <v>1862</v>
      </c>
      <c r="C35" s="204" t="s">
        <v>1854</v>
      </c>
      <c r="D35" s="205" t="s">
        <v>1855</v>
      </c>
      <c r="E35" s="209" t="s">
        <v>3149</v>
      </c>
      <c r="F35" s="209" t="s">
        <v>1856</v>
      </c>
      <c r="G35" s="207" t="s">
        <v>3126</v>
      </c>
      <c r="H35" s="210">
        <v>0.0025</v>
      </c>
      <c r="I35" s="209" t="s">
        <v>1806</v>
      </c>
      <c r="J35" s="208">
        <v>1</v>
      </c>
      <c r="K35" s="209" t="s">
        <v>3127</v>
      </c>
      <c r="L35" s="215" t="s">
        <v>1850</v>
      </c>
      <c r="M35" s="214" t="str">
        <f t="shared" si="0"/>
        <v>2005-07-23</v>
      </c>
      <c r="N35" s="46"/>
      <c r="O35" s="16"/>
      <c r="P35" s="14"/>
      <c r="Q35" s="217">
        <v>1454</v>
      </c>
      <c r="R35" s="16">
        <v>0</v>
      </c>
      <c r="S35" s="16"/>
      <c r="T35" s="16">
        <f t="shared" si="9"/>
        <v>140</v>
      </c>
      <c r="U35" s="46"/>
      <c r="V35" s="16">
        <f t="shared" si="10"/>
        <v>140</v>
      </c>
      <c r="W35" s="16" t="str">
        <f t="shared" si="1"/>
        <v/>
      </c>
      <c r="X35" s="14"/>
      <c r="Y35" s="2"/>
      <c r="AA35" s="45" t="s">
        <v>3134</v>
      </c>
      <c r="AB35" s="224" t="s">
        <v>3130</v>
      </c>
      <c r="AC35" s="224">
        <v>55290</v>
      </c>
      <c r="AD35" s="224"/>
      <c r="AE35" s="224"/>
      <c r="AF35" s="224"/>
      <c r="AG35" s="224">
        <v>1</v>
      </c>
      <c r="AH35" s="224">
        <v>0</v>
      </c>
      <c r="AI35" s="224">
        <v>0</v>
      </c>
      <c r="AJ35" s="224">
        <v>0</v>
      </c>
      <c r="AK35" s="230">
        <f t="shared" si="2"/>
        <v>2005</v>
      </c>
      <c r="AL35" s="224">
        <f t="shared" si="3"/>
        <v>140</v>
      </c>
      <c r="AM35" s="224">
        <v>0</v>
      </c>
      <c r="AN35" s="224">
        <f t="shared" si="4"/>
        <v>140</v>
      </c>
      <c r="AO35" s="224">
        <f t="shared" si="5"/>
        <v>140</v>
      </c>
      <c r="AP35" s="233"/>
      <c r="AQ35" s="224">
        <f t="shared" si="6"/>
        <v>140</v>
      </c>
      <c r="AR35" s="224"/>
      <c r="AS35" s="224">
        <f t="shared" si="7"/>
        <v>140</v>
      </c>
      <c r="AT35" s="224">
        <f t="shared" si="8"/>
        <v>0</v>
      </c>
      <c r="AU35" s="224" t="str">
        <f>IFERROR((AQ35-#REF!+#REF!)/(#REF!-#REF!)*100,"")</f>
        <v/>
      </c>
      <c r="AV35" s="224"/>
      <c r="AW35" s="224"/>
      <c r="AX35" s="224"/>
    </row>
    <row r="36" ht="12.75" customHeight="1" spans="1:50">
      <c r="A36" s="13">
        <v>29</v>
      </c>
      <c r="B36" s="204" t="s">
        <v>1863</v>
      </c>
      <c r="C36" s="204" t="s">
        <v>1854</v>
      </c>
      <c r="D36" s="205" t="s">
        <v>1855</v>
      </c>
      <c r="E36" s="209" t="s">
        <v>3149</v>
      </c>
      <c r="F36" s="209" t="s">
        <v>1856</v>
      </c>
      <c r="G36" s="207" t="s">
        <v>3126</v>
      </c>
      <c r="H36" s="210">
        <v>0.0025</v>
      </c>
      <c r="I36" s="209" t="s">
        <v>1806</v>
      </c>
      <c r="J36" s="208">
        <v>1</v>
      </c>
      <c r="K36" s="209" t="s">
        <v>3127</v>
      </c>
      <c r="L36" s="215" t="s">
        <v>1850</v>
      </c>
      <c r="M36" s="214" t="str">
        <f t="shared" si="0"/>
        <v>2005-07-23</v>
      </c>
      <c r="N36" s="46"/>
      <c r="O36" s="16"/>
      <c r="P36" s="14"/>
      <c r="Q36" s="217">
        <v>1454</v>
      </c>
      <c r="R36" s="16">
        <v>0</v>
      </c>
      <c r="S36" s="16"/>
      <c r="T36" s="16">
        <f t="shared" si="9"/>
        <v>140</v>
      </c>
      <c r="U36" s="46"/>
      <c r="V36" s="16">
        <f t="shared" si="10"/>
        <v>140</v>
      </c>
      <c r="W36" s="16" t="str">
        <f t="shared" si="1"/>
        <v/>
      </c>
      <c r="X36" s="14"/>
      <c r="Y36" s="2"/>
      <c r="AA36" s="45" t="s">
        <v>3134</v>
      </c>
      <c r="AB36" s="224" t="s">
        <v>3130</v>
      </c>
      <c r="AC36" s="224">
        <v>55290</v>
      </c>
      <c r="AD36" s="224"/>
      <c r="AE36" s="224"/>
      <c r="AF36" s="224"/>
      <c r="AG36" s="224">
        <v>1</v>
      </c>
      <c r="AH36" s="224">
        <v>0</v>
      </c>
      <c r="AI36" s="224">
        <v>0</v>
      </c>
      <c r="AJ36" s="224">
        <v>0</v>
      </c>
      <c r="AK36" s="230">
        <f t="shared" si="2"/>
        <v>2005</v>
      </c>
      <c r="AL36" s="224">
        <f t="shared" si="3"/>
        <v>140</v>
      </c>
      <c r="AM36" s="224">
        <v>0</v>
      </c>
      <c r="AN36" s="224">
        <f t="shared" si="4"/>
        <v>140</v>
      </c>
      <c r="AO36" s="224">
        <f t="shared" si="5"/>
        <v>140</v>
      </c>
      <c r="AP36" s="233"/>
      <c r="AQ36" s="224">
        <f t="shared" si="6"/>
        <v>140</v>
      </c>
      <c r="AR36" s="224"/>
      <c r="AS36" s="224">
        <f t="shared" si="7"/>
        <v>140</v>
      </c>
      <c r="AT36" s="224">
        <f t="shared" si="8"/>
        <v>0</v>
      </c>
      <c r="AU36" s="224" t="str">
        <f>IFERROR((AQ36-#REF!+#REF!)/(#REF!-#REF!)*100,"")</f>
        <v/>
      </c>
      <c r="AV36" s="224"/>
      <c r="AW36" s="224"/>
      <c r="AX36" s="224"/>
    </row>
    <row r="37" ht="12.75" customHeight="1" spans="1:50">
      <c r="A37" s="13">
        <v>30</v>
      </c>
      <c r="B37" s="204" t="s">
        <v>1864</v>
      </c>
      <c r="C37" s="204" t="s">
        <v>1854</v>
      </c>
      <c r="D37" s="205" t="s">
        <v>1855</v>
      </c>
      <c r="E37" s="209" t="s">
        <v>3149</v>
      </c>
      <c r="F37" s="209" t="s">
        <v>1856</v>
      </c>
      <c r="G37" s="207" t="s">
        <v>3126</v>
      </c>
      <c r="H37" s="210">
        <v>0.0025</v>
      </c>
      <c r="I37" s="209" t="s">
        <v>1806</v>
      </c>
      <c r="J37" s="208">
        <v>1</v>
      </c>
      <c r="K37" s="209" t="s">
        <v>3127</v>
      </c>
      <c r="L37" s="215" t="s">
        <v>1850</v>
      </c>
      <c r="M37" s="214" t="str">
        <f t="shared" si="0"/>
        <v>2005-07-23</v>
      </c>
      <c r="N37" s="46"/>
      <c r="O37" s="16"/>
      <c r="P37" s="14"/>
      <c r="Q37" s="217">
        <v>1454</v>
      </c>
      <c r="R37" s="16">
        <v>0</v>
      </c>
      <c r="S37" s="16"/>
      <c r="T37" s="16">
        <f t="shared" si="9"/>
        <v>140</v>
      </c>
      <c r="U37" s="46"/>
      <c r="V37" s="16">
        <f t="shared" si="10"/>
        <v>140</v>
      </c>
      <c r="W37" s="16" t="str">
        <f t="shared" si="1"/>
        <v/>
      </c>
      <c r="X37" s="14"/>
      <c r="Y37" s="2"/>
      <c r="AA37" s="45" t="s">
        <v>3134</v>
      </c>
      <c r="AB37" s="224" t="s">
        <v>3130</v>
      </c>
      <c r="AC37" s="224">
        <v>55290</v>
      </c>
      <c r="AD37" s="224"/>
      <c r="AE37" s="224"/>
      <c r="AF37" s="224"/>
      <c r="AG37" s="224">
        <v>1</v>
      </c>
      <c r="AH37" s="224">
        <v>0</v>
      </c>
      <c r="AI37" s="224">
        <v>0</v>
      </c>
      <c r="AJ37" s="224">
        <v>0</v>
      </c>
      <c r="AK37" s="230">
        <f t="shared" si="2"/>
        <v>2005</v>
      </c>
      <c r="AL37" s="224">
        <f t="shared" si="3"/>
        <v>140</v>
      </c>
      <c r="AM37" s="224">
        <v>0</v>
      </c>
      <c r="AN37" s="224">
        <f t="shared" si="4"/>
        <v>140</v>
      </c>
      <c r="AO37" s="224">
        <f t="shared" si="5"/>
        <v>140</v>
      </c>
      <c r="AP37" s="233"/>
      <c r="AQ37" s="224">
        <f t="shared" si="6"/>
        <v>140</v>
      </c>
      <c r="AR37" s="224"/>
      <c r="AS37" s="224">
        <f t="shared" si="7"/>
        <v>140</v>
      </c>
      <c r="AT37" s="224">
        <f t="shared" si="8"/>
        <v>0</v>
      </c>
      <c r="AU37" s="224" t="str">
        <f>IFERROR((AQ37-#REF!+#REF!)/(#REF!-#REF!)*100,"")</f>
        <v/>
      </c>
      <c r="AV37" s="224"/>
      <c r="AW37" s="224"/>
      <c r="AX37" s="224"/>
    </row>
    <row r="38" ht="12.75" customHeight="1" spans="1:50">
      <c r="A38" s="13">
        <v>31</v>
      </c>
      <c r="B38" s="204" t="s">
        <v>1865</v>
      </c>
      <c r="C38" s="204" t="s">
        <v>1854</v>
      </c>
      <c r="D38" s="205" t="s">
        <v>1855</v>
      </c>
      <c r="E38" s="209" t="s">
        <v>3149</v>
      </c>
      <c r="F38" s="209" t="s">
        <v>1856</v>
      </c>
      <c r="G38" s="207" t="s">
        <v>3126</v>
      </c>
      <c r="H38" s="210">
        <v>0.0025</v>
      </c>
      <c r="I38" s="209" t="s">
        <v>1806</v>
      </c>
      <c r="J38" s="208">
        <v>1</v>
      </c>
      <c r="K38" s="209" t="s">
        <v>3127</v>
      </c>
      <c r="L38" s="215" t="s">
        <v>1850</v>
      </c>
      <c r="M38" s="214" t="str">
        <f t="shared" si="0"/>
        <v>2005-07-23</v>
      </c>
      <c r="N38" s="46"/>
      <c r="O38" s="16"/>
      <c r="P38" s="14"/>
      <c r="Q38" s="217">
        <v>1454</v>
      </c>
      <c r="R38" s="16">
        <v>0</v>
      </c>
      <c r="S38" s="16"/>
      <c r="T38" s="16">
        <f t="shared" si="9"/>
        <v>140</v>
      </c>
      <c r="U38" s="46"/>
      <c r="V38" s="16">
        <f t="shared" si="10"/>
        <v>140</v>
      </c>
      <c r="W38" s="16" t="str">
        <f t="shared" si="1"/>
        <v/>
      </c>
      <c r="X38" s="14"/>
      <c r="Y38" s="2"/>
      <c r="AA38" s="45" t="s">
        <v>3134</v>
      </c>
      <c r="AB38" s="224" t="s">
        <v>3130</v>
      </c>
      <c r="AC38" s="224">
        <v>55290</v>
      </c>
      <c r="AD38" s="224"/>
      <c r="AE38" s="224"/>
      <c r="AF38" s="224"/>
      <c r="AG38" s="224">
        <v>1</v>
      </c>
      <c r="AH38" s="224">
        <v>0</v>
      </c>
      <c r="AI38" s="224">
        <v>0</v>
      </c>
      <c r="AJ38" s="224">
        <v>0</v>
      </c>
      <c r="AK38" s="230">
        <f t="shared" si="2"/>
        <v>2005</v>
      </c>
      <c r="AL38" s="224">
        <f t="shared" si="3"/>
        <v>140</v>
      </c>
      <c r="AM38" s="224">
        <v>0</v>
      </c>
      <c r="AN38" s="224">
        <f t="shared" si="4"/>
        <v>140</v>
      </c>
      <c r="AO38" s="224">
        <f t="shared" si="5"/>
        <v>140</v>
      </c>
      <c r="AP38" s="233"/>
      <c r="AQ38" s="224">
        <f t="shared" si="6"/>
        <v>140</v>
      </c>
      <c r="AR38" s="224"/>
      <c r="AS38" s="224">
        <f t="shared" si="7"/>
        <v>140</v>
      </c>
      <c r="AT38" s="224">
        <f t="shared" si="8"/>
        <v>0</v>
      </c>
      <c r="AU38" s="224" t="str">
        <f>IFERROR((AQ38-#REF!+#REF!)/(#REF!-#REF!)*100,"")</f>
        <v/>
      </c>
      <c r="AV38" s="224"/>
      <c r="AW38" s="224"/>
      <c r="AX38" s="224"/>
    </row>
    <row r="39" ht="12.75" customHeight="1" spans="1:50">
      <c r="A39" s="13">
        <v>32</v>
      </c>
      <c r="B39" s="204" t="s">
        <v>1866</v>
      </c>
      <c r="C39" s="204" t="s">
        <v>1854</v>
      </c>
      <c r="D39" s="205" t="s">
        <v>1855</v>
      </c>
      <c r="E39" s="209" t="s">
        <v>3149</v>
      </c>
      <c r="F39" s="209" t="s">
        <v>1856</v>
      </c>
      <c r="G39" s="207" t="s">
        <v>3126</v>
      </c>
      <c r="H39" s="210">
        <v>0.0025</v>
      </c>
      <c r="I39" s="209" t="s">
        <v>1806</v>
      </c>
      <c r="J39" s="208">
        <v>1</v>
      </c>
      <c r="K39" s="209" t="s">
        <v>3127</v>
      </c>
      <c r="L39" s="215" t="s">
        <v>1850</v>
      </c>
      <c r="M39" s="214" t="str">
        <f t="shared" si="0"/>
        <v>2005-07-23</v>
      </c>
      <c r="N39" s="46"/>
      <c r="O39" s="16"/>
      <c r="P39" s="14"/>
      <c r="Q39" s="217">
        <v>1454</v>
      </c>
      <c r="R39" s="16">
        <v>0</v>
      </c>
      <c r="S39" s="16"/>
      <c r="T39" s="16">
        <f t="shared" si="9"/>
        <v>140</v>
      </c>
      <c r="U39" s="46"/>
      <c r="V39" s="16">
        <f t="shared" si="10"/>
        <v>140</v>
      </c>
      <c r="W39" s="16" t="str">
        <f t="shared" si="1"/>
        <v/>
      </c>
      <c r="X39" s="14"/>
      <c r="Y39" s="2"/>
      <c r="AA39" s="45" t="s">
        <v>3134</v>
      </c>
      <c r="AB39" s="224" t="s">
        <v>3130</v>
      </c>
      <c r="AC39" s="224">
        <v>55290</v>
      </c>
      <c r="AD39" s="224"/>
      <c r="AE39" s="224"/>
      <c r="AF39" s="224"/>
      <c r="AG39" s="224">
        <v>1</v>
      </c>
      <c r="AH39" s="224">
        <v>0</v>
      </c>
      <c r="AI39" s="224">
        <v>0</v>
      </c>
      <c r="AJ39" s="224">
        <v>0</v>
      </c>
      <c r="AK39" s="230">
        <f t="shared" si="2"/>
        <v>2005</v>
      </c>
      <c r="AL39" s="224">
        <f t="shared" si="3"/>
        <v>140</v>
      </c>
      <c r="AM39" s="224">
        <v>0</v>
      </c>
      <c r="AN39" s="224">
        <f t="shared" si="4"/>
        <v>140</v>
      </c>
      <c r="AO39" s="224">
        <f t="shared" si="5"/>
        <v>140</v>
      </c>
      <c r="AP39" s="233"/>
      <c r="AQ39" s="224">
        <f t="shared" si="6"/>
        <v>140</v>
      </c>
      <c r="AR39" s="224"/>
      <c r="AS39" s="224">
        <f t="shared" si="7"/>
        <v>140</v>
      </c>
      <c r="AT39" s="224">
        <f t="shared" si="8"/>
        <v>0</v>
      </c>
      <c r="AU39" s="224" t="str">
        <f>IFERROR((AQ39-#REF!+#REF!)/(#REF!-#REF!)*100,"")</f>
        <v/>
      </c>
      <c r="AV39" s="224"/>
      <c r="AW39" s="224"/>
      <c r="AX39" s="224"/>
    </row>
    <row r="40" ht="12.75" customHeight="1" spans="1:50">
      <c r="A40" s="13">
        <v>33</v>
      </c>
      <c r="B40" s="204" t="s">
        <v>1867</v>
      </c>
      <c r="C40" s="204" t="s">
        <v>1854</v>
      </c>
      <c r="D40" s="205" t="s">
        <v>1855</v>
      </c>
      <c r="E40" s="209" t="s">
        <v>3149</v>
      </c>
      <c r="F40" s="209" t="s">
        <v>1856</v>
      </c>
      <c r="G40" s="207" t="s">
        <v>3126</v>
      </c>
      <c r="H40" s="210">
        <v>0.0025</v>
      </c>
      <c r="I40" s="209" t="s">
        <v>1806</v>
      </c>
      <c r="J40" s="208">
        <v>1</v>
      </c>
      <c r="K40" s="209" t="s">
        <v>3127</v>
      </c>
      <c r="L40" s="215" t="s">
        <v>1850</v>
      </c>
      <c r="M40" s="214" t="str">
        <f t="shared" si="0"/>
        <v>2005-07-23</v>
      </c>
      <c r="N40" s="46"/>
      <c r="O40" s="16"/>
      <c r="P40" s="14"/>
      <c r="Q40" s="217">
        <v>1454</v>
      </c>
      <c r="R40" s="16">
        <v>0</v>
      </c>
      <c r="S40" s="16"/>
      <c r="T40" s="16">
        <f t="shared" si="9"/>
        <v>140</v>
      </c>
      <c r="U40" s="46"/>
      <c r="V40" s="16">
        <f t="shared" si="10"/>
        <v>140</v>
      </c>
      <c r="W40" s="16" t="str">
        <f t="shared" si="1"/>
        <v/>
      </c>
      <c r="X40" s="14"/>
      <c r="Y40" s="2"/>
      <c r="AA40" s="45" t="s">
        <v>3134</v>
      </c>
      <c r="AB40" s="224" t="s">
        <v>3130</v>
      </c>
      <c r="AC40" s="224">
        <v>55290</v>
      </c>
      <c r="AD40" s="224"/>
      <c r="AE40" s="224"/>
      <c r="AF40" s="224"/>
      <c r="AG40" s="224">
        <v>1</v>
      </c>
      <c r="AH40" s="224">
        <v>0</v>
      </c>
      <c r="AI40" s="224">
        <v>0</v>
      </c>
      <c r="AJ40" s="224">
        <v>0</v>
      </c>
      <c r="AK40" s="230">
        <f t="shared" si="2"/>
        <v>2005</v>
      </c>
      <c r="AL40" s="224">
        <f t="shared" si="3"/>
        <v>140</v>
      </c>
      <c r="AM40" s="224">
        <v>0</v>
      </c>
      <c r="AN40" s="224">
        <f t="shared" si="4"/>
        <v>140</v>
      </c>
      <c r="AO40" s="224">
        <f t="shared" si="5"/>
        <v>140</v>
      </c>
      <c r="AP40" s="233"/>
      <c r="AQ40" s="224">
        <f t="shared" si="6"/>
        <v>140</v>
      </c>
      <c r="AR40" s="224"/>
      <c r="AS40" s="224">
        <f t="shared" si="7"/>
        <v>140</v>
      </c>
      <c r="AT40" s="224">
        <f t="shared" si="8"/>
        <v>0</v>
      </c>
      <c r="AU40" s="224" t="str">
        <f>IFERROR((AQ40-#REF!+#REF!)/(#REF!-#REF!)*100,"")</f>
        <v/>
      </c>
      <c r="AV40" s="224"/>
      <c r="AW40" s="224"/>
      <c r="AX40" s="224"/>
    </row>
    <row r="41" ht="12.75" customHeight="1" spans="1:50">
      <c r="A41" s="13">
        <v>34</v>
      </c>
      <c r="B41" s="204" t="s">
        <v>1868</v>
      </c>
      <c r="C41" s="204" t="s">
        <v>1854</v>
      </c>
      <c r="D41" s="205" t="s">
        <v>1855</v>
      </c>
      <c r="E41" s="209" t="s">
        <v>3149</v>
      </c>
      <c r="F41" s="209" t="s">
        <v>1856</v>
      </c>
      <c r="G41" s="207" t="s">
        <v>3126</v>
      </c>
      <c r="H41" s="210">
        <v>0.0025</v>
      </c>
      <c r="I41" s="209" t="s">
        <v>1806</v>
      </c>
      <c r="J41" s="208">
        <v>1</v>
      </c>
      <c r="K41" s="209" t="s">
        <v>3127</v>
      </c>
      <c r="L41" s="215" t="s">
        <v>1850</v>
      </c>
      <c r="M41" s="214" t="str">
        <f t="shared" si="0"/>
        <v>2005-07-23</v>
      </c>
      <c r="N41" s="46"/>
      <c r="O41" s="16"/>
      <c r="P41" s="14"/>
      <c r="Q41" s="217">
        <v>1454</v>
      </c>
      <c r="R41" s="16">
        <v>0</v>
      </c>
      <c r="S41" s="16"/>
      <c r="T41" s="16">
        <f t="shared" si="9"/>
        <v>140</v>
      </c>
      <c r="U41" s="46"/>
      <c r="V41" s="16">
        <f t="shared" si="10"/>
        <v>140</v>
      </c>
      <c r="W41" s="16" t="str">
        <f t="shared" si="1"/>
        <v/>
      </c>
      <c r="X41" s="14"/>
      <c r="Y41" s="2"/>
      <c r="AA41" s="45" t="s">
        <v>3134</v>
      </c>
      <c r="AB41" s="224" t="s">
        <v>3130</v>
      </c>
      <c r="AC41" s="224">
        <v>55290</v>
      </c>
      <c r="AD41" s="224"/>
      <c r="AE41" s="224"/>
      <c r="AF41" s="224"/>
      <c r="AG41" s="224">
        <v>1</v>
      </c>
      <c r="AH41" s="224">
        <v>0</v>
      </c>
      <c r="AI41" s="224">
        <v>0</v>
      </c>
      <c r="AJ41" s="224">
        <v>0</v>
      </c>
      <c r="AK41" s="230">
        <f t="shared" si="2"/>
        <v>2005</v>
      </c>
      <c r="AL41" s="224">
        <f t="shared" si="3"/>
        <v>140</v>
      </c>
      <c r="AM41" s="224">
        <v>0</v>
      </c>
      <c r="AN41" s="224">
        <f t="shared" si="4"/>
        <v>140</v>
      </c>
      <c r="AO41" s="224">
        <f t="shared" si="5"/>
        <v>140</v>
      </c>
      <c r="AP41" s="233"/>
      <c r="AQ41" s="224">
        <f t="shared" si="6"/>
        <v>140</v>
      </c>
      <c r="AR41" s="224"/>
      <c r="AS41" s="224">
        <f t="shared" si="7"/>
        <v>140</v>
      </c>
      <c r="AT41" s="224">
        <f t="shared" si="8"/>
        <v>0</v>
      </c>
      <c r="AU41" s="224" t="str">
        <f>IFERROR((AQ41-#REF!+#REF!)/(#REF!-#REF!)*100,"")</f>
        <v/>
      </c>
      <c r="AV41" s="224"/>
      <c r="AW41" s="224"/>
      <c r="AX41" s="224"/>
    </row>
    <row r="42" ht="12.75" customHeight="1" spans="1:50">
      <c r="A42" s="13">
        <v>35</v>
      </c>
      <c r="B42" s="204" t="s">
        <v>1869</v>
      </c>
      <c r="C42" s="204" t="s">
        <v>1854</v>
      </c>
      <c r="D42" s="205" t="s">
        <v>1855</v>
      </c>
      <c r="E42" s="209" t="s">
        <v>3149</v>
      </c>
      <c r="F42" s="209" t="s">
        <v>1856</v>
      </c>
      <c r="G42" s="207" t="s">
        <v>3126</v>
      </c>
      <c r="H42" s="210">
        <v>0.0025</v>
      </c>
      <c r="I42" s="209" t="s">
        <v>1806</v>
      </c>
      <c r="J42" s="208">
        <v>1</v>
      </c>
      <c r="K42" s="209" t="s">
        <v>3127</v>
      </c>
      <c r="L42" s="215" t="s">
        <v>1850</v>
      </c>
      <c r="M42" s="214" t="str">
        <f t="shared" si="0"/>
        <v>2005-07-23</v>
      </c>
      <c r="N42" s="46"/>
      <c r="O42" s="16"/>
      <c r="P42" s="14"/>
      <c r="Q42" s="217">
        <v>1454</v>
      </c>
      <c r="R42" s="16">
        <v>0</v>
      </c>
      <c r="S42" s="16"/>
      <c r="T42" s="16">
        <f t="shared" si="9"/>
        <v>140</v>
      </c>
      <c r="U42" s="46"/>
      <c r="V42" s="16">
        <f t="shared" si="10"/>
        <v>140</v>
      </c>
      <c r="W42" s="16" t="str">
        <f t="shared" si="1"/>
        <v/>
      </c>
      <c r="X42" s="14"/>
      <c r="Y42" s="2"/>
      <c r="AA42" s="45" t="s">
        <v>3134</v>
      </c>
      <c r="AB42" s="224" t="s">
        <v>3130</v>
      </c>
      <c r="AC42" s="224">
        <v>55290</v>
      </c>
      <c r="AD42" s="224"/>
      <c r="AE42" s="224"/>
      <c r="AF42" s="224"/>
      <c r="AG42" s="224">
        <v>1</v>
      </c>
      <c r="AH42" s="224">
        <v>0</v>
      </c>
      <c r="AI42" s="224">
        <v>0</v>
      </c>
      <c r="AJ42" s="224">
        <v>0</v>
      </c>
      <c r="AK42" s="230">
        <f t="shared" si="2"/>
        <v>2005</v>
      </c>
      <c r="AL42" s="224">
        <f t="shared" si="3"/>
        <v>140</v>
      </c>
      <c r="AM42" s="224">
        <v>0</v>
      </c>
      <c r="AN42" s="224">
        <f t="shared" si="4"/>
        <v>140</v>
      </c>
      <c r="AO42" s="224">
        <f t="shared" si="5"/>
        <v>140</v>
      </c>
      <c r="AP42" s="233"/>
      <c r="AQ42" s="224">
        <f t="shared" si="6"/>
        <v>140</v>
      </c>
      <c r="AR42" s="224"/>
      <c r="AS42" s="224">
        <f t="shared" si="7"/>
        <v>140</v>
      </c>
      <c r="AT42" s="224">
        <f t="shared" si="8"/>
        <v>0</v>
      </c>
      <c r="AU42" s="224" t="str">
        <f>IFERROR((AQ42-#REF!+#REF!)/(#REF!-#REF!)*100,"")</f>
        <v/>
      </c>
      <c r="AV42" s="224"/>
      <c r="AW42" s="224"/>
      <c r="AX42" s="224"/>
    </row>
    <row r="43" ht="12.75" customHeight="1" spans="1:50">
      <c r="A43" s="13">
        <v>36</v>
      </c>
      <c r="B43" s="204" t="s">
        <v>1870</v>
      </c>
      <c r="C43" s="204" t="s">
        <v>1854</v>
      </c>
      <c r="D43" s="205" t="s">
        <v>1855</v>
      </c>
      <c r="E43" s="209" t="s">
        <v>3149</v>
      </c>
      <c r="F43" s="209" t="s">
        <v>1856</v>
      </c>
      <c r="G43" s="207" t="s">
        <v>3126</v>
      </c>
      <c r="H43" s="210">
        <v>0.0025</v>
      </c>
      <c r="I43" s="209" t="s">
        <v>1806</v>
      </c>
      <c r="J43" s="208">
        <v>1</v>
      </c>
      <c r="K43" s="209" t="s">
        <v>3127</v>
      </c>
      <c r="L43" s="215" t="s">
        <v>1850</v>
      </c>
      <c r="M43" s="214" t="str">
        <f t="shared" si="0"/>
        <v>2005-07-23</v>
      </c>
      <c r="N43" s="46"/>
      <c r="O43" s="16"/>
      <c r="P43" s="14"/>
      <c r="Q43" s="217">
        <v>1454</v>
      </c>
      <c r="R43" s="16">
        <v>0</v>
      </c>
      <c r="S43" s="16"/>
      <c r="T43" s="16">
        <f t="shared" si="9"/>
        <v>140</v>
      </c>
      <c r="U43" s="46"/>
      <c r="V43" s="16">
        <f t="shared" si="10"/>
        <v>140</v>
      </c>
      <c r="W43" s="16" t="str">
        <f t="shared" si="1"/>
        <v/>
      </c>
      <c r="X43" s="14"/>
      <c r="Y43" s="2"/>
      <c r="AA43" s="45" t="s">
        <v>3134</v>
      </c>
      <c r="AB43" s="224" t="s">
        <v>3130</v>
      </c>
      <c r="AC43" s="224">
        <v>55290</v>
      </c>
      <c r="AD43" s="224"/>
      <c r="AE43" s="224"/>
      <c r="AF43" s="224"/>
      <c r="AG43" s="224">
        <v>1</v>
      </c>
      <c r="AH43" s="224">
        <v>0</v>
      </c>
      <c r="AI43" s="224">
        <v>0</v>
      </c>
      <c r="AJ43" s="224">
        <v>0</v>
      </c>
      <c r="AK43" s="230">
        <f t="shared" si="2"/>
        <v>2005</v>
      </c>
      <c r="AL43" s="224">
        <f t="shared" si="3"/>
        <v>140</v>
      </c>
      <c r="AM43" s="224">
        <v>0</v>
      </c>
      <c r="AN43" s="224">
        <f t="shared" si="4"/>
        <v>140</v>
      </c>
      <c r="AO43" s="224">
        <f t="shared" si="5"/>
        <v>140</v>
      </c>
      <c r="AP43" s="233"/>
      <c r="AQ43" s="224">
        <f t="shared" si="6"/>
        <v>140</v>
      </c>
      <c r="AR43" s="224"/>
      <c r="AS43" s="224">
        <f t="shared" si="7"/>
        <v>140</v>
      </c>
      <c r="AT43" s="224">
        <f t="shared" si="8"/>
        <v>0</v>
      </c>
      <c r="AU43" s="224" t="str">
        <f>IFERROR((AQ43-#REF!+#REF!)/(#REF!-#REF!)*100,"")</f>
        <v/>
      </c>
      <c r="AV43" s="224"/>
      <c r="AW43" s="224"/>
      <c r="AX43" s="224"/>
    </row>
    <row r="44" ht="12.75" customHeight="1" spans="1:50">
      <c r="A44" s="13">
        <v>37</v>
      </c>
      <c r="B44" s="204" t="s">
        <v>1871</v>
      </c>
      <c r="C44" s="204" t="s">
        <v>1854</v>
      </c>
      <c r="D44" s="205" t="s">
        <v>1855</v>
      </c>
      <c r="E44" s="209" t="s">
        <v>3149</v>
      </c>
      <c r="F44" s="209" t="s">
        <v>1856</v>
      </c>
      <c r="G44" s="207" t="s">
        <v>3126</v>
      </c>
      <c r="H44" s="210">
        <v>0.0025</v>
      </c>
      <c r="I44" s="209" t="s">
        <v>1806</v>
      </c>
      <c r="J44" s="208">
        <v>1</v>
      </c>
      <c r="K44" s="209" t="s">
        <v>3127</v>
      </c>
      <c r="L44" s="215" t="s">
        <v>1850</v>
      </c>
      <c r="M44" s="214" t="str">
        <f t="shared" si="0"/>
        <v>2005-07-23</v>
      </c>
      <c r="N44" s="46"/>
      <c r="O44" s="16"/>
      <c r="P44" s="14"/>
      <c r="Q44" s="217">
        <v>1454</v>
      </c>
      <c r="R44" s="16">
        <v>0</v>
      </c>
      <c r="S44" s="16"/>
      <c r="T44" s="16">
        <f t="shared" si="9"/>
        <v>140</v>
      </c>
      <c r="U44" s="46"/>
      <c r="V44" s="16">
        <f t="shared" si="10"/>
        <v>140</v>
      </c>
      <c r="W44" s="16" t="str">
        <f t="shared" si="1"/>
        <v/>
      </c>
      <c r="X44" s="14"/>
      <c r="Y44" s="2"/>
      <c r="AA44" s="45" t="s">
        <v>3134</v>
      </c>
      <c r="AB44" s="224" t="s">
        <v>3130</v>
      </c>
      <c r="AC44" s="224">
        <v>55290</v>
      </c>
      <c r="AD44" s="224"/>
      <c r="AE44" s="224"/>
      <c r="AF44" s="224"/>
      <c r="AG44" s="224">
        <v>1</v>
      </c>
      <c r="AH44" s="224">
        <v>0</v>
      </c>
      <c r="AI44" s="224">
        <v>0</v>
      </c>
      <c r="AJ44" s="224">
        <v>0</v>
      </c>
      <c r="AK44" s="230">
        <f t="shared" si="2"/>
        <v>2005</v>
      </c>
      <c r="AL44" s="224">
        <f t="shared" si="3"/>
        <v>140</v>
      </c>
      <c r="AM44" s="224">
        <v>0</v>
      </c>
      <c r="AN44" s="224">
        <f t="shared" si="4"/>
        <v>140</v>
      </c>
      <c r="AO44" s="224">
        <f t="shared" si="5"/>
        <v>140</v>
      </c>
      <c r="AP44" s="233"/>
      <c r="AQ44" s="224">
        <f t="shared" si="6"/>
        <v>140</v>
      </c>
      <c r="AR44" s="224"/>
      <c r="AS44" s="224">
        <f t="shared" si="7"/>
        <v>140</v>
      </c>
      <c r="AT44" s="224">
        <f t="shared" si="8"/>
        <v>0</v>
      </c>
      <c r="AU44" s="224" t="str">
        <f>IFERROR((AQ44-#REF!+#REF!)/(#REF!-#REF!)*100,"")</f>
        <v/>
      </c>
      <c r="AV44" s="224"/>
      <c r="AW44" s="224"/>
      <c r="AX44" s="224"/>
    </row>
    <row r="45" ht="12.75" customHeight="1" spans="1:50">
      <c r="A45" s="13">
        <v>38</v>
      </c>
      <c r="B45" s="204" t="s">
        <v>1872</v>
      </c>
      <c r="C45" s="204" t="s">
        <v>1854</v>
      </c>
      <c r="D45" s="205" t="s">
        <v>1855</v>
      </c>
      <c r="E45" s="209" t="s">
        <v>3149</v>
      </c>
      <c r="F45" s="209" t="s">
        <v>1856</v>
      </c>
      <c r="G45" s="207" t="s">
        <v>3126</v>
      </c>
      <c r="H45" s="210">
        <v>0.0025</v>
      </c>
      <c r="I45" s="209" t="s">
        <v>1806</v>
      </c>
      <c r="J45" s="208">
        <v>1</v>
      </c>
      <c r="K45" s="209" t="s">
        <v>3127</v>
      </c>
      <c r="L45" s="215" t="s">
        <v>1850</v>
      </c>
      <c r="M45" s="214" t="str">
        <f t="shared" si="0"/>
        <v>2005-07-23</v>
      </c>
      <c r="N45" s="46"/>
      <c r="O45" s="16"/>
      <c r="P45" s="14"/>
      <c r="Q45" s="217">
        <v>1454</v>
      </c>
      <c r="R45" s="16">
        <v>0</v>
      </c>
      <c r="S45" s="16"/>
      <c r="T45" s="16">
        <f t="shared" si="9"/>
        <v>140</v>
      </c>
      <c r="U45" s="46"/>
      <c r="V45" s="16">
        <f t="shared" si="10"/>
        <v>140</v>
      </c>
      <c r="W45" s="16" t="str">
        <f t="shared" si="1"/>
        <v/>
      </c>
      <c r="X45" s="14"/>
      <c r="Y45" s="2"/>
      <c r="AA45" s="45" t="s">
        <v>3134</v>
      </c>
      <c r="AB45" s="224" t="s">
        <v>3130</v>
      </c>
      <c r="AC45" s="224">
        <v>55290</v>
      </c>
      <c r="AD45" s="224"/>
      <c r="AE45" s="224"/>
      <c r="AF45" s="224"/>
      <c r="AG45" s="224">
        <v>1</v>
      </c>
      <c r="AH45" s="224">
        <v>0</v>
      </c>
      <c r="AI45" s="224">
        <v>0</v>
      </c>
      <c r="AJ45" s="224">
        <v>0</v>
      </c>
      <c r="AK45" s="230">
        <f t="shared" si="2"/>
        <v>2005</v>
      </c>
      <c r="AL45" s="224">
        <f t="shared" si="3"/>
        <v>140</v>
      </c>
      <c r="AM45" s="224">
        <v>0</v>
      </c>
      <c r="AN45" s="224">
        <f t="shared" si="4"/>
        <v>140</v>
      </c>
      <c r="AO45" s="224">
        <f t="shared" si="5"/>
        <v>140</v>
      </c>
      <c r="AP45" s="233"/>
      <c r="AQ45" s="224">
        <f t="shared" si="6"/>
        <v>140</v>
      </c>
      <c r="AR45" s="224"/>
      <c r="AS45" s="224">
        <f t="shared" si="7"/>
        <v>140</v>
      </c>
      <c r="AT45" s="224">
        <f t="shared" si="8"/>
        <v>0</v>
      </c>
      <c r="AU45" s="224" t="str">
        <f>IFERROR((AQ45-#REF!+#REF!)/(#REF!-#REF!)*100,"")</f>
        <v/>
      </c>
      <c r="AV45" s="224"/>
      <c r="AW45" s="224"/>
      <c r="AX45" s="224"/>
    </row>
    <row r="46" ht="12.75" customHeight="1" spans="1:50">
      <c r="A46" s="13">
        <v>39</v>
      </c>
      <c r="B46" s="204" t="s">
        <v>1873</v>
      </c>
      <c r="C46" s="204" t="s">
        <v>1854</v>
      </c>
      <c r="D46" s="205" t="s">
        <v>1855</v>
      </c>
      <c r="E46" s="209" t="s">
        <v>3149</v>
      </c>
      <c r="F46" s="209" t="s">
        <v>1856</v>
      </c>
      <c r="G46" s="207" t="s">
        <v>3126</v>
      </c>
      <c r="H46" s="210">
        <v>0.0025</v>
      </c>
      <c r="I46" s="209" t="s">
        <v>1806</v>
      </c>
      <c r="J46" s="208">
        <v>1</v>
      </c>
      <c r="K46" s="209" t="s">
        <v>3127</v>
      </c>
      <c r="L46" s="215" t="s">
        <v>1850</v>
      </c>
      <c r="M46" s="214" t="str">
        <f t="shared" si="0"/>
        <v>2005-07-23</v>
      </c>
      <c r="N46" s="46"/>
      <c r="O46" s="16"/>
      <c r="P46" s="14"/>
      <c r="Q46" s="217">
        <v>1454</v>
      </c>
      <c r="R46" s="16">
        <v>0</v>
      </c>
      <c r="S46" s="16"/>
      <c r="T46" s="16">
        <f t="shared" si="9"/>
        <v>140</v>
      </c>
      <c r="U46" s="46"/>
      <c r="V46" s="16">
        <f t="shared" si="10"/>
        <v>140</v>
      </c>
      <c r="W46" s="16" t="str">
        <f t="shared" si="1"/>
        <v/>
      </c>
      <c r="X46" s="14"/>
      <c r="Y46" s="2"/>
      <c r="AA46" s="45" t="s">
        <v>3134</v>
      </c>
      <c r="AB46" s="224" t="s">
        <v>3130</v>
      </c>
      <c r="AC46" s="224">
        <v>55290</v>
      </c>
      <c r="AD46" s="224"/>
      <c r="AE46" s="224"/>
      <c r="AF46" s="224"/>
      <c r="AG46" s="224">
        <v>1</v>
      </c>
      <c r="AH46" s="224">
        <v>0</v>
      </c>
      <c r="AI46" s="224">
        <v>0</v>
      </c>
      <c r="AJ46" s="224">
        <v>0</v>
      </c>
      <c r="AK46" s="230">
        <f t="shared" si="2"/>
        <v>2005</v>
      </c>
      <c r="AL46" s="224">
        <f t="shared" si="3"/>
        <v>140</v>
      </c>
      <c r="AM46" s="224">
        <v>0</v>
      </c>
      <c r="AN46" s="224">
        <f t="shared" si="4"/>
        <v>140</v>
      </c>
      <c r="AO46" s="224">
        <f t="shared" si="5"/>
        <v>140</v>
      </c>
      <c r="AP46" s="233"/>
      <c r="AQ46" s="224">
        <f t="shared" si="6"/>
        <v>140</v>
      </c>
      <c r="AR46" s="224"/>
      <c r="AS46" s="224">
        <f t="shared" si="7"/>
        <v>140</v>
      </c>
      <c r="AT46" s="224">
        <f t="shared" si="8"/>
        <v>0</v>
      </c>
      <c r="AU46" s="224" t="str">
        <f>IFERROR((AQ46-#REF!+#REF!)/(#REF!-#REF!)*100,"")</f>
        <v/>
      </c>
      <c r="AV46" s="224"/>
      <c r="AW46" s="224"/>
      <c r="AX46" s="224"/>
    </row>
    <row r="47" ht="12.75" customHeight="1" spans="1:50">
      <c r="A47" s="13">
        <v>40</v>
      </c>
      <c r="B47" s="204" t="s">
        <v>1874</v>
      </c>
      <c r="C47" s="204" t="s">
        <v>1854</v>
      </c>
      <c r="D47" s="205" t="s">
        <v>1855</v>
      </c>
      <c r="E47" s="209" t="s">
        <v>3149</v>
      </c>
      <c r="F47" s="209" t="s">
        <v>1856</v>
      </c>
      <c r="G47" s="207" t="s">
        <v>3126</v>
      </c>
      <c r="H47" s="210">
        <v>0.0025</v>
      </c>
      <c r="I47" s="209" t="s">
        <v>1806</v>
      </c>
      <c r="J47" s="208">
        <v>1</v>
      </c>
      <c r="K47" s="209" t="s">
        <v>3127</v>
      </c>
      <c r="L47" s="215" t="s">
        <v>1850</v>
      </c>
      <c r="M47" s="214" t="str">
        <f t="shared" si="0"/>
        <v>2005-07-23</v>
      </c>
      <c r="N47" s="46"/>
      <c r="O47" s="16"/>
      <c r="P47" s="14"/>
      <c r="Q47" s="217">
        <v>1454</v>
      </c>
      <c r="R47" s="16">
        <v>0</v>
      </c>
      <c r="S47" s="16"/>
      <c r="T47" s="16">
        <f t="shared" si="9"/>
        <v>140</v>
      </c>
      <c r="U47" s="46"/>
      <c r="V47" s="16">
        <f t="shared" si="10"/>
        <v>140</v>
      </c>
      <c r="W47" s="16" t="str">
        <f t="shared" si="1"/>
        <v/>
      </c>
      <c r="X47" s="14"/>
      <c r="Y47" s="2"/>
      <c r="AA47" s="45" t="s">
        <v>3134</v>
      </c>
      <c r="AB47" s="224" t="s">
        <v>3130</v>
      </c>
      <c r="AC47" s="224">
        <v>55290</v>
      </c>
      <c r="AD47" s="224"/>
      <c r="AE47" s="224"/>
      <c r="AF47" s="224"/>
      <c r="AG47" s="224">
        <v>1</v>
      </c>
      <c r="AH47" s="224">
        <v>0</v>
      </c>
      <c r="AI47" s="224">
        <v>0</v>
      </c>
      <c r="AJ47" s="224">
        <v>0</v>
      </c>
      <c r="AK47" s="230">
        <f t="shared" si="2"/>
        <v>2005</v>
      </c>
      <c r="AL47" s="224">
        <f t="shared" si="3"/>
        <v>140</v>
      </c>
      <c r="AM47" s="224">
        <v>0</v>
      </c>
      <c r="AN47" s="224">
        <f t="shared" si="4"/>
        <v>140</v>
      </c>
      <c r="AO47" s="224">
        <f t="shared" si="5"/>
        <v>140</v>
      </c>
      <c r="AP47" s="233"/>
      <c r="AQ47" s="224">
        <f t="shared" si="6"/>
        <v>140</v>
      </c>
      <c r="AR47" s="224"/>
      <c r="AS47" s="224">
        <f t="shared" si="7"/>
        <v>140</v>
      </c>
      <c r="AT47" s="224">
        <f t="shared" si="8"/>
        <v>0</v>
      </c>
      <c r="AU47" s="224" t="str">
        <f>IFERROR((AQ47-#REF!+#REF!)/(#REF!-#REF!)*100,"")</f>
        <v/>
      </c>
      <c r="AV47" s="224"/>
      <c r="AW47" s="224"/>
      <c r="AX47" s="224"/>
    </row>
    <row r="48" ht="12.75" customHeight="1" spans="1:50">
      <c r="A48" s="13">
        <v>41</v>
      </c>
      <c r="B48" s="204" t="s">
        <v>1875</v>
      </c>
      <c r="C48" s="204" t="s">
        <v>1854</v>
      </c>
      <c r="D48" s="205" t="s">
        <v>1855</v>
      </c>
      <c r="E48" s="209" t="s">
        <v>3149</v>
      </c>
      <c r="F48" s="209" t="s">
        <v>1856</v>
      </c>
      <c r="G48" s="207" t="s">
        <v>3126</v>
      </c>
      <c r="H48" s="210">
        <v>0.0025</v>
      </c>
      <c r="I48" s="209" t="s">
        <v>1806</v>
      </c>
      <c r="J48" s="208">
        <v>1</v>
      </c>
      <c r="K48" s="209" t="s">
        <v>3127</v>
      </c>
      <c r="L48" s="215" t="s">
        <v>1850</v>
      </c>
      <c r="M48" s="214" t="str">
        <f t="shared" si="0"/>
        <v>2005-07-23</v>
      </c>
      <c r="N48" s="46"/>
      <c r="O48" s="16"/>
      <c r="P48" s="14"/>
      <c r="Q48" s="217">
        <v>1454</v>
      </c>
      <c r="R48" s="16">
        <v>0</v>
      </c>
      <c r="S48" s="16"/>
      <c r="T48" s="16">
        <f t="shared" si="9"/>
        <v>140</v>
      </c>
      <c r="U48" s="46"/>
      <c r="V48" s="16">
        <f t="shared" si="10"/>
        <v>140</v>
      </c>
      <c r="W48" s="16" t="str">
        <f t="shared" si="1"/>
        <v/>
      </c>
      <c r="X48" s="14"/>
      <c r="Y48" s="2"/>
      <c r="AA48" s="45" t="s">
        <v>3134</v>
      </c>
      <c r="AB48" s="224" t="s">
        <v>3130</v>
      </c>
      <c r="AC48" s="224">
        <v>55290</v>
      </c>
      <c r="AD48" s="224"/>
      <c r="AE48" s="224"/>
      <c r="AF48" s="224"/>
      <c r="AG48" s="224">
        <v>1</v>
      </c>
      <c r="AH48" s="224">
        <v>0</v>
      </c>
      <c r="AI48" s="224">
        <v>0</v>
      </c>
      <c r="AJ48" s="224">
        <v>0</v>
      </c>
      <c r="AK48" s="230">
        <f t="shared" si="2"/>
        <v>2005</v>
      </c>
      <c r="AL48" s="224">
        <f t="shared" si="3"/>
        <v>140</v>
      </c>
      <c r="AM48" s="224">
        <v>0</v>
      </c>
      <c r="AN48" s="224">
        <f t="shared" si="4"/>
        <v>140</v>
      </c>
      <c r="AO48" s="224">
        <f t="shared" si="5"/>
        <v>140</v>
      </c>
      <c r="AP48" s="233"/>
      <c r="AQ48" s="224">
        <f t="shared" si="6"/>
        <v>140</v>
      </c>
      <c r="AR48" s="224"/>
      <c r="AS48" s="224">
        <f t="shared" si="7"/>
        <v>140</v>
      </c>
      <c r="AT48" s="224">
        <f t="shared" si="8"/>
        <v>0</v>
      </c>
      <c r="AU48" s="224" t="str">
        <f>IFERROR((AQ48-#REF!+#REF!)/(#REF!-#REF!)*100,"")</f>
        <v/>
      </c>
      <c r="AV48" s="224"/>
      <c r="AW48" s="224"/>
      <c r="AX48" s="224"/>
    </row>
    <row r="49" ht="12.75" customHeight="1" spans="1:50">
      <c r="A49" s="13">
        <v>42</v>
      </c>
      <c r="B49" s="204" t="s">
        <v>1876</v>
      </c>
      <c r="C49" s="204" t="s">
        <v>1854</v>
      </c>
      <c r="D49" s="205" t="s">
        <v>1855</v>
      </c>
      <c r="E49" s="209" t="s">
        <v>3149</v>
      </c>
      <c r="F49" s="209" t="s">
        <v>1856</v>
      </c>
      <c r="G49" s="207" t="s">
        <v>3126</v>
      </c>
      <c r="H49" s="210">
        <v>0.0025</v>
      </c>
      <c r="I49" s="209" t="s">
        <v>1806</v>
      </c>
      <c r="J49" s="208">
        <v>1</v>
      </c>
      <c r="K49" s="209" t="s">
        <v>3127</v>
      </c>
      <c r="L49" s="215" t="s">
        <v>1850</v>
      </c>
      <c r="M49" s="214" t="str">
        <f t="shared" si="0"/>
        <v>2005-07-23</v>
      </c>
      <c r="N49" s="46"/>
      <c r="O49" s="16"/>
      <c r="P49" s="14"/>
      <c r="Q49" s="217">
        <v>1454</v>
      </c>
      <c r="R49" s="16">
        <v>0</v>
      </c>
      <c r="S49" s="16"/>
      <c r="T49" s="16">
        <f t="shared" si="9"/>
        <v>140</v>
      </c>
      <c r="U49" s="46"/>
      <c r="V49" s="16">
        <f t="shared" si="10"/>
        <v>140</v>
      </c>
      <c r="W49" s="16" t="str">
        <f t="shared" si="1"/>
        <v/>
      </c>
      <c r="X49" s="14"/>
      <c r="Y49" s="2"/>
      <c r="AA49" s="45" t="s">
        <v>3134</v>
      </c>
      <c r="AB49" s="224" t="s">
        <v>3130</v>
      </c>
      <c r="AC49" s="224">
        <v>55290</v>
      </c>
      <c r="AD49" s="224"/>
      <c r="AE49" s="224"/>
      <c r="AF49" s="224"/>
      <c r="AG49" s="224">
        <v>1</v>
      </c>
      <c r="AH49" s="224">
        <v>0</v>
      </c>
      <c r="AI49" s="224">
        <v>0</v>
      </c>
      <c r="AJ49" s="224">
        <v>0</v>
      </c>
      <c r="AK49" s="230">
        <f t="shared" si="2"/>
        <v>2005</v>
      </c>
      <c r="AL49" s="224">
        <f t="shared" si="3"/>
        <v>140</v>
      </c>
      <c r="AM49" s="224">
        <v>0</v>
      </c>
      <c r="AN49" s="224">
        <f t="shared" si="4"/>
        <v>140</v>
      </c>
      <c r="AO49" s="224">
        <f t="shared" si="5"/>
        <v>140</v>
      </c>
      <c r="AP49" s="233"/>
      <c r="AQ49" s="224">
        <f t="shared" si="6"/>
        <v>140</v>
      </c>
      <c r="AR49" s="224"/>
      <c r="AS49" s="224">
        <f t="shared" si="7"/>
        <v>140</v>
      </c>
      <c r="AT49" s="224">
        <f t="shared" si="8"/>
        <v>0</v>
      </c>
      <c r="AU49" s="224" t="str">
        <f>IFERROR((AQ49-#REF!+#REF!)/(#REF!-#REF!)*100,"")</f>
        <v/>
      </c>
      <c r="AV49" s="224"/>
      <c r="AW49" s="224"/>
      <c r="AX49" s="224"/>
    </row>
    <row r="50" ht="12.75" customHeight="1" spans="1:50">
      <c r="A50" s="13">
        <v>43</v>
      </c>
      <c r="B50" s="204" t="s">
        <v>1877</v>
      </c>
      <c r="C50" s="204" t="s">
        <v>1854</v>
      </c>
      <c r="D50" s="205" t="s">
        <v>1855</v>
      </c>
      <c r="E50" s="209" t="s">
        <v>3149</v>
      </c>
      <c r="F50" s="209" t="s">
        <v>1856</v>
      </c>
      <c r="G50" s="207" t="s">
        <v>3126</v>
      </c>
      <c r="H50" s="210">
        <v>0.0025</v>
      </c>
      <c r="I50" s="209" t="s">
        <v>1806</v>
      </c>
      <c r="J50" s="208">
        <v>1</v>
      </c>
      <c r="K50" s="209" t="s">
        <v>3127</v>
      </c>
      <c r="L50" s="215" t="s">
        <v>1850</v>
      </c>
      <c r="M50" s="214" t="str">
        <f t="shared" si="0"/>
        <v>2005-07-23</v>
      </c>
      <c r="N50" s="46"/>
      <c r="O50" s="16"/>
      <c r="P50" s="14"/>
      <c r="Q50" s="217">
        <v>1454</v>
      </c>
      <c r="R50" s="16">
        <v>0</v>
      </c>
      <c r="S50" s="16"/>
      <c r="T50" s="16">
        <f t="shared" si="9"/>
        <v>140</v>
      </c>
      <c r="U50" s="46"/>
      <c r="V50" s="16">
        <f t="shared" si="10"/>
        <v>140</v>
      </c>
      <c r="W50" s="16" t="str">
        <f t="shared" si="1"/>
        <v/>
      </c>
      <c r="X50" s="14"/>
      <c r="Y50" s="2"/>
      <c r="AA50" s="45" t="s">
        <v>3134</v>
      </c>
      <c r="AB50" s="224" t="s">
        <v>3130</v>
      </c>
      <c r="AC50" s="224">
        <v>55290</v>
      </c>
      <c r="AD50" s="224"/>
      <c r="AE50" s="224"/>
      <c r="AF50" s="224"/>
      <c r="AG50" s="224">
        <v>1</v>
      </c>
      <c r="AH50" s="224">
        <v>0</v>
      </c>
      <c r="AI50" s="224">
        <v>0</v>
      </c>
      <c r="AJ50" s="224">
        <v>0</v>
      </c>
      <c r="AK50" s="230">
        <f t="shared" si="2"/>
        <v>2005</v>
      </c>
      <c r="AL50" s="224">
        <f t="shared" si="3"/>
        <v>140</v>
      </c>
      <c r="AM50" s="224">
        <v>0</v>
      </c>
      <c r="AN50" s="224">
        <f t="shared" si="4"/>
        <v>140</v>
      </c>
      <c r="AO50" s="224">
        <f t="shared" si="5"/>
        <v>140</v>
      </c>
      <c r="AP50" s="233"/>
      <c r="AQ50" s="224">
        <f t="shared" si="6"/>
        <v>140</v>
      </c>
      <c r="AR50" s="224"/>
      <c r="AS50" s="224">
        <f t="shared" si="7"/>
        <v>140</v>
      </c>
      <c r="AT50" s="224">
        <f t="shared" si="8"/>
        <v>0</v>
      </c>
      <c r="AU50" s="224" t="str">
        <f>IFERROR((AQ50-#REF!+#REF!)/(#REF!-#REF!)*100,"")</f>
        <v/>
      </c>
      <c r="AV50" s="224"/>
      <c r="AW50" s="224"/>
      <c r="AX50" s="224"/>
    </row>
    <row r="51" ht="12.75" customHeight="1" spans="1:50">
      <c r="A51" s="13">
        <v>44</v>
      </c>
      <c r="B51" s="204" t="s">
        <v>1878</v>
      </c>
      <c r="C51" s="204" t="s">
        <v>1854</v>
      </c>
      <c r="D51" s="205" t="s">
        <v>1855</v>
      </c>
      <c r="E51" s="209" t="s">
        <v>3149</v>
      </c>
      <c r="F51" s="209" t="s">
        <v>1856</v>
      </c>
      <c r="G51" s="207" t="s">
        <v>3126</v>
      </c>
      <c r="H51" s="210">
        <v>0.0025</v>
      </c>
      <c r="I51" s="209" t="s">
        <v>1806</v>
      </c>
      <c r="J51" s="208">
        <v>1</v>
      </c>
      <c r="K51" s="209" t="s">
        <v>3127</v>
      </c>
      <c r="L51" s="215" t="s">
        <v>1850</v>
      </c>
      <c r="M51" s="214" t="str">
        <f t="shared" si="0"/>
        <v>2005-07-23</v>
      </c>
      <c r="N51" s="46"/>
      <c r="O51" s="16"/>
      <c r="P51" s="14"/>
      <c r="Q51" s="217">
        <v>1454</v>
      </c>
      <c r="R51" s="16">
        <v>0</v>
      </c>
      <c r="S51" s="16"/>
      <c r="T51" s="16">
        <f t="shared" si="9"/>
        <v>140</v>
      </c>
      <c r="U51" s="46"/>
      <c r="V51" s="16">
        <f t="shared" si="10"/>
        <v>140</v>
      </c>
      <c r="W51" s="16" t="str">
        <f t="shared" si="1"/>
        <v/>
      </c>
      <c r="X51" s="14"/>
      <c r="Y51" s="2"/>
      <c r="AA51" s="45" t="s">
        <v>3134</v>
      </c>
      <c r="AB51" s="224" t="s">
        <v>3130</v>
      </c>
      <c r="AC51" s="224">
        <v>55290</v>
      </c>
      <c r="AD51" s="224"/>
      <c r="AE51" s="224"/>
      <c r="AF51" s="224"/>
      <c r="AG51" s="224">
        <v>1</v>
      </c>
      <c r="AH51" s="224">
        <v>0</v>
      </c>
      <c r="AI51" s="224">
        <v>0</v>
      </c>
      <c r="AJ51" s="224">
        <v>0</v>
      </c>
      <c r="AK51" s="230">
        <f t="shared" si="2"/>
        <v>2005</v>
      </c>
      <c r="AL51" s="224">
        <f t="shared" si="3"/>
        <v>140</v>
      </c>
      <c r="AM51" s="224">
        <v>0</v>
      </c>
      <c r="AN51" s="224">
        <f t="shared" si="4"/>
        <v>140</v>
      </c>
      <c r="AO51" s="224">
        <f t="shared" si="5"/>
        <v>140</v>
      </c>
      <c r="AP51" s="233"/>
      <c r="AQ51" s="224">
        <f t="shared" si="6"/>
        <v>140</v>
      </c>
      <c r="AR51" s="224"/>
      <c r="AS51" s="224">
        <f t="shared" si="7"/>
        <v>140</v>
      </c>
      <c r="AT51" s="224">
        <f t="shared" si="8"/>
        <v>0</v>
      </c>
      <c r="AU51" s="224" t="str">
        <f>IFERROR((AQ51-#REF!+#REF!)/(#REF!-#REF!)*100,"")</f>
        <v/>
      </c>
      <c r="AV51" s="224"/>
      <c r="AW51" s="224"/>
      <c r="AX51" s="224"/>
    </row>
    <row r="52" ht="12.75" customHeight="1" spans="1:50">
      <c r="A52" s="13">
        <v>45</v>
      </c>
      <c r="B52" s="204" t="s">
        <v>1879</v>
      </c>
      <c r="C52" s="204" t="s">
        <v>1854</v>
      </c>
      <c r="D52" s="205" t="s">
        <v>1855</v>
      </c>
      <c r="E52" s="209" t="s">
        <v>3149</v>
      </c>
      <c r="F52" s="209" t="s">
        <v>1856</v>
      </c>
      <c r="G52" s="207" t="s">
        <v>3126</v>
      </c>
      <c r="H52" s="210">
        <v>0.0025</v>
      </c>
      <c r="I52" s="209" t="s">
        <v>1806</v>
      </c>
      <c r="J52" s="208">
        <v>1</v>
      </c>
      <c r="K52" s="209" t="s">
        <v>3127</v>
      </c>
      <c r="L52" s="215" t="s">
        <v>1850</v>
      </c>
      <c r="M52" s="214" t="str">
        <f t="shared" si="0"/>
        <v>2005-07-23</v>
      </c>
      <c r="N52" s="46"/>
      <c r="O52" s="16"/>
      <c r="P52" s="14"/>
      <c r="Q52" s="217">
        <v>1454</v>
      </c>
      <c r="R52" s="16">
        <v>0</v>
      </c>
      <c r="S52" s="16"/>
      <c r="T52" s="16">
        <f t="shared" si="9"/>
        <v>140</v>
      </c>
      <c r="U52" s="46"/>
      <c r="V52" s="16">
        <f t="shared" si="10"/>
        <v>140</v>
      </c>
      <c r="W52" s="16" t="str">
        <f t="shared" si="1"/>
        <v/>
      </c>
      <c r="X52" s="14"/>
      <c r="Y52" s="2"/>
      <c r="AA52" s="45" t="s">
        <v>3134</v>
      </c>
      <c r="AB52" s="224" t="s">
        <v>3130</v>
      </c>
      <c r="AC52" s="224">
        <v>55290</v>
      </c>
      <c r="AD52" s="224"/>
      <c r="AE52" s="224"/>
      <c r="AF52" s="224"/>
      <c r="AG52" s="224">
        <v>1</v>
      </c>
      <c r="AH52" s="224">
        <v>0</v>
      </c>
      <c r="AI52" s="224">
        <v>0</v>
      </c>
      <c r="AJ52" s="224">
        <v>0</v>
      </c>
      <c r="AK52" s="230">
        <f t="shared" si="2"/>
        <v>2005</v>
      </c>
      <c r="AL52" s="224">
        <f t="shared" si="3"/>
        <v>140</v>
      </c>
      <c r="AM52" s="224">
        <v>0</v>
      </c>
      <c r="AN52" s="224">
        <f t="shared" si="4"/>
        <v>140</v>
      </c>
      <c r="AO52" s="224">
        <f t="shared" si="5"/>
        <v>140</v>
      </c>
      <c r="AP52" s="233"/>
      <c r="AQ52" s="224">
        <f t="shared" si="6"/>
        <v>140</v>
      </c>
      <c r="AR52" s="224"/>
      <c r="AS52" s="224">
        <f t="shared" si="7"/>
        <v>140</v>
      </c>
      <c r="AT52" s="224">
        <f t="shared" si="8"/>
        <v>0</v>
      </c>
      <c r="AU52" s="224" t="str">
        <f>IFERROR((AQ52-#REF!+#REF!)/(#REF!-#REF!)*100,"")</f>
        <v/>
      </c>
      <c r="AV52" s="224"/>
      <c r="AW52" s="224"/>
      <c r="AX52" s="224"/>
    </row>
    <row r="53" ht="12.75" customHeight="1" spans="1:50">
      <c r="A53" s="13">
        <v>46</v>
      </c>
      <c r="B53" s="204" t="s">
        <v>1880</v>
      </c>
      <c r="C53" s="204" t="s">
        <v>1854</v>
      </c>
      <c r="D53" s="205" t="s">
        <v>1855</v>
      </c>
      <c r="E53" s="209" t="s">
        <v>3149</v>
      </c>
      <c r="F53" s="209" t="s">
        <v>1856</v>
      </c>
      <c r="G53" s="207" t="s">
        <v>3126</v>
      </c>
      <c r="H53" s="210">
        <v>0.0025</v>
      </c>
      <c r="I53" s="209" t="s">
        <v>1806</v>
      </c>
      <c r="J53" s="208">
        <v>1</v>
      </c>
      <c r="K53" s="209" t="s">
        <v>3127</v>
      </c>
      <c r="L53" s="215" t="s">
        <v>1850</v>
      </c>
      <c r="M53" s="214" t="str">
        <f t="shared" si="0"/>
        <v>2005-07-23</v>
      </c>
      <c r="N53" s="46"/>
      <c r="O53" s="16"/>
      <c r="P53" s="14"/>
      <c r="Q53" s="217">
        <v>1454</v>
      </c>
      <c r="R53" s="16">
        <v>0</v>
      </c>
      <c r="S53" s="16"/>
      <c r="T53" s="16">
        <f t="shared" si="9"/>
        <v>140</v>
      </c>
      <c r="U53" s="46"/>
      <c r="V53" s="16">
        <f t="shared" si="10"/>
        <v>140</v>
      </c>
      <c r="W53" s="16" t="str">
        <f t="shared" si="1"/>
        <v/>
      </c>
      <c r="X53" s="14"/>
      <c r="Y53" s="2"/>
      <c r="AA53" s="45" t="s">
        <v>3134</v>
      </c>
      <c r="AB53" s="224" t="s">
        <v>3130</v>
      </c>
      <c r="AC53" s="224">
        <v>55290</v>
      </c>
      <c r="AD53" s="224"/>
      <c r="AE53" s="224"/>
      <c r="AF53" s="224"/>
      <c r="AG53" s="224">
        <v>1</v>
      </c>
      <c r="AH53" s="224">
        <v>0</v>
      </c>
      <c r="AI53" s="224">
        <v>0</v>
      </c>
      <c r="AJ53" s="224">
        <v>0</v>
      </c>
      <c r="AK53" s="230">
        <f t="shared" si="2"/>
        <v>2005</v>
      </c>
      <c r="AL53" s="224">
        <f t="shared" si="3"/>
        <v>140</v>
      </c>
      <c r="AM53" s="224">
        <v>0</v>
      </c>
      <c r="AN53" s="224">
        <f t="shared" si="4"/>
        <v>140</v>
      </c>
      <c r="AO53" s="224">
        <f t="shared" si="5"/>
        <v>140</v>
      </c>
      <c r="AP53" s="233"/>
      <c r="AQ53" s="224">
        <f t="shared" si="6"/>
        <v>140</v>
      </c>
      <c r="AR53" s="224"/>
      <c r="AS53" s="224">
        <f t="shared" si="7"/>
        <v>140</v>
      </c>
      <c r="AT53" s="224">
        <f t="shared" si="8"/>
        <v>0</v>
      </c>
      <c r="AU53" s="224" t="str">
        <f>IFERROR((AQ53-#REF!+#REF!)/(#REF!-#REF!)*100,"")</f>
        <v/>
      </c>
      <c r="AV53" s="224"/>
      <c r="AW53" s="224"/>
      <c r="AX53" s="224"/>
    </row>
    <row r="54" ht="12.75" customHeight="1" spans="1:50">
      <c r="A54" s="13">
        <v>47</v>
      </c>
      <c r="B54" s="204" t="s">
        <v>1881</v>
      </c>
      <c r="C54" s="204" t="s">
        <v>1854</v>
      </c>
      <c r="D54" s="205" t="s">
        <v>1855</v>
      </c>
      <c r="E54" s="209" t="s">
        <v>3149</v>
      </c>
      <c r="F54" s="209" t="s">
        <v>1856</v>
      </c>
      <c r="G54" s="207" t="s">
        <v>3126</v>
      </c>
      <c r="H54" s="210">
        <v>0.0025</v>
      </c>
      <c r="I54" s="209" t="s">
        <v>1806</v>
      </c>
      <c r="J54" s="208">
        <v>1</v>
      </c>
      <c r="K54" s="209" t="s">
        <v>3127</v>
      </c>
      <c r="L54" s="215" t="s">
        <v>1850</v>
      </c>
      <c r="M54" s="214" t="str">
        <f t="shared" si="0"/>
        <v>2005-07-23</v>
      </c>
      <c r="N54" s="46"/>
      <c r="O54" s="16"/>
      <c r="P54" s="14"/>
      <c r="Q54" s="217">
        <v>1454</v>
      </c>
      <c r="R54" s="16">
        <v>0</v>
      </c>
      <c r="S54" s="16"/>
      <c r="T54" s="16">
        <f t="shared" si="9"/>
        <v>140</v>
      </c>
      <c r="U54" s="46"/>
      <c r="V54" s="16">
        <f t="shared" si="10"/>
        <v>140</v>
      </c>
      <c r="W54" s="16" t="str">
        <f t="shared" si="1"/>
        <v/>
      </c>
      <c r="X54" s="14"/>
      <c r="Y54" s="2"/>
      <c r="AA54" s="45" t="s">
        <v>3134</v>
      </c>
      <c r="AB54" s="224" t="s">
        <v>3130</v>
      </c>
      <c r="AC54" s="224">
        <v>55290</v>
      </c>
      <c r="AD54" s="224"/>
      <c r="AE54" s="224"/>
      <c r="AF54" s="224"/>
      <c r="AG54" s="224">
        <v>1</v>
      </c>
      <c r="AH54" s="224">
        <v>0</v>
      </c>
      <c r="AI54" s="224">
        <v>0</v>
      </c>
      <c r="AJ54" s="224">
        <v>0</v>
      </c>
      <c r="AK54" s="230">
        <f t="shared" si="2"/>
        <v>2005</v>
      </c>
      <c r="AL54" s="224">
        <f t="shared" si="3"/>
        <v>140</v>
      </c>
      <c r="AM54" s="224">
        <v>0</v>
      </c>
      <c r="AN54" s="224">
        <f t="shared" si="4"/>
        <v>140</v>
      </c>
      <c r="AO54" s="224">
        <f t="shared" si="5"/>
        <v>140</v>
      </c>
      <c r="AP54" s="233"/>
      <c r="AQ54" s="224">
        <f t="shared" si="6"/>
        <v>140</v>
      </c>
      <c r="AR54" s="224"/>
      <c r="AS54" s="224">
        <f t="shared" si="7"/>
        <v>140</v>
      </c>
      <c r="AT54" s="224">
        <f t="shared" si="8"/>
        <v>0</v>
      </c>
      <c r="AU54" s="224" t="str">
        <f>IFERROR((AQ54-#REF!+#REF!)/(#REF!-#REF!)*100,"")</f>
        <v/>
      </c>
      <c r="AV54" s="224"/>
      <c r="AW54" s="224"/>
      <c r="AX54" s="224"/>
    </row>
    <row r="55" ht="12.75" customHeight="1" spans="1:50">
      <c r="A55" s="13">
        <v>48</v>
      </c>
      <c r="B55" s="204" t="s">
        <v>1882</v>
      </c>
      <c r="C55" s="204" t="s">
        <v>1854</v>
      </c>
      <c r="D55" s="205" t="s">
        <v>1855</v>
      </c>
      <c r="E55" s="209" t="s">
        <v>3149</v>
      </c>
      <c r="F55" s="209" t="s">
        <v>1856</v>
      </c>
      <c r="G55" s="207" t="s">
        <v>3126</v>
      </c>
      <c r="H55" s="210">
        <v>0.0025</v>
      </c>
      <c r="I55" s="209" t="s">
        <v>1806</v>
      </c>
      <c r="J55" s="208">
        <v>1</v>
      </c>
      <c r="K55" s="209" t="s">
        <v>3127</v>
      </c>
      <c r="L55" s="215" t="s">
        <v>1850</v>
      </c>
      <c r="M55" s="214" t="str">
        <f t="shared" si="0"/>
        <v>2005-07-23</v>
      </c>
      <c r="N55" s="46"/>
      <c r="O55" s="16"/>
      <c r="P55" s="14"/>
      <c r="Q55" s="217">
        <v>1454</v>
      </c>
      <c r="R55" s="16">
        <v>0</v>
      </c>
      <c r="S55" s="16"/>
      <c r="T55" s="16">
        <f t="shared" si="9"/>
        <v>140</v>
      </c>
      <c r="U55" s="46"/>
      <c r="V55" s="16">
        <f t="shared" si="10"/>
        <v>140</v>
      </c>
      <c r="W55" s="16" t="str">
        <f t="shared" si="1"/>
        <v/>
      </c>
      <c r="X55" s="14"/>
      <c r="Y55" s="2"/>
      <c r="AA55" s="45" t="s">
        <v>3134</v>
      </c>
      <c r="AB55" s="224" t="s">
        <v>3130</v>
      </c>
      <c r="AC55" s="224">
        <v>55290</v>
      </c>
      <c r="AD55" s="224"/>
      <c r="AE55" s="224"/>
      <c r="AF55" s="224"/>
      <c r="AG55" s="224">
        <v>1</v>
      </c>
      <c r="AH55" s="224">
        <v>0</v>
      </c>
      <c r="AI55" s="224">
        <v>0</v>
      </c>
      <c r="AJ55" s="224">
        <v>0</v>
      </c>
      <c r="AK55" s="230">
        <f t="shared" si="2"/>
        <v>2005</v>
      </c>
      <c r="AL55" s="224">
        <f t="shared" si="3"/>
        <v>140</v>
      </c>
      <c r="AM55" s="224">
        <v>0</v>
      </c>
      <c r="AN55" s="224">
        <f t="shared" si="4"/>
        <v>140</v>
      </c>
      <c r="AO55" s="224">
        <f t="shared" si="5"/>
        <v>140</v>
      </c>
      <c r="AP55" s="233"/>
      <c r="AQ55" s="224">
        <f t="shared" si="6"/>
        <v>140</v>
      </c>
      <c r="AR55" s="224"/>
      <c r="AS55" s="224">
        <f t="shared" si="7"/>
        <v>140</v>
      </c>
      <c r="AT55" s="224">
        <f t="shared" si="8"/>
        <v>0</v>
      </c>
      <c r="AU55" s="224" t="str">
        <f>IFERROR((AQ55-#REF!+#REF!)/(#REF!-#REF!)*100,"")</f>
        <v/>
      </c>
      <c r="AV55" s="224"/>
      <c r="AW55" s="224"/>
      <c r="AX55" s="224"/>
    </row>
    <row r="56" ht="12.75" customHeight="1" spans="1:50">
      <c r="A56" s="13">
        <v>49</v>
      </c>
      <c r="B56" s="204" t="s">
        <v>1883</v>
      </c>
      <c r="C56" s="204" t="s">
        <v>1854</v>
      </c>
      <c r="D56" s="205" t="s">
        <v>1855</v>
      </c>
      <c r="E56" s="209" t="s">
        <v>3149</v>
      </c>
      <c r="F56" s="209" t="s">
        <v>1856</v>
      </c>
      <c r="G56" s="207" t="s">
        <v>3126</v>
      </c>
      <c r="H56" s="210">
        <v>0.0025</v>
      </c>
      <c r="I56" s="209" t="s">
        <v>1806</v>
      </c>
      <c r="J56" s="208">
        <v>1</v>
      </c>
      <c r="K56" s="209" t="s">
        <v>3127</v>
      </c>
      <c r="L56" s="215" t="s">
        <v>1850</v>
      </c>
      <c r="M56" s="214" t="str">
        <f t="shared" si="0"/>
        <v>2005-07-23</v>
      </c>
      <c r="N56" s="46"/>
      <c r="O56" s="16"/>
      <c r="P56" s="14"/>
      <c r="Q56" s="217">
        <v>1454</v>
      </c>
      <c r="R56" s="16">
        <v>0</v>
      </c>
      <c r="S56" s="16"/>
      <c r="T56" s="16">
        <f t="shared" si="9"/>
        <v>140</v>
      </c>
      <c r="U56" s="46"/>
      <c r="V56" s="16">
        <f t="shared" si="10"/>
        <v>140</v>
      </c>
      <c r="W56" s="16" t="str">
        <f t="shared" si="1"/>
        <v/>
      </c>
      <c r="X56" s="14"/>
      <c r="Y56" s="2"/>
      <c r="AA56" s="45" t="s">
        <v>3134</v>
      </c>
      <c r="AB56" s="224" t="s">
        <v>3130</v>
      </c>
      <c r="AC56" s="224">
        <v>55290</v>
      </c>
      <c r="AD56" s="224"/>
      <c r="AE56" s="224"/>
      <c r="AF56" s="224"/>
      <c r="AG56" s="224">
        <v>1</v>
      </c>
      <c r="AH56" s="224">
        <v>0</v>
      </c>
      <c r="AI56" s="224">
        <v>0</v>
      </c>
      <c r="AJ56" s="224">
        <v>0</v>
      </c>
      <c r="AK56" s="230">
        <f t="shared" si="2"/>
        <v>2005</v>
      </c>
      <c r="AL56" s="224">
        <f t="shared" si="3"/>
        <v>140</v>
      </c>
      <c r="AM56" s="224">
        <v>0</v>
      </c>
      <c r="AN56" s="224">
        <f t="shared" si="4"/>
        <v>140</v>
      </c>
      <c r="AO56" s="224">
        <f t="shared" si="5"/>
        <v>140</v>
      </c>
      <c r="AP56" s="233"/>
      <c r="AQ56" s="224">
        <f t="shared" si="6"/>
        <v>140</v>
      </c>
      <c r="AR56" s="224"/>
      <c r="AS56" s="224">
        <f t="shared" si="7"/>
        <v>140</v>
      </c>
      <c r="AT56" s="224">
        <f t="shared" si="8"/>
        <v>0</v>
      </c>
      <c r="AU56" s="224" t="str">
        <f>IFERROR((AQ56-#REF!+#REF!)/(#REF!-#REF!)*100,"")</f>
        <v/>
      </c>
      <c r="AV56" s="224"/>
      <c r="AW56" s="224"/>
      <c r="AX56" s="224"/>
    </row>
    <row r="57" ht="12.75" customHeight="1" spans="1:50">
      <c r="A57" s="13">
        <v>50</v>
      </c>
      <c r="B57" s="204" t="s">
        <v>1884</v>
      </c>
      <c r="C57" s="204" t="s">
        <v>1854</v>
      </c>
      <c r="D57" s="205" t="s">
        <v>1855</v>
      </c>
      <c r="E57" s="209" t="s">
        <v>3149</v>
      </c>
      <c r="F57" s="209" t="s">
        <v>1856</v>
      </c>
      <c r="G57" s="207" t="s">
        <v>3126</v>
      </c>
      <c r="H57" s="210">
        <v>0.0025</v>
      </c>
      <c r="I57" s="209" t="s">
        <v>1806</v>
      </c>
      <c r="J57" s="208">
        <v>1</v>
      </c>
      <c r="K57" s="209" t="s">
        <v>3127</v>
      </c>
      <c r="L57" s="215" t="s">
        <v>1850</v>
      </c>
      <c r="M57" s="214" t="str">
        <f t="shared" si="0"/>
        <v>2005-07-23</v>
      </c>
      <c r="N57" s="46"/>
      <c r="O57" s="16"/>
      <c r="P57" s="14"/>
      <c r="Q57" s="217">
        <v>1454</v>
      </c>
      <c r="R57" s="16">
        <v>0</v>
      </c>
      <c r="S57" s="16"/>
      <c r="T57" s="16">
        <f t="shared" si="9"/>
        <v>140</v>
      </c>
      <c r="U57" s="46"/>
      <c r="V57" s="16">
        <f t="shared" si="10"/>
        <v>140</v>
      </c>
      <c r="W57" s="16" t="str">
        <f t="shared" si="1"/>
        <v/>
      </c>
      <c r="X57" s="14"/>
      <c r="Y57" s="2"/>
      <c r="AA57" s="45" t="s">
        <v>3134</v>
      </c>
      <c r="AB57" s="224" t="s">
        <v>3130</v>
      </c>
      <c r="AC57" s="224">
        <v>55290</v>
      </c>
      <c r="AD57" s="224"/>
      <c r="AE57" s="224"/>
      <c r="AF57" s="224"/>
      <c r="AG57" s="224">
        <v>1</v>
      </c>
      <c r="AH57" s="224">
        <v>0</v>
      </c>
      <c r="AI57" s="224">
        <v>0</v>
      </c>
      <c r="AJ57" s="224">
        <v>0</v>
      </c>
      <c r="AK57" s="230">
        <f t="shared" si="2"/>
        <v>2005</v>
      </c>
      <c r="AL57" s="224">
        <f t="shared" si="3"/>
        <v>140</v>
      </c>
      <c r="AM57" s="224">
        <v>0</v>
      </c>
      <c r="AN57" s="224">
        <f t="shared" si="4"/>
        <v>140</v>
      </c>
      <c r="AO57" s="224">
        <f t="shared" si="5"/>
        <v>140</v>
      </c>
      <c r="AP57" s="233"/>
      <c r="AQ57" s="224">
        <f t="shared" si="6"/>
        <v>140</v>
      </c>
      <c r="AR57" s="224"/>
      <c r="AS57" s="224">
        <f t="shared" si="7"/>
        <v>140</v>
      </c>
      <c r="AT57" s="224">
        <f t="shared" si="8"/>
        <v>0</v>
      </c>
      <c r="AU57" s="224" t="str">
        <f>IFERROR((AQ57-#REF!+#REF!)/(#REF!-#REF!)*100,"")</f>
        <v/>
      </c>
      <c r="AV57" s="224"/>
      <c r="AW57" s="224"/>
      <c r="AX57" s="224"/>
    </row>
    <row r="58" ht="12.75" customHeight="1" spans="1:50">
      <c r="A58" s="13">
        <v>51</v>
      </c>
      <c r="B58" s="204" t="s">
        <v>1885</v>
      </c>
      <c r="C58" s="204" t="s">
        <v>1854</v>
      </c>
      <c r="D58" s="205" t="s">
        <v>1855</v>
      </c>
      <c r="E58" s="209" t="s">
        <v>3149</v>
      </c>
      <c r="F58" s="209" t="s">
        <v>1856</v>
      </c>
      <c r="G58" s="207" t="s">
        <v>3126</v>
      </c>
      <c r="H58" s="210">
        <v>0.0025</v>
      </c>
      <c r="I58" s="209" t="s">
        <v>1806</v>
      </c>
      <c r="J58" s="208">
        <v>1</v>
      </c>
      <c r="K58" s="209" t="s">
        <v>3127</v>
      </c>
      <c r="L58" s="215" t="s">
        <v>1850</v>
      </c>
      <c r="M58" s="214" t="str">
        <f t="shared" si="0"/>
        <v>2005-07-23</v>
      </c>
      <c r="N58" s="46"/>
      <c r="O58" s="16"/>
      <c r="P58" s="14"/>
      <c r="Q58" s="217">
        <v>1454</v>
      </c>
      <c r="R58" s="16">
        <v>0</v>
      </c>
      <c r="S58" s="16"/>
      <c r="T58" s="16">
        <f t="shared" si="9"/>
        <v>140</v>
      </c>
      <c r="U58" s="46"/>
      <c r="V58" s="16">
        <f t="shared" si="10"/>
        <v>140</v>
      </c>
      <c r="W58" s="16" t="str">
        <f t="shared" si="1"/>
        <v/>
      </c>
      <c r="X58" s="14"/>
      <c r="Y58" s="2"/>
      <c r="AA58" s="45" t="s">
        <v>3134</v>
      </c>
      <c r="AB58" s="224" t="s">
        <v>3130</v>
      </c>
      <c r="AC58" s="224">
        <v>55290</v>
      </c>
      <c r="AD58" s="224"/>
      <c r="AE58" s="224"/>
      <c r="AF58" s="224"/>
      <c r="AG58" s="224">
        <v>1</v>
      </c>
      <c r="AH58" s="224">
        <v>0</v>
      </c>
      <c r="AI58" s="224">
        <v>0</v>
      </c>
      <c r="AJ58" s="224">
        <v>0</v>
      </c>
      <c r="AK58" s="230">
        <f t="shared" si="2"/>
        <v>2005</v>
      </c>
      <c r="AL58" s="224">
        <f t="shared" si="3"/>
        <v>140</v>
      </c>
      <c r="AM58" s="224">
        <v>0</v>
      </c>
      <c r="AN58" s="224">
        <f t="shared" si="4"/>
        <v>140</v>
      </c>
      <c r="AO58" s="224">
        <f t="shared" si="5"/>
        <v>140</v>
      </c>
      <c r="AP58" s="233"/>
      <c r="AQ58" s="224">
        <f t="shared" si="6"/>
        <v>140</v>
      </c>
      <c r="AR58" s="224"/>
      <c r="AS58" s="224">
        <f t="shared" si="7"/>
        <v>140</v>
      </c>
      <c r="AT58" s="224">
        <f t="shared" si="8"/>
        <v>0</v>
      </c>
      <c r="AU58" s="224" t="str">
        <f>IFERROR((AQ58-#REF!+#REF!)/(#REF!-#REF!)*100,"")</f>
        <v/>
      </c>
      <c r="AV58" s="224"/>
      <c r="AW58" s="224"/>
      <c r="AX58" s="224"/>
    </row>
    <row r="59" ht="12.75" customHeight="1" spans="1:50">
      <c r="A59" s="13">
        <v>52</v>
      </c>
      <c r="B59" s="204" t="s">
        <v>1886</v>
      </c>
      <c r="C59" s="204" t="s">
        <v>1854</v>
      </c>
      <c r="D59" s="205" t="s">
        <v>1855</v>
      </c>
      <c r="E59" s="209" t="s">
        <v>3149</v>
      </c>
      <c r="F59" s="209" t="s">
        <v>1856</v>
      </c>
      <c r="G59" s="207" t="s">
        <v>3126</v>
      </c>
      <c r="H59" s="210">
        <v>0.0025</v>
      </c>
      <c r="I59" s="209" t="s">
        <v>1806</v>
      </c>
      <c r="J59" s="208">
        <v>1</v>
      </c>
      <c r="K59" s="209" t="s">
        <v>3127</v>
      </c>
      <c r="L59" s="215" t="s">
        <v>1850</v>
      </c>
      <c r="M59" s="214" t="str">
        <f t="shared" si="0"/>
        <v>2005-07-23</v>
      </c>
      <c r="N59" s="46"/>
      <c r="O59" s="16"/>
      <c r="P59" s="14"/>
      <c r="Q59" s="217">
        <v>1454</v>
      </c>
      <c r="R59" s="16">
        <v>0</v>
      </c>
      <c r="S59" s="16"/>
      <c r="T59" s="16">
        <f t="shared" si="9"/>
        <v>140</v>
      </c>
      <c r="U59" s="46"/>
      <c r="V59" s="16">
        <f t="shared" si="10"/>
        <v>140</v>
      </c>
      <c r="W59" s="16" t="str">
        <f t="shared" si="1"/>
        <v/>
      </c>
      <c r="X59" s="14"/>
      <c r="Y59" s="2"/>
      <c r="AA59" s="45" t="s">
        <v>3134</v>
      </c>
      <c r="AB59" s="224" t="s">
        <v>3130</v>
      </c>
      <c r="AC59" s="224">
        <v>55290</v>
      </c>
      <c r="AD59" s="224"/>
      <c r="AE59" s="224"/>
      <c r="AF59" s="224"/>
      <c r="AG59" s="224">
        <v>1</v>
      </c>
      <c r="AH59" s="224">
        <v>0</v>
      </c>
      <c r="AI59" s="224">
        <v>0</v>
      </c>
      <c r="AJ59" s="224">
        <v>0</v>
      </c>
      <c r="AK59" s="230">
        <f t="shared" si="2"/>
        <v>2005</v>
      </c>
      <c r="AL59" s="224">
        <f t="shared" si="3"/>
        <v>140</v>
      </c>
      <c r="AM59" s="224">
        <v>0</v>
      </c>
      <c r="AN59" s="224">
        <f t="shared" si="4"/>
        <v>140</v>
      </c>
      <c r="AO59" s="224">
        <f t="shared" si="5"/>
        <v>140</v>
      </c>
      <c r="AP59" s="233"/>
      <c r="AQ59" s="224">
        <f t="shared" si="6"/>
        <v>140</v>
      </c>
      <c r="AR59" s="224"/>
      <c r="AS59" s="224">
        <f t="shared" si="7"/>
        <v>140</v>
      </c>
      <c r="AT59" s="224">
        <f t="shared" si="8"/>
        <v>0</v>
      </c>
      <c r="AU59" s="224" t="str">
        <f>IFERROR((AQ59-#REF!+#REF!)/(#REF!-#REF!)*100,"")</f>
        <v/>
      </c>
      <c r="AV59" s="224"/>
      <c r="AW59" s="224"/>
      <c r="AX59" s="224"/>
    </row>
    <row r="60" ht="12.75" customHeight="1" spans="1:50">
      <c r="A60" s="13">
        <v>53</v>
      </c>
      <c r="B60" s="204" t="s">
        <v>1887</v>
      </c>
      <c r="C60" s="204" t="s">
        <v>1854</v>
      </c>
      <c r="D60" s="205" t="s">
        <v>1855</v>
      </c>
      <c r="E60" s="209" t="s">
        <v>3149</v>
      </c>
      <c r="F60" s="209" t="s">
        <v>1856</v>
      </c>
      <c r="G60" s="207" t="s">
        <v>3126</v>
      </c>
      <c r="H60" s="210">
        <v>0.0025</v>
      </c>
      <c r="I60" s="209" t="s">
        <v>1806</v>
      </c>
      <c r="J60" s="208">
        <v>1</v>
      </c>
      <c r="K60" s="209" t="s">
        <v>3127</v>
      </c>
      <c r="L60" s="215" t="s">
        <v>1850</v>
      </c>
      <c r="M60" s="214" t="str">
        <f t="shared" si="0"/>
        <v>2005-07-23</v>
      </c>
      <c r="N60" s="46"/>
      <c r="O60" s="16"/>
      <c r="P60" s="14"/>
      <c r="Q60" s="217">
        <v>1454</v>
      </c>
      <c r="R60" s="16">
        <v>0</v>
      </c>
      <c r="S60" s="16"/>
      <c r="T60" s="16">
        <f t="shared" si="9"/>
        <v>140</v>
      </c>
      <c r="U60" s="46"/>
      <c r="V60" s="16">
        <f t="shared" si="10"/>
        <v>140</v>
      </c>
      <c r="W60" s="16" t="str">
        <f t="shared" si="1"/>
        <v/>
      </c>
      <c r="X60" s="14"/>
      <c r="Y60" s="2"/>
      <c r="AA60" s="45" t="s">
        <v>3134</v>
      </c>
      <c r="AB60" s="224" t="s">
        <v>3130</v>
      </c>
      <c r="AC60" s="224">
        <v>55290</v>
      </c>
      <c r="AD60" s="224"/>
      <c r="AE60" s="224"/>
      <c r="AF60" s="224"/>
      <c r="AG60" s="224">
        <v>1</v>
      </c>
      <c r="AH60" s="224">
        <v>0</v>
      </c>
      <c r="AI60" s="224">
        <v>0</v>
      </c>
      <c r="AJ60" s="224">
        <v>0</v>
      </c>
      <c r="AK60" s="230">
        <f t="shared" si="2"/>
        <v>2005</v>
      </c>
      <c r="AL60" s="224">
        <f t="shared" si="3"/>
        <v>140</v>
      </c>
      <c r="AM60" s="224">
        <v>0</v>
      </c>
      <c r="AN60" s="224">
        <f t="shared" si="4"/>
        <v>140</v>
      </c>
      <c r="AO60" s="224">
        <f t="shared" si="5"/>
        <v>140</v>
      </c>
      <c r="AP60" s="233"/>
      <c r="AQ60" s="224">
        <f t="shared" si="6"/>
        <v>140</v>
      </c>
      <c r="AR60" s="224"/>
      <c r="AS60" s="224">
        <f t="shared" si="7"/>
        <v>140</v>
      </c>
      <c r="AT60" s="224">
        <f t="shared" si="8"/>
        <v>0</v>
      </c>
      <c r="AU60" s="224" t="str">
        <f>IFERROR((AQ60-#REF!+#REF!)/(#REF!-#REF!)*100,"")</f>
        <v/>
      </c>
      <c r="AV60" s="224"/>
      <c r="AW60" s="224"/>
      <c r="AX60" s="224"/>
    </row>
    <row r="61" ht="12.75" customHeight="1" spans="1:50">
      <c r="A61" s="13">
        <v>54</v>
      </c>
      <c r="B61" s="204" t="s">
        <v>1888</v>
      </c>
      <c r="C61" s="204" t="s">
        <v>1854</v>
      </c>
      <c r="D61" s="205" t="s">
        <v>1855</v>
      </c>
      <c r="E61" s="209" t="s">
        <v>3149</v>
      </c>
      <c r="F61" s="209" t="s">
        <v>1856</v>
      </c>
      <c r="G61" s="207" t="s">
        <v>3126</v>
      </c>
      <c r="H61" s="210">
        <v>0.0025</v>
      </c>
      <c r="I61" s="209" t="s">
        <v>1806</v>
      </c>
      <c r="J61" s="208">
        <v>1</v>
      </c>
      <c r="K61" s="209" t="s">
        <v>3127</v>
      </c>
      <c r="L61" s="215" t="s">
        <v>1850</v>
      </c>
      <c r="M61" s="214" t="str">
        <f t="shared" si="0"/>
        <v>2005-07-23</v>
      </c>
      <c r="N61" s="46"/>
      <c r="O61" s="16"/>
      <c r="P61" s="14"/>
      <c r="Q61" s="217">
        <v>1454</v>
      </c>
      <c r="R61" s="16">
        <v>0</v>
      </c>
      <c r="S61" s="16"/>
      <c r="T61" s="16">
        <f t="shared" si="9"/>
        <v>140</v>
      </c>
      <c r="U61" s="46"/>
      <c r="V61" s="16">
        <f t="shared" si="10"/>
        <v>140</v>
      </c>
      <c r="W61" s="16" t="str">
        <f t="shared" si="1"/>
        <v/>
      </c>
      <c r="X61" s="14"/>
      <c r="Y61" s="2"/>
      <c r="AA61" s="45" t="s">
        <v>3134</v>
      </c>
      <c r="AB61" s="224" t="s">
        <v>3130</v>
      </c>
      <c r="AC61" s="224">
        <v>55290</v>
      </c>
      <c r="AD61" s="224"/>
      <c r="AE61" s="224"/>
      <c r="AF61" s="224"/>
      <c r="AG61" s="224">
        <v>1</v>
      </c>
      <c r="AH61" s="224">
        <v>0</v>
      </c>
      <c r="AI61" s="224">
        <v>0</v>
      </c>
      <c r="AJ61" s="224">
        <v>0</v>
      </c>
      <c r="AK61" s="230">
        <f t="shared" si="2"/>
        <v>2005</v>
      </c>
      <c r="AL61" s="224">
        <f t="shared" si="3"/>
        <v>140</v>
      </c>
      <c r="AM61" s="224">
        <v>0</v>
      </c>
      <c r="AN61" s="224">
        <f t="shared" si="4"/>
        <v>140</v>
      </c>
      <c r="AO61" s="224">
        <f t="shared" si="5"/>
        <v>140</v>
      </c>
      <c r="AP61" s="233"/>
      <c r="AQ61" s="224">
        <f t="shared" si="6"/>
        <v>140</v>
      </c>
      <c r="AR61" s="224"/>
      <c r="AS61" s="224">
        <f t="shared" si="7"/>
        <v>140</v>
      </c>
      <c r="AT61" s="224">
        <f t="shared" si="8"/>
        <v>0</v>
      </c>
      <c r="AU61" s="224" t="str">
        <f>IFERROR((AQ61-#REF!+#REF!)/(#REF!-#REF!)*100,"")</f>
        <v/>
      </c>
      <c r="AV61" s="224"/>
      <c r="AW61" s="224"/>
      <c r="AX61" s="224"/>
    </row>
    <row r="62" ht="12.75" customHeight="1" spans="1:50">
      <c r="A62" s="13">
        <v>55</v>
      </c>
      <c r="B62" s="204" t="s">
        <v>1889</v>
      </c>
      <c r="C62" s="204" t="s">
        <v>1854</v>
      </c>
      <c r="D62" s="205" t="s">
        <v>1855</v>
      </c>
      <c r="E62" s="209" t="s">
        <v>3149</v>
      </c>
      <c r="F62" s="209" t="s">
        <v>1856</v>
      </c>
      <c r="G62" s="207" t="s">
        <v>3126</v>
      </c>
      <c r="H62" s="210">
        <v>0.0025</v>
      </c>
      <c r="I62" s="209" t="s">
        <v>1806</v>
      </c>
      <c r="J62" s="208">
        <v>1</v>
      </c>
      <c r="K62" s="209" t="s">
        <v>3127</v>
      </c>
      <c r="L62" s="215" t="s">
        <v>1850</v>
      </c>
      <c r="M62" s="214" t="str">
        <f t="shared" si="0"/>
        <v>2005-07-23</v>
      </c>
      <c r="N62" s="46"/>
      <c r="O62" s="16"/>
      <c r="P62" s="14"/>
      <c r="Q62" s="217">
        <v>1454</v>
      </c>
      <c r="R62" s="16">
        <v>0</v>
      </c>
      <c r="S62" s="16"/>
      <c r="T62" s="16">
        <f t="shared" si="9"/>
        <v>140</v>
      </c>
      <c r="U62" s="46"/>
      <c r="V62" s="16">
        <f t="shared" si="10"/>
        <v>140</v>
      </c>
      <c r="W62" s="16" t="str">
        <f t="shared" si="1"/>
        <v/>
      </c>
      <c r="X62" s="14"/>
      <c r="Y62" s="2"/>
      <c r="AA62" s="45" t="s">
        <v>3134</v>
      </c>
      <c r="AB62" s="224" t="s">
        <v>3130</v>
      </c>
      <c r="AC62" s="224">
        <v>55290</v>
      </c>
      <c r="AD62" s="224"/>
      <c r="AE62" s="224"/>
      <c r="AF62" s="224"/>
      <c r="AG62" s="224">
        <v>1</v>
      </c>
      <c r="AH62" s="224">
        <v>0</v>
      </c>
      <c r="AI62" s="224">
        <v>0</v>
      </c>
      <c r="AJ62" s="224">
        <v>0</v>
      </c>
      <c r="AK62" s="230">
        <f t="shared" si="2"/>
        <v>2005</v>
      </c>
      <c r="AL62" s="224">
        <f t="shared" si="3"/>
        <v>140</v>
      </c>
      <c r="AM62" s="224">
        <v>0</v>
      </c>
      <c r="AN62" s="224">
        <f t="shared" si="4"/>
        <v>140</v>
      </c>
      <c r="AO62" s="224">
        <f t="shared" si="5"/>
        <v>140</v>
      </c>
      <c r="AP62" s="233"/>
      <c r="AQ62" s="224">
        <f t="shared" si="6"/>
        <v>140</v>
      </c>
      <c r="AR62" s="224"/>
      <c r="AS62" s="224">
        <f t="shared" si="7"/>
        <v>140</v>
      </c>
      <c r="AT62" s="224">
        <f t="shared" si="8"/>
        <v>0</v>
      </c>
      <c r="AU62" s="224" t="str">
        <f>IFERROR((AQ62-#REF!+#REF!)/(#REF!-#REF!)*100,"")</f>
        <v/>
      </c>
      <c r="AV62" s="224"/>
      <c r="AW62" s="224"/>
      <c r="AX62" s="224"/>
    </row>
    <row r="63" ht="12.75" customHeight="1" spans="1:50">
      <c r="A63" s="13">
        <v>56</v>
      </c>
      <c r="B63" s="204" t="s">
        <v>1890</v>
      </c>
      <c r="C63" s="204" t="s">
        <v>1854</v>
      </c>
      <c r="D63" s="205" t="s">
        <v>1855</v>
      </c>
      <c r="E63" s="209" t="s">
        <v>3149</v>
      </c>
      <c r="F63" s="209" t="s">
        <v>1856</v>
      </c>
      <c r="G63" s="207" t="s">
        <v>3126</v>
      </c>
      <c r="H63" s="210">
        <v>0.0025</v>
      </c>
      <c r="I63" s="209" t="s">
        <v>1806</v>
      </c>
      <c r="J63" s="208">
        <v>1</v>
      </c>
      <c r="K63" s="209" t="s">
        <v>3127</v>
      </c>
      <c r="L63" s="215" t="s">
        <v>1850</v>
      </c>
      <c r="M63" s="214" t="str">
        <f t="shared" si="0"/>
        <v>2005-07-23</v>
      </c>
      <c r="N63" s="46"/>
      <c r="O63" s="16"/>
      <c r="P63" s="14"/>
      <c r="Q63" s="217">
        <v>1454</v>
      </c>
      <c r="R63" s="16">
        <v>0</v>
      </c>
      <c r="S63" s="16"/>
      <c r="T63" s="16">
        <f t="shared" si="9"/>
        <v>140</v>
      </c>
      <c r="U63" s="46"/>
      <c r="V63" s="16">
        <f t="shared" si="10"/>
        <v>140</v>
      </c>
      <c r="W63" s="16" t="str">
        <f t="shared" si="1"/>
        <v/>
      </c>
      <c r="X63" s="14"/>
      <c r="Y63" s="2"/>
      <c r="AA63" s="45" t="s">
        <v>3134</v>
      </c>
      <c r="AB63" s="224" t="s">
        <v>3130</v>
      </c>
      <c r="AC63" s="224">
        <v>55290</v>
      </c>
      <c r="AD63" s="224"/>
      <c r="AE63" s="224"/>
      <c r="AF63" s="224"/>
      <c r="AG63" s="224">
        <v>1</v>
      </c>
      <c r="AH63" s="224">
        <v>0</v>
      </c>
      <c r="AI63" s="224">
        <v>0</v>
      </c>
      <c r="AJ63" s="224">
        <v>0</v>
      </c>
      <c r="AK63" s="230">
        <f t="shared" si="2"/>
        <v>2005</v>
      </c>
      <c r="AL63" s="224">
        <f t="shared" si="3"/>
        <v>140</v>
      </c>
      <c r="AM63" s="224">
        <v>0</v>
      </c>
      <c r="AN63" s="224">
        <f t="shared" si="4"/>
        <v>140</v>
      </c>
      <c r="AO63" s="224">
        <f t="shared" si="5"/>
        <v>140</v>
      </c>
      <c r="AP63" s="233"/>
      <c r="AQ63" s="224">
        <f t="shared" si="6"/>
        <v>140</v>
      </c>
      <c r="AR63" s="224"/>
      <c r="AS63" s="224">
        <f t="shared" si="7"/>
        <v>140</v>
      </c>
      <c r="AT63" s="224">
        <f t="shared" si="8"/>
        <v>0</v>
      </c>
      <c r="AU63" s="224" t="str">
        <f>IFERROR((AQ63-#REF!+#REF!)/(#REF!-#REF!)*100,"")</f>
        <v/>
      </c>
      <c r="AV63" s="224"/>
      <c r="AW63" s="224"/>
      <c r="AX63" s="224"/>
    </row>
    <row r="64" ht="12.75" customHeight="1" spans="1:50">
      <c r="A64" s="13">
        <v>57</v>
      </c>
      <c r="B64" s="204" t="s">
        <v>1891</v>
      </c>
      <c r="C64" s="204" t="s">
        <v>1854</v>
      </c>
      <c r="D64" s="205" t="s">
        <v>1855</v>
      </c>
      <c r="E64" s="209" t="s">
        <v>3149</v>
      </c>
      <c r="F64" s="209" t="s">
        <v>1856</v>
      </c>
      <c r="G64" s="207" t="s">
        <v>3126</v>
      </c>
      <c r="H64" s="210">
        <v>0.0025</v>
      </c>
      <c r="I64" s="209" t="s">
        <v>1806</v>
      </c>
      <c r="J64" s="208">
        <v>1</v>
      </c>
      <c r="K64" s="209" t="s">
        <v>3127</v>
      </c>
      <c r="L64" s="215" t="s">
        <v>1850</v>
      </c>
      <c r="M64" s="214" t="str">
        <f t="shared" si="0"/>
        <v>2005-07-23</v>
      </c>
      <c r="N64" s="46"/>
      <c r="O64" s="16"/>
      <c r="P64" s="14"/>
      <c r="Q64" s="217">
        <v>1454</v>
      </c>
      <c r="R64" s="16">
        <v>0</v>
      </c>
      <c r="S64" s="16"/>
      <c r="T64" s="16">
        <f t="shared" si="9"/>
        <v>140</v>
      </c>
      <c r="U64" s="46"/>
      <c r="V64" s="16">
        <f t="shared" si="10"/>
        <v>140</v>
      </c>
      <c r="W64" s="16" t="str">
        <f t="shared" si="1"/>
        <v/>
      </c>
      <c r="X64" s="14"/>
      <c r="Y64" s="2"/>
      <c r="AA64" s="45" t="s">
        <v>3134</v>
      </c>
      <c r="AB64" s="224" t="s">
        <v>3130</v>
      </c>
      <c r="AC64" s="224">
        <v>55290</v>
      </c>
      <c r="AD64" s="224"/>
      <c r="AE64" s="224"/>
      <c r="AF64" s="224"/>
      <c r="AG64" s="224">
        <v>1</v>
      </c>
      <c r="AH64" s="224">
        <v>0</v>
      </c>
      <c r="AI64" s="224">
        <v>0</v>
      </c>
      <c r="AJ64" s="224">
        <v>0</v>
      </c>
      <c r="AK64" s="230">
        <f t="shared" si="2"/>
        <v>2005</v>
      </c>
      <c r="AL64" s="224">
        <f t="shared" si="3"/>
        <v>140</v>
      </c>
      <c r="AM64" s="224">
        <v>0</v>
      </c>
      <c r="AN64" s="224">
        <f t="shared" si="4"/>
        <v>140</v>
      </c>
      <c r="AO64" s="224">
        <f t="shared" si="5"/>
        <v>140</v>
      </c>
      <c r="AP64" s="233"/>
      <c r="AQ64" s="224">
        <f t="shared" si="6"/>
        <v>140</v>
      </c>
      <c r="AR64" s="224"/>
      <c r="AS64" s="224">
        <f t="shared" si="7"/>
        <v>140</v>
      </c>
      <c r="AT64" s="224">
        <f t="shared" si="8"/>
        <v>0</v>
      </c>
      <c r="AU64" s="224" t="str">
        <f>IFERROR((AQ64-#REF!+#REF!)/(#REF!-#REF!)*100,"")</f>
        <v/>
      </c>
      <c r="AV64" s="224"/>
      <c r="AW64" s="224"/>
      <c r="AX64" s="224"/>
    </row>
    <row r="65" ht="12.75" customHeight="1" spans="1:50">
      <c r="A65" s="13">
        <v>58</v>
      </c>
      <c r="B65" s="204" t="s">
        <v>1892</v>
      </c>
      <c r="C65" s="204" t="s">
        <v>1854</v>
      </c>
      <c r="D65" s="205" t="s">
        <v>1855</v>
      </c>
      <c r="E65" s="209" t="s">
        <v>3149</v>
      </c>
      <c r="F65" s="209" t="s">
        <v>1856</v>
      </c>
      <c r="G65" s="207" t="s">
        <v>3126</v>
      </c>
      <c r="H65" s="210">
        <v>0.0025</v>
      </c>
      <c r="I65" s="209" t="s">
        <v>1806</v>
      </c>
      <c r="J65" s="208">
        <v>1</v>
      </c>
      <c r="K65" s="209" t="s">
        <v>3127</v>
      </c>
      <c r="L65" s="215" t="s">
        <v>1850</v>
      </c>
      <c r="M65" s="214" t="str">
        <f t="shared" si="0"/>
        <v>2005-07-23</v>
      </c>
      <c r="N65" s="46"/>
      <c r="O65" s="16"/>
      <c r="P65" s="14"/>
      <c r="Q65" s="217">
        <v>1454</v>
      </c>
      <c r="R65" s="16">
        <v>0</v>
      </c>
      <c r="S65" s="16"/>
      <c r="T65" s="16">
        <f t="shared" si="9"/>
        <v>140</v>
      </c>
      <c r="U65" s="46"/>
      <c r="V65" s="16">
        <f t="shared" si="10"/>
        <v>140</v>
      </c>
      <c r="W65" s="16" t="str">
        <f t="shared" si="1"/>
        <v/>
      </c>
      <c r="X65" s="14"/>
      <c r="Y65" s="2"/>
      <c r="AA65" s="45" t="s">
        <v>3134</v>
      </c>
      <c r="AB65" s="224" t="s">
        <v>3130</v>
      </c>
      <c r="AC65" s="224">
        <v>55290</v>
      </c>
      <c r="AD65" s="224"/>
      <c r="AE65" s="224"/>
      <c r="AF65" s="224"/>
      <c r="AG65" s="224">
        <v>1</v>
      </c>
      <c r="AH65" s="224">
        <v>0</v>
      </c>
      <c r="AI65" s="224">
        <v>0</v>
      </c>
      <c r="AJ65" s="224">
        <v>0</v>
      </c>
      <c r="AK65" s="230">
        <f t="shared" si="2"/>
        <v>2005</v>
      </c>
      <c r="AL65" s="224">
        <f t="shared" si="3"/>
        <v>140</v>
      </c>
      <c r="AM65" s="224">
        <v>0</v>
      </c>
      <c r="AN65" s="224">
        <f t="shared" si="4"/>
        <v>140</v>
      </c>
      <c r="AO65" s="224">
        <f t="shared" si="5"/>
        <v>140</v>
      </c>
      <c r="AP65" s="233"/>
      <c r="AQ65" s="224">
        <f t="shared" si="6"/>
        <v>140</v>
      </c>
      <c r="AR65" s="224"/>
      <c r="AS65" s="224">
        <f t="shared" si="7"/>
        <v>140</v>
      </c>
      <c r="AT65" s="224">
        <f t="shared" si="8"/>
        <v>0</v>
      </c>
      <c r="AU65" s="224" t="str">
        <f>IFERROR((AQ65-#REF!+#REF!)/(#REF!-#REF!)*100,"")</f>
        <v/>
      </c>
      <c r="AV65" s="224"/>
      <c r="AW65" s="224"/>
      <c r="AX65" s="224"/>
    </row>
    <row r="66" ht="12.75" customHeight="1" spans="1:50">
      <c r="A66" s="13">
        <v>59</v>
      </c>
      <c r="B66" s="204" t="s">
        <v>1893</v>
      </c>
      <c r="C66" s="204" t="s">
        <v>1854</v>
      </c>
      <c r="D66" s="205" t="s">
        <v>1855</v>
      </c>
      <c r="E66" s="209" t="s">
        <v>3149</v>
      </c>
      <c r="F66" s="209" t="s">
        <v>1856</v>
      </c>
      <c r="G66" s="207" t="s">
        <v>3126</v>
      </c>
      <c r="H66" s="210">
        <v>0.0025</v>
      </c>
      <c r="I66" s="209" t="s">
        <v>1806</v>
      </c>
      <c r="J66" s="208">
        <v>1</v>
      </c>
      <c r="K66" s="209" t="s">
        <v>3127</v>
      </c>
      <c r="L66" s="215" t="s">
        <v>1850</v>
      </c>
      <c r="M66" s="214" t="str">
        <f t="shared" si="0"/>
        <v>2005-07-23</v>
      </c>
      <c r="N66" s="46"/>
      <c r="O66" s="16"/>
      <c r="P66" s="14"/>
      <c r="Q66" s="217">
        <v>1454</v>
      </c>
      <c r="R66" s="16">
        <v>0</v>
      </c>
      <c r="S66" s="16"/>
      <c r="T66" s="16">
        <f t="shared" si="9"/>
        <v>140</v>
      </c>
      <c r="U66" s="46"/>
      <c r="V66" s="16">
        <f t="shared" si="10"/>
        <v>140</v>
      </c>
      <c r="W66" s="16" t="str">
        <f t="shared" si="1"/>
        <v/>
      </c>
      <c r="X66" s="14"/>
      <c r="Y66" s="2"/>
      <c r="AA66" s="45" t="s">
        <v>3134</v>
      </c>
      <c r="AB66" s="224" t="s">
        <v>3130</v>
      </c>
      <c r="AC66" s="224">
        <v>55290</v>
      </c>
      <c r="AD66" s="224"/>
      <c r="AE66" s="224"/>
      <c r="AF66" s="224"/>
      <c r="AG66" s="224">
        <v>1</v>
      </c>
      <c r="AH66" s="224">
        <v>0</v>
      </c>
      <c r="AI66" s="224">
        <v>0</v>
      </c>
      <c r="AJ66" s="224">
        <v>0</v>
      </c>
      <c r="AK66" s="230">
        <f t="shared" si="2"/>
        <v>2005</v>
      </c>
      <c r="AL66" s="224">
        <f t="shared" si="3"/>
        <v>140</v>
      </c>
      <c r="AM66" s="224">
        <v>0</v>
      </c>
      <c r="AN66" s="224">
        <f t="shared" si="4"/>
        <v>140</v>
      </c>
      <c r="AO66" s="224">
        <f t="shared" si="5"/>
        <v>140</v>
      </c>
      <c r="AP66" s="233"/>
      <c r="AQ66" s="224">
        <f t="shared" si="6"/>
        <v>140</v>
      </c>
      <c r="AR66" s="224"/>
      <c r="AS66" s="224">
        <f t="shared" si="7"/>
        <v>140</v>
      </c>
      <c r="AT66" s="224">
        <f t="shared" si="8"/>
        <v>0</v>
      </c>
      <c r="AU66" s="224" t="str">
        <f>IFERROR((AQ66-#REF!+#REF!)/(#REF!-#REF!)*100,"")</f>
        <v/>
      </c>
      <c r="AV66" s="224"/>
      <c r="AW66" s="224"/>
      <c r="AX66" s="224"/>
    </row>
    <row r="67" ht="12.75" customHeight="1" spans="1:50">
      <c r="A67" s="13">
        <v>60</v>
      </c>
      <c r="B67" s="204" t="s">
        <v>1894</v>
      </c>
      <c r="C67" s="204" t="s">
        <v>1854</v>
      </c>
      <c r="D67" s="205" t="s">
        <v>1855</v>
      </c>
      <c r="E67" s="209" t="s">
        <v>3149</v>
      </c>
      <c r="F67" s="209" t="s">
        <v>1856</v>
      </c>
      <c r="G67" s="207" t="s">
        <v>3126</v>
      </c>
      <c r="H67" s="210">
        <v>0.0025</v>
      </c>
      <c r="I67" s="209" t="s">
        <v>1806</v>
      </c>
      <c r="J67" s="208">
        <v>1</v>
      </c>
      <c r="K67" s="209" t="s">
        <v>3127</v>
      </c>
      <c r="L67" s="215" t="s">
        <v>1850</v>
      </c>
      <c r="M67" s="214" t="str">
        <f t="shared" si="0"/>
        <v>2005-07-23</v>
      </c>
      <c r="N67" s="46"/>
      <c r="O67" s="16"/>
      <c r="P67" s="14"/>
      <c r="Q67" s="217">
        <v>1454</v>
      </c>
      <c r="R67" s="16">
        <v>0</v>
      </c>
      <c r="S67" s="16"/>
      <c r="T67" s="16">
        <f t="shared" si="9"/>
        <v>140</v>
      </c>
      <c r="U67" s="46"/>
      <c r="V67" s="16">
        <f t="shared" si="10"/>
        <v>140</v>
      </c>
      <c r="W67" s="16" t="str">
        <f t="shared" si="1"/>
        <v/>
      </c>
      <c r="X67" s="14"/>
      <c r="Y67" s="2"/>
      <c r="AA67" s="45" t="s">
        <v>3134</v>
      </c>
      <c r="AB67" s="224" t="s">
        <v>3130</v>
      </c>
      <c r="AC67" s="224">
        <v>55290</v>
      </c>
      <c r="AD67" s="224"/>
      <c r="AE67" s="224"/>
      <c r="AF67" s="224"/>
      <c r="AG67" s="224">
        <v>1</v>
      </c>
      <c r="AH67" s="224">
        <v>0</v>
      </c>
      <c r="AI67" s="224">
        <v>0</v>
      </c>
      <c r="AJ67" s="224">
        <v>0</v>
      </c>
      <c r="AK67" s="230">
        <f t="shared" si="2"/>
        <v>2005</v>
      </c>
      <c r="AL67" s="224">
        <f t="shared" si="3"/>
        <v>140</v>
      </c>
      <c r="AM67" s="224">
        <v>0</v>
      </c>
      <c r="AN67" s="224">
        <f t="shared" si="4"/>
        <v>140</v>
      </c>
      <c r="AO67" s="224">
        <f t="shared" si="5"/>
        <v>140</v>
      </c>
      <c r="AP67" s="233"/>
      <c r="AQ67" s="224">
        <f t="shared" si="6"/>
        <v>140</v>
      </c>
      <c r="AR67" s="224"/>
      <c r="AS67" s="224">
        <f t="shared" si="7"/>
        <v>140</v>
      </c>
      <c r="AT67" s="224">
        <f t="shared" si="8"/>
        <v>0</v>
      </c>
      <c r="AU67" s="224" t="str">
        <f>IFERROR((AQ67-#REF!+#REF!)/(#REF!-#REF!)*100,"")</f>
        <v/>
      </c>
      <c r="AV67" s="224"/>
      <c r="AW67" s="224"/>
      <c r="AX67" s="224"/>
    </row>
    <row r="68" ht="12.75" customHeight="1" spans="1:50">
      <c r="A68" s="13">
        <v>61</v>
      </c>
      <c r="B68" s="204" t="s">
        <v>1895</v>
      </c>
      <c r="C68" s="204" t="s">
        <v>1854</v>
      </c>
      <c r="D68" s="205" t="s">
        <v>1855</v>
      </c>
      <c r="E68" s="209" t="s">
        <v>3149</v>
      </c>
      <c r="F68" s="209" t="s">
        <v>1856</v>
      </c>
      <c r="G68" s="207" t="s">
        <v>3126</v>
      </c>
      <c r="H68" s="210">
        <v>0.0025</v>
      </c>
      <c r="I68" s="209" t="s">
        <v>1806</v>
      </c>
      <c r="J68" s="208">
        <v>1</v>
      </c>
      <c r="K68" s="209" t="s">
        <v>3127</v>
      </c>
      <c r="L68" s="215" t="s">
        <v>1850</v>
      </c>
      <c r="M68" s="214" t="str">
        <f t="shared" si="0"/>
        <v>2005-07-23</v>
      </c>
      <c r="N68" s="46"/>
      <c r="O68" s="16"/>
      <c r="P68" s="14"/>
      <c r="Q68" s="217">
        <v>1454</v>
      </c>
      <c r="R68" s="16">
        <v>0</v>
      </c>
      <c r="S68" s="16"/>
      <c r="T68" s="16">
        <f t="shared" si="9"/>
        <v>140</v>
      </c>
      <c r="U68" s="46"/>
      <c r="V68" s="16">
        <f t="shared" si="10"/>
        <v>140</v>
      </c>
      <c r="W68" s="16" t="str">
        <f t="shared" si="1"/>
        <v/>
      </c>
      <c r="X68" s="14"/>
      <c r="Y68" s="2"/>
      <c r="AA68" s="45" t="s">
        <v>3134</v>
      </c>
      <c r="AB68" s="224" t="s">
        <v>3130</v>
      </c>
      <c r="AC68" s="224">
        <v>55290</v>
      </c>
      <c r="AD68" s="224"/>
      <c r="AE68" s="224"/>
      <c r="AF68" s="224"/>
      <c r="AG68" s="224">
        <v>1</v>
      </c>
      <c r="AH68" s="224">
        <v>0</v>
      </c>
      <c r="AI68" s="224">
        <v>0</v>
      </c>
      <c r="AJ68" s="224">
        <v>0</v>
      </c>
      <c r="AK68" s="230">
        <f t="shared" si="2"/>
        <v>2005</v>
      </c>
      <c r="AL68" s="224">
        <f t="shared" si="3"/>
        <v>140</v>
      </c>
      <c r="AM68" s="224">
        <v>0</v>
      </c>
      <c r="AN68" s="224">
        <f t="shared" si="4"/>
        <v>140</v>
      </c>
      <c r="AO68" s="224">
        <f t="shared" si="5"/>
        <v>140</v>
      </c>
      <c r="AP68" s="233"/>
      <c r="AQ68" s="224">
        <f t="shared" si="6"/>
        <v>140</v>
      </c>
      <c r="AR68" s="224"/>
      <c r="AS68" s="224">
        <f t="shared" si="7"/>
        <v>140</v>
      </c>
      <c r="AT68" s="224">
        <f t="shared" si="8"/>
        <v>0</v>
      </c>
      <c r="AU68" s="224" t="str">
        <f>IFERROR((AQ68-#REF!+#REF!)/(#REF!-#REF!)*100,"")</f>
        <v/>
      </c>
      <c r="AV68" s="224"/>
      <c r="AW68" s="224"/>
      <c r="AX68" s="224"/>
    </row>
    <row r="69" s="203" customFormat="1" ht="12.75" customHeight="1" spans="1:50">
      <c r="A69" s="234">
        <v>62</v>
      </c>
      <c r="B69" s="235" t="s">
        <v>1896</v>
      </c>
      <c r="C69" s="235" t="s">
        <v>1897</v>
      </c>
      <c r="D69" s="236" t="s">
        <v>1898</v>
      </c>
      <c r="E69" s="237"/>
      <c r="F69" s="237"/>
      <c r="G69" s="238" t="s">
        <v>3126</v>
      </c>
      <c r="H69" s="216"/>
      <c r="I69" s="239" t="s">
        <v>1829</v>
      </c>
      <c r="J69" s="216">
        <v>1</v>
      </c>
      <c r="K69" s="239" t="s">
        <v>3127</v>
      </c>
      <c r="L69" s="240" t="s">
        <v>1850</v>
      </c>
      <c r="M69" s="241" t="str">
        <f t="shared" si="0"/>
        <v>2005-07-23</v>
      </c>
      <c r="N69" s="216"/>
      <c r="O69" s="242"/>
      <c r="P69" s="237"/>
      <c r="Q69" s="243">
        <v>1970</v>
      </c>
      <c r="R69" s="242">
        <v>0</v>
      </c>
      <c r="S69" s="242"/>
      <c r="T69" s="16">
        <f t="shared" si="9"/>
        <v>150</v>
      </c>
      <c r="U69" s="216"/>
      <c r="V69" s="16">
        <f t="shared" si="10"/>
        <v>150</v>
      </c>
      <c r="W69" s="16" t="str">
        <f t="shared" si="1"/>
        <v/>
      </c>
      <c r="X69" s="237"/>
      <c r="Y69" s="244"/>
      <c r="AA69" s="245" t="s">
        <v>3129</v>
      </c>
      <c r="AB69" s="246" t="s">
        <v>3130</v>
      </c>
      <c r="AC69" s="246"/>
      <c r="AD69" s="246"/>
      <c r="AE69" s="246"/>
      <c r="AF69" s="246"/>
      <c r="AG69" s="246">
        <v>1</v>
      </c>
      <c r="AH69" s="246">
        <v>0</v>
      </c>
      <c r="AI69" s="246">
        <v>0</v>
      </c>
      <c r="AJ69" s="246">
        <v>150</v>
      </c>
      <c r="AK69" s="247">
        <f t="shared" si="2"/>
        <v>2005</v>
      </c>
      <c r="AL69" s="246">
        <f t="shared" si="3"/>
        <v>150</v>
      </c>
      <c r="AM69" s="246">
        <v>0</v>
      </c>
      <c r="AN69" s="246">
        <f t="shared" si="4"/>
        <v>150</v>
      </c>
      <c r="AO69" s="246">
        <f t="shared" si="5"/>
        <v>150</v>
      </c>
      <c r="AP69" s="248"/>
      <c r="AQ69" s="246">
        <f t="shared" si="6"/>
        <v>150</v>
      </c>
      <c r="AR69" s="246"/>
      <c r="AS69" s="246">
        <f t="shared" si="7"/>
        <v>150</v>
      </c>
      <c r="AT69" s="246">
        <f t="shared" si="8"/>
        <v>0</v>
      </c>
      <c r="AU69" s="246" t="str">
        <f>IFERROR((AQ69-#REF!+#REF!)/(#REF!-#REF!)*100,"")</f>
        <v/>
      </c>
      <c r="AV69" s="246"/>
      <c r="AW69" s="246"/>
      <c r="AX69" s="246"/>
    </row>
    <row r="70" ht="12.75" customHeight="1" spans="1:50">
      <c r="A70" s="13">
        <v>63</v>
      </c>
      <c r="B70" s="204" t="s">
        <v>1899</v>
      </c>
      <c r="C70" s="204" t="s">
        <v>1897</v>
      </c>
      <c r="D70" s="205" t="s">
        <v>1898</v>
      </c>
      <c r="E70" s="206"/>
      <c r="F70" s="206"/>
      <c r="G70" s="207" t="s">
        <v>3126</v>
      </c>
      <c r="H70" s="208"/>
      <c r="I70" s="209" t="s">
        <v>1829</v>
      </c>
      <c r="J70" s="208">
        <v>1</v>
      </c>
      <c r="K70" s="209" t="s">
        <v>3127</v>
      </c>
      <c r="L70" s="215" t="s">
        <v>1850</v>
      </c>
      <c r="M70" s="214" t="str">
        <f t="shared" si="0"/>
        <v>2005-07-23</v>
      </c>
      <c r="N70" s="46"/>
      <c r="O70" s="16"/>
      <c r="P70" s="14"/>
      <c r="Q70" s="217">
        <v>1970</v>
      </c>
      <c r="R70" s="16">
        <v>0</v>
      </c>
      <c r="S70" s="16"/>
      <c r="T70" s="16">
        <f t="shared" si="9"/>
        <v>150</v>
      </c>
      <c r="U70" s="46"/>
      <c r="V70" s="16">
        <f t="shared" si="10"/>
        <v>150</v>
      </c>
      <c r="W70" s="16" t="str">
        <f t="shared" si="1"/>
        <v/>
      </c>
      <c r="X70" s="14"/>
      <c r="Y70" s="2"/>
      <c r="AA70" s="45" t="s">
        <v>3129</v>
      </c>
      <c r="AB70" s="224" t="s">
        <v>3130</v>
      </c>
      <c r="AC70" s="224"/>
      <c r="AD70" s="224"/>
      <c r="AE70" s="224"/>
      <c r="AF70" s="224"/>
      <c r="AG70" s="224">
        <v>1</v>
      </c>
      <c r="AH70" s="224">
        <v>0</v>
      </c>
      <c r="AI70" s="224">
        <v>0</v>
      </c>
      <c r="AJ70" s="246">
        <v>150</v>
      </c>
      <c r="AK70" s="230">
        <f t="shared" si="2"/>
        <v>2005</v>
      </c>
      <c r="AL70" s="224">
        <f t="shared" si="3"/>
        <v>150</v>
      </c>
      <c r="AM70" s="224">
        <v>0</v>
      </c>
      <c r="AN70" s="224">
        <f t="shared" si="4"/>
        <v>150</v>
      </c>
      <c r="AO70" s="224">
        <f t="shared" si="5"/>
        <v>150</v>
      </c>
      <c r="AP70" s="233"/>
      <c r="AQ70" s="224">
        <f t="shared" si="6"/>
        <v>150</v>
      </c>
      <c r="AR70" s="224"/>
      <c r="AS70" s="224">
        <f t="shared" si="7"/>
        <v>150</v>
      </c>
      <c r="AT70" s="224">
        <f t="shared" si="8"/>
        <v>0</v>
      </c>
      <c r="AU70" s="224" t="str">
        <f>IFERROR((AQ70-#REF!+#REF!)/(#REF!-#REF!)*100,"")</f>
        <v/>
      </c>
      <c r="AV70" s="224"/>
      <c r="AW70" s="224"/>
      <c r="AX70" s="224"/>
    </row>
    <row r="71" ht="12.75" customHeight="1" spans="1:50">
      <c r="A71" s="13">
        <v>64</v>
      </c>
      <c r="B71" s="204" t="s">
        <v>1900</v>
      </c>
      <c r="C71" s="204" t="s">
        <v>1897</v>
      </c>
      <c r="D71" s="205" t="s">
        <v>1898</v>
      </c>
      <c r="E71" s="206"/>
      <c r="F71" s="206"/>
      <c r="G71" s="207" t="s">
        <v>3126</v>
      </c>
      <c r="H71" s="208"/>
      <c r="I71" s="209" t="s">
        <v>1829</v>
      </c>
      <c r="J71" s="208">
        <v>1</v>
      </c>
      <c r="K71" s="209" t="s">
        <v>3127</v>
      </c>
      <c r="L71" s="215" t="s">
        <v>1850</v>
      </c>
      <c r="M71" s="214" t="str">
        <f t="shared" si="0"/>
        <v>2005-07-23</v>
      </c>
      <c r="N71" s="46"/>
      <c r="O71" s="16"/>
      <c r="P71" s="14"/>
      <c r="Q71" s="217">
        <v>1970</v>
      </c>
      <c r="R71" s="16">
        <v>0</v>
      </c>
      <c r="S71" s="16"/>
      <c r="T71" s="16">
        <f t="shared" si="9"/>
        <v>150</v>
      </c>
      <c r="U71" s="46"/>
      <c r="V71" s="16">
        <f t="shared" si="10"/>
        <v>150</v>
      </c>
      <c r="W71" s="16" t="str">
        <f t="shared" si="1"/>
        <v/>
      </c>
      <c r="X71" s="14"/>
      <c r="Y71" s="2"/>
      <c r="AA71" s="45" t="s">
        <v>3129</v>
      </c>
      <c r="AB71" s="224" t="s">
        <v>3130</v>
      </c>
      <c r="AC71" s="224"/>
      <c r="AD71" s="224"/>
      <c r="AE71" s="224"/>
      <c r="AF71" s="224"/>
      <c r="AG71" s="224">
        <v>1</v>
      </c>
      <c r="AH71" s="224">
        <v>0</v>
      </c>
      <c r="AI71" s="224">
        <v>0</v>
      </c>
      <c r="AJ71" s="246">
        <v>150</v>
      </c>
      <c r="AK71" s="230">
        <f t="shared" si="2"/>
        <v>2005</v>
      </c>
      <c r="AL71" s="224">
        <f t="shared" si="3"/>
        <v>150</v>
      </c>
      <c r="AM71" s="224">
        <v>0</v>
      </c>
      <c r="AN71" s="224">
        <f t="shared" si="4"/>
        <v>150</v>
      </c>
      <c r="AO71" s="224">
        <f t="shared" si="5"/>
        <v>150</v>
      </c>
      <c r="AP71" s="233"/>
      <c r="AQ71" s="224">
        <f t="shared" si="6"/>
        <v>150</v>
      </c>
      <c r="AR71" s="224"/>
      <c r="AS71" s="224">
        <f t="shared" si="7"/>
        <v>150</v>
      </c>
      <c r="AT71" s="224">
        <f t="shared" si="8"/>
        <v>0</v>
      </c>
      <c r="AU71" s="224" t="str">
        <f>IFERROR((AQ71-#REF!+#REF!)/(#REF!-#REF!)*100,"")</f>
        <v/>
      </c>
      <c r="AV71" s="224"/>
      <c r="AW71" s="224"/>
      <c r="AX71" s="224"/>
    </row>
    <row r="72" ht="12.75" customHeight="1" spans="1:50">
      <c r="A72" s="13">
        <v>65</v>
      </c>
      <c r="B72" s="204" t="s">
        <v>1901</v>
      </c>
      <c r="C72" s="204" t="s">
        <v>1897</v>
      </c>
      <c r="D72" s="205" t="s">
        <v>1898</v>
      </c>
      <c r="E72" s="206"/>
      <c r="F72" s="206"/>
      <c r="G72" s="207" t="s">
        <v>3126</v>
      </c>
      <c r="H72" s="208"/>
      <c r="I72" s="209" t="s">
        <v>1829</v>
      </c>
      <c r="J72" s="208">
        <v>1</v>
      </c>
      <c r="K72" s="209" t="s">
        <v>3127</v>
      </c>
      <c r="L72" s="215" t="s">
        <v>1850</v>
      </c>
      <c r="M72" s="214" t="str">
        <f t="shared" ref="M72:M135" si="11">L72</f>
        <v>2005-07-23</v>
      </c>
      <c r="N72" s="46"/>
      <c r="O72" s="16"/>
      <c r="P72" s="14"/>
      <c r="Q72" s="217">
        <v>1970</v>
      </c>
      <c r="R72" s="16">
        <v>0</v>
      </c>
      <c r="S72" s="16"/>
      <c r="T72" s="16">
        <f t="shared" si="9"/>
        <v>150</v>
      </c>
      <c r="U72" s="46"/>
      <c r="V72" s="16">
        <f t="shared" si="10"/>
        <v>150</v>
      </c>
      <c r="W72" s="16" t="str">
        <f t="shared" ref="W72:W135" si="12">IF(R72-S72=0,"",(V72-R72+S72)/(R72-S72)*100)</f>
        <v/>
      </c>
      <c r="X72" s="14"/>
      <c r="Y72" s="2"/>
      <c r="AA72" s="45" t="s">
        <v>3129</v>
      </c>
      <c r="AB72" s="224" t="s">
        <v>3130</v>
      </c>
      <c r="AC72" s="224"/>
      <c r="AD72" s="224"/>
      <c r="AE72" s="224"/>
      <c r="AF72" s="224"/>
      <c r="AG72" s="224">
        <v>1</v>
      </c>
      <c r="AH72" s="224">
        <v>0</v>
      </c>
      <c r="AI72" s="224">
        <v>0</v>
      </c>
      <c r="AJ72" s="246">
        <v>150</v>
      </c>
      <c r="AK72" s="230">
        <f t="shared" ref="AK72:AK135" si="13">YEAR(M72)</f>
        <v>2005</v>
      </c>
      <c r="AL72" s="224">
        <f t="shared" ref="AL72:AL135" si="14">IF(AND(AB72="市场法",AA72="否"),AJ72*J72,ROUND(AC72*H72*AG72+AD72*H72*AI72,-1))</f>
        <v>150</v>
      </c>
      <c r="AM72" s="224">
        <v>0</v>
      </c>
      <c r="AN72" s="224">
        <f t="shared" ref="AN72:AN135" si="15">ROUND((AL72+AM72),-1)</f>
        <v>150</v>
      </c>
      <c r="AO72" s="224">
        <f t="shared" ref="AO72:AO135" si="16">AN72</f>
        <v>150</v>
      </c>
      <c r="AP72" s="233"/>
      <c r="AQ72" s="224">
        <f t="shared" ref="AQ72:AQ135" si="17">IF(AP72="",AO72,ROUND(AO72*AP72/100,0))</f>
        <v>150</v>
      </c>
      <c r="AR72" s="224"/>
      <c r="AS72" s="224">
        <f t="shared" ref="AS72:AS135" si="18">IF((AQ72-AR72)&lt;0,0,AQ72-AR72)</f>
        <v>150</v>
      </c>
      <c r="AT72" s="224">
        <f t="shared" ref="AT72:AT135" si="19">IF((R72-S72)&lt;0,0,R72-S72)</f>
        <v>0</v>
      </c>
      <c r="AU72" s="224" t="str">
        <f>IFERROR((AQ72-#REF!+#REF!)/(#REF!-#REF!)*100,"")</f>
        <v/>
      </c>
      <c r="AV72" s="224"/>
      <c r="AW72" s="224"/>
      <c r="AX72" s="224"/>
    </row>
    <row r="73" ht="12.75" customHeight="1" spans="1:50">
      <c r="A73" s="13">
        <v>66</v>
      </c>
      <c r="B73" s="204" t="s">
        <v>1902</v>
      </c>
      <c r="C73" s="204" t="s">
        <v>1897</v>
      </c>
      <c r="D73" s="205" t="s">
        <v>1898</v>
      </c>
      <c r="E73" s="206"/>
      <c r="F73" s="206"/>
      <c r="G73" s="207" t="s">
        <v>3126</v>
      </c>
      <c r="H73" s="208"/>
      <c r="I73" s="209" t="s">
        <v>1829</v>
      </c>
      <c r="J73" s="208">
        <v>1</v>
      </c>
      <c r="K73" s="209" t="s">
        <v>3127</v>
      </c>
      <c r="L73" s="215" t="s">
        <v>1850</v>
      </c>
      <c r="M73" s="214" t="str">
        <f t="shared" si="11"/>
        <v>2005-07-23</v>
      </c>
      <c r="N73" s="46"/>
      <c r="O73" s="16"/>
      <c r="P73" s="14"/>
      <c r="Q73" s="217">
        <v>1970</v>
      </c>
      <c r="R73" s="16">
        <v>0</v>
      </c>
      <c r="S73" s="16"/>
      <c r="T73" s="16">
        <f t="shared" ref="T73:T136" si="20">AS73</f>
        <v>150</v>
      </c>
      <c r="U73" s="46"/>
      <c r="V73" s="16">
        <f t="shared" ref="V73:V136" si="21">T73</f>
        <v>150</v>
      </c>
      <c r="W73" s="16" t="str">
        <f t="shared" si="12"/>
        <v/>
      </c>
      <c r="X73" s="14"/>
      <c r="Y73" s="2"/>
      <c r="AA73" s="45" t="s">
        <v>3129</v>
      </c>
      <c r="AB73" s="224" t="s">
        <v>3130</v>
      </c>
      <c r="AC73" s="224"/>
      <c r="AD73" s="224"/>
      <c r="AE73" s="224"/>
      <c r="AF73" s="224"/>
      <c r="AG73" s="224">
        <v>1</v>
      </c>
      <c r="AH73" s="224">
        <v>0</v>
      </c>
      <c r="AI73" s="224">
        <v>0</v>
      </c>
      <c r="AJ73" s="246">
        <v>150</v>
      </c>
      <c r="AK73" s="230">
        <f t="shared" si="13"/>
        <v>2005</v>
      </c>
      <c r="AL73" s="224">
        <f t="shared" si="14"/>
        <v>150</v>
      </c>
      <c r="AM73" s="224">
        <v>0</v>
      </c>
      <c r="AN73" s="224">
        <f t="shared" si="15"/>
        <v>150</v>
      </c>
      <c r="AO73" s="224">
        <f t="shared" si="16"/>
        <v>150</v>
      </c>
      <c r="AP73" s="233"/>
      <c r="AQ73" s="224">
        <f t="shared" si="17"/>
        <v>150</v>
      </c>
      <c r="AR73" s="224"/>
      <c r="AS73" s="224">
        <f t="shared" si="18"/>
        <v>150</v>
      </c>
      <c r="AT73" s="224">
        <f t="shared" si="19"/>
        <v>0</v>
      </c>
      <c r="AU73" s="224" t="str">
        <f>IFERROR((AQ73-#REF!+#REF!)/(#REF!-#REF!)*100,"")</f>
        <v/>
      </c>
      <c r="AV73" s="224"/>
      <c r="AW73" s="224"/>
      <c r="AX73" s="224"/>
    </row>
    <row r="74" s="203" customFormat="1" ht="12.75" customHeight="1" spans="1:50">
      <c r="A74" s="234">
        <v>67</v>
      </c>
      <c r="B74" s="235" t="s">
        <v>1903</v>
      </c>
      <c r="C74" s="235" t="s">
        <v>1897</v>
      </c>
      <c r="D74" s="236" t="s">
        <v>1898</v>
      </c>
      <c r="E74" s="237"/>
      <c r="F74" s="237"/>
      <c r="G74" s="238" t="s">
        <v>3126</v>
      </c>
      <c r="H74" s="216"/>
      <c r="I74" s="239" t="s">
        <v>1829</v>
      </c>
      <c r="J74" s="216">
        <v>1</v>
      </c>
      <c r="K74" s="239" t="s">
        <v>3127</v>
      </c>
      <c r="L74" s="240" t="s">
        <v>1850</v>
      </c>
      <c r="M74" s="241" t="str">
        <f t="shared" si="11"/>
        <v>2005-07-23</v>
      </c>
      <c r="N74" s="216"/>
      <c r="O74" s="242"/>
      <c r="P74" s="237"/>
      <c r="Q74" s="243">
        <v>1970</v>
      </c>
      <c r="R74" s="242">
        <v>0</v>
      </c>
      <c r="S74" s="242"/>
      <c r="T74" s="16">
        <f t="shared" si="20"/>
        <v>150</v>
      </c>
      <c r="U74" s="216"/>
      <c r="V74" s="16">
        <f t="shared" si="21"/>
        <v>150</v>
      </c>
      <c r="W74" s="16" t="str">
        <f t="shared" si="12"/>
        <v/>
      </c>
      <c r="X74" s="237"/>
      <c r="Y74" s="244"/>
      <c r="AA74" s="245" t="s">
        <v>3129</v>
      </c>
      <c r="AB74" s="246" t="s">
        <v>3130</v>
      </c>
      <c r="AC74" s="246"/>
      <c r="AD74" s="246"/>
      <c r="AE74" s="246"/>
      <c r="AF74" s="246"/>
      <c r="AG74" s="246">
        <v>1</v>
      </c>
      <c r="AH74" s="246">
        <v>0</v>
      </c>
      <c r="AI74" s="246">
        <v>0</v>
      </c>
      <c r="AJ74" s="246">
        <v>150</v>
      </c>
      <c r="AK74" s="247">
        <f t="shared" si="13"/>
        <v>2005</v>
      </c>
      <c r="AL74" s="246">
        <f t="shared" si="14"/>
        <v>150</v>
      </c>
      <c r="AM74" s="246">
        <v>0</v>
      </c>
      <c r="AN74" s="246">
        <f t="shared" si="15"/>
        <v>150</v>
      </c>
      <c r="AO74" s="246">
        <f t="shared" si="16"/>
        <v>150</v>
      </c>
      <c r="AP74" s="248"/>
      <c r="AQ74" s="246">
        <f t="shared" si="17"/>
        <v>150</v>
      </c>
      <c r="AR74" s="246"/>
      <c r="AS74" s="246">
        <f t="shared" si="18"/>
        <v>150</v>
      </c>
      <c r="AT74" s="246">
        <f t="shared" si="19"/>
        <v>0</v>
      </c>
      <c r="AU74" s="246" t="str">
        <f>IFERROR((AQ74-#REF!+#REF!)/(#REF!-#REF!)*100,"")</f>
        <v/>
      </c>
      <c r="AV74" s="246"/>
      <c r="AW74" s="246"/>
      <c r="AX74" s="246"/>
    </row>
    <row r="75" ht="12.75" customHeight="1" spans="1:50">
      <c r="A75" s="13">
        <v>68</v>
      </c>
      <c r="B75" s="204" t="s">
        <v>1904</v>
      </c>
      <c r="C75" s="204" t="s">
        <v>1905</v>
      </c>
      <c r="D75" s="205" t="s">
        <v>1906</v>
      </c>
      <c r="E75" s="206"/>
      <c r="F75" s="206"/>
      <c r="G75" s="207" t="s">
        <v>3126</v>
      </c>
      <c r="H75" s="208"/>
      <c r="I75" s="209" t="s">
        <v>1806</v>
      </c>
      <c r="J75" s="208">
        <v>1</v>
      </c>
      <c r="K75" s="209" t="s">
        <v>3127</v>
      </c>
      <c r="L75" s="215" t="s">
        <v>1850</v>
      </c>
      <c r="M75" s="214" t="str">
        <f t="shared" si="11"/>
        <v>2005-07-23</v>
      </c>
      <c r="N75" s="46"/>
      <c r="O75" s="16"/>
      <c r="P75" s="14"/>
      <c r="Q75" s="217">
        <v>15500</v>
      </c>
      <c r="R75" s="16">
        <v>0</v>
      </c>
      <c r="S75" s="16"/>
      <c r="T75" s="16">
        <f t="shared" si="20"/>
        <v>800</v>
      </c>
      <c r="U75" s="46"/>
      <c r="V75" s="16">
        <f t="shared" si="21"/>
        <v>800</v>
      </c>
      <c r="W75" s="16" t="str">
        <f t="shared" si="12"/>
        <v/>
      </c>
      <c r="X75" s="14"/>
      <c r="Y75" s="2"/>
      <c r="AA75" s="45" t="s">
        <v>3129</v>
      </c>
      <c r="AB75" s="224" t="s">
        <v>3130</v>
      </c>
      <c r="AC75" s="224"/>
      <c r="AD75" s="224"/>
      <c r="AE75" s="224"/>
      <c r="AF75" s="224"/>
      <c r="AG75" s="224">
        <v>1</v>
      </c>
      <c r="AH75" s="224">
        <v>0</v>
      </c>
      <c r="AI75" s="224">
        <v>0</v>
      </c>
      <c r="AJ75" s="224">
        <v>800</v>
      </c>
      <c r="AK75" s="230">
        <f t="shared" si="13"/>
        <v>2005</v>
      </c>
      <c r="AL75" s="224">
        <f t="shared" si="14"/>
        <v>800</v>
      </c>
      <c r="AM75" s="224">
        <v>0</v>
      </c>
      <c r="AN75" s="224">
        <f t="shared" si="15"/>
        <v>800</v>
      </c>
      <c r="AO75" s="224">
        <f t="shared" si="16"/>
        <v>800</v>
      </c>
      <c r="AP75" s="233"/>
      <c r="AQ75" s="224">
        <f t="shared" si="17"/>
        <v>800</v>
      </c>
      <c r="AR75" s="224"/>
      <c r="AS75" s="224">
        <f t="shared" si="18"/>
        <v>800</v>
      </c>
      <c r="AT75" s="224">
        <f t="shared" si="19"/>
        <v>0</v>
      </c>
      <c r="AU75" s="224" t="str">
        <f>IFERROR((AQ75-#REF!+#REF!)/(#REF!-#REF!)*100,"")</f>
        <v/>
      </c>
      <c r="AV75" s="224"/>
      <c r="AW75" s="224"/>
      <c r="AX75" s="224"/>
    </row>
    <row r="76" ht="12.75" customHeight="1" spans="1:50">
      <c r="A76" s="13">
        <v>69</v>
      </c>
      <c r="B76" s="204" t="s">
        <v>1907</v>
      </c>
      <c r="C76" s="204" t="s">
        <v>1908</v>
      </c>
      <c r="D76" s="205" t="s">
        <v>1909</v>
      </c>
      <c r="E76" s="206"/>
      <c r="F76" s="206"/>
      <c r="G76" s="207" t="s">
        <v>3126</v>
      </c>
      <c r="H76" s="208"/>
      <c r="I76" s="209" t="s">
        <v>1806</v>
      </c>
      <c r="J76" s="208">
        <v>1</v>
      </c>
      <c r="K76" s="209" t="s">
        <v>3127</v>
      </c>
      <c r="L76" s="215" t="s">
        <v>1850</v>
      </c>
      <c r="M76" s="214" t="str">
        <f t="shared" si="11"/>
        <v>2005-07-23</v>
      </c>
      <c r="N76" s="46"/>
      <c r="O76" s="16"/>
      <c r="P76" s="14"/>
      <c r="Q76" s="217">
        <v>13000</v>
      </c>
      <c r="R76" s="16">
        <v>0</v>
      </c>
      <c r="S76" s="16"/>
      <c r="T76" s="16">
        <f t="shared" si="20"/>
        <v>600</v>
      </c>
      <c r="U76" s="46"/>
      <c r="V76" s="16">
        <f t="shared" si="21"/>
        <v>600</v>
      </c>
      <c r="W76" s="16" t="str">
        <f t="shared" si="12"/>
        <v/>
      </c>
      <c r="X76" s="14"/>
      <c r="Y76" s="2"/>
      <c r="AA76" s="45" t="s">
        <v>3129</v>
      </c>
      <c r="AB76" s="224" t="s">
        <v>3130</v>
      </c>
      <c r="AC76" s="224"/>
      <c r="AD76" s="224"/>
      <c r="AE76" s="224"/>
      <c r="AF76" s="224"/>
      <c r="AG76" s="224">
        <v>1</v>
      </c>
      <c r="AH76" s="224">
        <v>0</v>
      </c>
      <c r="AI76" s="224">
        <v>0</v>
      </c>
      <c r="AJ76" s="224">
        <v>600</v>
      </c>
      <c r="AK76" s="230">
        <f t="shared" si="13"/>
        <v>2005</v>
      </c>
      <c r="AL76" s="224">
        <f t="shared" si="14"/>
        <v>600</v>
      </c>
      <c r="AM76" s="224">
        <v>0</v>
      </c>
      <c r="AN76" s="224">
        <f t="shared" si="15"/>
        <v>600</v>
      </c>
      <c r="AO76" s="224">
        <f t="shared" si="16"/>
        <v>600</v>
      </c>
      <c r="AP76" s="233"/>
      <c r="AQ76" s="224">
        <f t="shared" si="17"/>
        <v>600</v>
      </c>
      <c r="AR76" s="224"/>
      <c r="AS76" s="224">
        <f t="shared" si="18"/>
        <v>600</v>
      </c>
      <c r="AT76" s="224">
        <f t="shared" si="19"/>
        <v>0</v>
      </c>
      <c r="AU76" s="224" t="str">
        <f>IFERROR((AQ76-#REF!+#REF!)/(#REF!-#REF!)*100,"")</f>
        <v/>
      </c>
      <c r="AV76" s="224"/>
      <c r="AW76" s="224"/>
      <c r="AX76" s="224"/>
    </row>
    <row r="77" ht="12.75" customHeight="1" spans="1:50">
      <c r="A77" s="13">
        <v>70</v>
      </c>
      <c r="B77" s="204" t="s">
        <v>1910</v>
      </c>
      <c r="C77" s="204" t="s">
        <v>1911</v>
      </c>
      <c r="D77" s="205" t="s">
        <v>1912</v>
      </c>
      <c r="E77" s="206"/>
      <c r="F77" s="206"/>
      <c r="G77" s="207" t="s">
        <v>3126</v>
      </c>
      <c r="H77" s="208"/>
      <c r="I77" s="209" t="s">
        <v>1829</v>
      </c>
      <c r="J77" s="208">
        <v>1</v>
      </c>
      <c r="K77" s="209" t="s">
        <v>3127</v>
      </c>
      <c r="L77" s="215" t="s">
        <v>1850</v>
      </c>
      <c r="M77" s="214" t="str">
        <f t="shared" si="11"/>
        <v>2005-07-23</v>
      </c>
      <c r="N77" s="46"/>
      <c r="O77" s="16"/>
      <c r="P77" s="14"/>
      <c r="Q77" s="217">
        <v>240</v>
      </c>
      <c r="R77" s="16">
        <v>0</v>
      </c>
      <c r="S77" s="16"/>
      <c r="T77" s="16">
        <f t="shared" si="20"/>
        <v>0</v>
      </c>
      <c r="U77" s="46"/>
      <c r="V77" s="16">
        <f t="shared" si="21"/>
        <v>0</v>
      </c>
      <c r="W77" s="16" t="str">
        <f t="shared" si="12"/>
        <v/>
      </c>
      <c r="X77" s="14"/>
      <c r="Y77" s="2"/>
      <c r="AA77" s="45" t="s">
        <v>3129</v>
      </c>
      <c r="AB77" s="224" t="s">
        <v>3130</v>
      </c>
      <c r="AC77" s="224"/>
      <c r="AD77" s="224"/>
      <c r="AE77" s="224"/>
      <c r="AF77" s="224"/>
      <c r="AG77" s="224">
        <v>1</v>
      </c>
      <c r="AH77" s="224">
        <v>0</v>
      </c>
      <c r="AI77" s="224">
        <v>0</v>
      </c>
      <c r="AJ77" s="224">
        <v>0</v>
      </c>
      <c r="AK77" s="230">
        <f t="shared" si="13"/>
        <v>2005</v>
      </c>
      <c r="AL77" s="224">
        <f t="shared" si="14"/>
        <v>0</v>
      </c>
      <c r="AM77" s="224">
        <v>0</v>
      </c>
      <c r="AN77" s="224">
        <f t="shared" si="15"/>
        <v>0</v>
      </c>
      <c r="AO77" s="224">
        <f t="shared" si="16"/>
        <v>0</v>
      </c>
      <c r="AP77" s="233"/>
      <c r="AQ77" s="224">
        <f t="shared" si="17"/>
        <v>0</v>
      </c>
      <c r="AR77" s="224"/>
      <c r="AS77" s="224">
        <f t="shared" si="18"/>
        <v>0</v>
      </c>
      <c r="AT77" s="224">
        <f t="shared" si="19"/>
        <v>0</v>
      </c>
      <c r="AU77" s="224" t="str">
        <f>IFERROR((AQ77-#REF!+#REF!)/(#REF!-#REF!)*100,"")</f>
        <v/>
      </c>
      <c r="AV77" s="224"/>
      <c r="AW77" s="224"/>
      <c r="AX77" s="224"/>
    </row>
    <row r="78" ht="12.75" customHeight="1" spans="1:50">
      <c r="A78" s="13">
        <v>71</v>
      </c>
      <c r="B78" s="204" t="s">
        <v>1913</v>
      </c>
      <c r="C78" s="204" t="s">
        <v>1911</v>
      </c>
      <c r="D78" s="205" t="s">
        <v>1912</v>
      </c>
      <c r="E78" s="206"/>
      <c r="F78" s="206"/>
      <c r="G78" s="207" t="s">
        <v>3126</v>
      </c>
      <c r="H78" s="208"/>
      <c r="I78" s="209" t="s">
        <v>1829</v>
      </c>
      <c r="J78" s="208">
        <v>1</v>
      </c>
      <c r="K78" s="209" t="s">
        <v>3127</v>
      </c>
      <c r="L78" s="215" t="s">
        <v>1850</v>
      </c>
      <c r="M78" s="214" t="str">
        <f t="shared" si="11"/>
        <v>2005-07-23</v>
      </c>
      <c r="N78" s="46"/>
      <c r="O78" s="16"/>
      <c r="P78" s="14"/>
      <c r="Q78" s="217">
        <v>240</v>
      </c>
      <c r="R78" s="16">
        <v>0</v>
      </c>
      <c r="S78" s="16"/>
      <c r="T78" s="16">
        <f t="shared" si="20"/>
        <v>0</v>
      </c>
      <c r="U78" s="46"/>
      <c r="V78" s="16">
        <f t="shared" si="21"/>
        <v>0</v>
      </c>
      <c r="W78" s="16" t="str">
        <f t="shared" si="12"/>
        <v/>
      </c>
      <c r="X78" s="14"/>
      <c r="Y78" s="2"/>
      <c r="AA78" s="45" t="s">
        <v>3129</v>
      </c>
      <c r="AB78" s="224" t="s">
        <v>3130</v>
      </c>
      <c r="AC78" s="224"/>
      <c r="AD78" s="224"/>
      <c r="AE78" s="224"/>
      <c r="AF78" s="224"/>
      <c r="AG78" s="224">
        <v>1</v>
      </c>
      <c r="AH78" s="224">
        <v>0</v>
      </c>
      <c r="AI78" s="224">
        <v>0</v>
      </c>
      <c r="AJ78" s="224">
        <v>0</v>
      </c>
      <c r="AK78" s="230">
        <f t="shared" si="13"/>
        <v>2005</v>
      </c>
      <c r="AL78" s="224">
        <f t="shared" si="14"/>
        <v>0</v>
      </c>
      <c r="AM78" s="224">
        <v>0</v>
      </c>
      <c r="AN78" s="224">
        <f t="shared" si="15"/>
        <v>0</v>
      </c>
      <c r="AO78" s="224">
        <f t="shared" si="16"/>
        <v>0</v>
      </c>
      <c r="AP78" s="233"/>
      <c r="AQ78" s="224">
        <f t="shared" si="17"/>
        <v>0</v>
      </c>
      <c r="AR78" s="224"/>
      <c r="AS78" s="224">
        <f t="shared" si="18"/>
        <v>0</v>
      </c>
      <c r="AT78" s="224">
        <f t="shared" si="19"/>
        <v>0</v>
      </c>
      <c r="AU78" s="224" t="str">
        <f>IFERROR((AQ78-#REF!+#REF!)/(#REF!-#REF!)*100,"")</f>
        <v/>
      </c>
      <c r="AV78" s="224"/>
      <c r="AW78" s="224"/>
      <c r="AX78" s="224"/>
    </row>
    <row r="79" ht="12.75" customHeight="1" spans="1:50">
      <c r="A79" s="13">
        <v>72</v>
      </c>
      <c r="B79" s="204" t="s">
        <v>1914</v>
      </c>
      <c r="C79" s="204" t="s">
        <v>1911</v>
      </c>
      <c r="D79" s="205" t="s">
        <v>1912</v>
      </c>
      <c r="E79" s="206"/>
      <c r="F79" s="206"/>
      <c r="G79" s="207" t="s">
        <v>3126</v>
      </c>
      <c r="H79" s="208"/>
      <c r="I79" s="209" t="s">
        <v>1829</v>
      </c>
      <c r="J79" s="208">
        <v>1</v>
      </c>
      <c r="K79" s="209" t="s">
        <v>3127</v>
      </c>
      <c r="L79" s="215" t="s">
        <v>1850</v>
      </c>
      <c r="M79" s="214" t="str">
        <f t="shared" si="11"/>
        <v>2005-07-23</v>
      </c>
      <c r="N79" s="46"/>
      <c r="O79" s="16"/>
      <c r="P79" s="14"/>
      <c r="Q79" s="217">
        <v>240</v>
      </c>
      <c r="R79" s="16">
        <v>0</v>
      </c>
      <c r="S79" s="16"/>
      <c r="T79" s="16">
        <f t="shared" si="20"/>
        <v>0</v>
      </c>
      <c r="U79" s="46"/>
      <c r="V79" s="16">
        <f t="shared" si="21"/>
        <v>0</v>
      </c>
      <c r="W79" s="16" t="str">
        <f t="shared" si="12"/>
        <v/>
      </c>
      <c r="X79" s="14"/>
      <c r="Y79" s="2"/>
      <c r="AA79" s="45" t="s">
        <v>3129</v>
      </c>
      <c r="AB79" s="224" t="s">
        <v>3130</v>
      </c>
      <c r="AC79" s="224"/>
      <c r="AD79" s="224"/>
      <c r="AE79" s="224"/>
      <c r="AF79" s="224"/>
      <c r="AG79" s="224">
        <v>1</v>
      </c>
      <c r="AH79" s="224">
        <v>0</v>
      </c>
      <c r="AI79" s="224">
        <v>0</v>
      </c>
      <c r="AJ79" s="224">
        <v>0</v>
      </c>
      <c r="AK79" s="230">
        <f t="shared" si="13"/>
        <v>2005</v>
      </c>
      <c r="AL79" s="224">
        <f t="shared" si="14"/>
        <v>0</v>
      </c>
      <c r="AM79" s="224">
        <v>0</v>
      </c>
      <c r="AN79" s="224">
        <f t="shared" si="15"/>
        <v>0</v>
      </c>
      <c r="AO79" s="224">
        <f t="shared" si="16"/>
        <v>0</v>
      </c>
      <c r="AP79" s="233"/>
      <c r="AQ79" s="224">
        <f t="shared" si="17"/>
        <v>0</v>
      </c>
      <c r="AR79" s="224"/>
      <c r="AS79" s="224">
        <f t="shared" si="18"/>
        <v>0</v>
      </c>
      <c r="AT79" s="224">
        <f t="shared" si="19"/>
        <v>0</v>
      </c>
      <c r="AU79" s="224" t="str">
        <f>IFERROR((AQ79-#REF!+#REF!)/(#REF!-#REF!)*100,"")</f>
        <v/>
      </c>
      <c r="AV79" s="224"/>
      <c r="AW79" s="224"/>
      <c r="AX79" s="224"/>
    </row>
    <row r="80" ht="12.75" customHeight="1" spans="1:50">
      <c r="A80" s="13">
        <v>73</v>
      </c>
      <c r="B80" s="204" t="s">
        <v>1915</v>
      </c>
      <c r="C80" s="204" t="s">
        <v>1911</v>
      </c>
      <c r="D80" s="205" t="s">
        <v>1912</v>
      </c>
      <c r="E80" s="206"/>
      <c r="F80" s="206"/>
      <c r="G80" s="207" t="s">
        <v>3126</v>
      </c>
      <c r="H80" s="208"/>
      <c r="I80" s="209" t="s">
        <v>1829</v>
      </c>
      <c r="J80" s="208">
        <v>1</v>
      </c>
      <c r="K80" s="209" t="s">
        <v>3127</v>
      </c>
      <c r="L80" s="215" t="s">
        <v>1850</v>
      </c>
      <c r="M80" s="214" t="str">
        <f t="shared" si="11"/>
        <v>2005-07-23</v>
      </c>
      <c r="N80" s="46"/>
      <c r="O80" s="16"/>
      <c r="P80" s="14"/>
      <c r="Q80" s="217">
        <v>240</v>
      </c>
      <c r="R80" s="16">
        <v>0</v>
      </c>
      <c r="S80" s="16"/>
      <c r="T80" s="16">
        <f t="shared" si="20"/>
        <v>0</v>
      </c>
      <c r="U80" s="46"/>
      <c r="V80" s="16">
        <f t="shared" si="21"/>
        <v>0</v>
      </c>
      <c r="W80" s="16" t="str">
        <f t="shared" si="12"/>
        <v/>
      </c>
      <c r="X80" s="14"/>
      <c r="Y80" s="2"/>
      <c r="AA80" s="45" t="s">
        <v>3129</v>
      </c>
      <c r="AB80" s="224" t="s">
        <v>3130</v>
      </c>
      <c r="AC80" s="224"/>
      <c r="AD80" s="224"/>
      <c r="AE80" s="224"/>
      <c r="AF80" s="224"/>
      <c r="AG80" s="224">
        <v>1</v>
      </c>
      <c r="AH80" s="224">
        <v>0</v>
      </c>
      <c r="AI80" s="224">
        <v>0</v>
      </c>
      <c r="AJ80" s="224">
        <v>0</v>
      </c>
      <c r="AK80" s="230">
        <f t="shared" si="13"/>
        <v>2005</v>
      </c>
      <c r="AL80" s="224">
        <f t="shared" si="14"/>
        <v>0</v>
      </c>
      <c r="AM80" s="224">
        <v>0</v>
      </c>
      <c r="AN80" s="224">
        <f t="shared" si="15"/>
        <v>0</v>
      </c>
      <c r="AO80" s="224">
        <f t="shared" si="16"/>
        <v>0</v>
      </c>
      <c r="AP80" s="233"/>
      <c r="AQ80" s="224">
        <f t="shared" si="17"/>
        <v>0</v>
      </c>
      <c r="AR80" s="224"/>
      <c r="AS80" s="224">
        <f t="shared" si="18"/>
        <v>0</v>
      </c>
      <c r="AT80" s="224">
        <f t="shared" si="19"/>
        <v>0</v>
      </c>
      <c r="AU80" s="224" t="str">
        <f>IFERROR((AQ80-#REF!+#REF!)/(#REF!-#REF!)*100,"")</f>
        <v/>
      </c>
      <c r="AV80" s="224"/>
      <c r="AW80" s="224"/>
      <c r="AX80" s="224"/>
    </row>
    <row r="81" ht="12.75" customHeight="1" spans="1:50">
      <c r="A81" s="13">
        <v>74</v>
      </c>
      <c r="B81" s="204" t="s">
        <v>1916</v>
      </c>
      <c r="C81" s="204" t="s">
        <v>1911</v>
      </c>
      <c r="D81" s="205" t="s">
        <v>1912</v>
      </c>
      <c r="E81" s="206"/>
      <c r="F81" s="206"/>
      <c r="G81" s="207" t="s">
        <v>3126</v>
      </c>
      <c r="H81" s="208"/>
      <c r="I81" s="209" t="s">
        <v>1829</v>
      </c>
      <c r="J81" s="208">
        <v>1</v>
      </c>
      <c r="K81" s="209" t="s">
        <v>3127</v>
      </c>
      <c r="L81" s="215" t="s">
        <v>1850</v>
      </c>
      <c r="M81" s="214" t="str">
        <f t="shared" si="11"/>
        <v>2005-07-23</v>
      </c>
      <c r="N81" s="46"/>
      <c r="O81" s="16"/>
      <c r="P81" s="14"/>
      <c r="Q81" s="217">
        <v>240</v>
      </c>
      <c r="R81" s="16">
        <v>0</v>
      </c>
      <c r="S81" s="16"/>
      <c r="T81" s="16">
        <f t="shared" si="20"/>
        <v>0</v>
      </c>
      <c r="U81" s="46"/>
      <c r="V81" s="16">
        <f t="shared" si="21"/>
        <v>0</v>
      </c>
      <c r="W81" s="16" t="str">
        <f t="shared" si="12"/>
        <v/>
      </c>
      <c r="X81" s="14"/>
      <c r="Y81" s="2"/>
      <c r="AA81" s="45" t="s">
        <v>3129</v>
      </c>
      <c r="AB81" s="224" t="s">
        <v>3130</v>
      </c>
      <c r="AC81" s="224"/>
      <c r="AD81" s="224"/>
      <c r="AE81" s="224"/>
      <c r="AF81" s="224"/>
      <c r="AG81" s="224">
        <v>1</v>
      </c>
      <c r="AH81" s="224">
        <v>0</v>
      </c>
      <c r="AI81" s="224">
        <v>0</v>
      </c>
      <c r="AJ81" s="224">
        <v>0</v>
      </c>
      <c r="AK81" s="230">
        <f t="shared" si="13"/>
        <v>2005</v>
      </c>
      <c r="AL81" s="224">
        <f t="shared" si="14"/>
        <v>0</v>
      </c>
      <c r="AM81" s="224">
        <v>0</v>
      </c>
      <c r="AN81" s="224">
        <f t="shared" si="15"/>
        <v>0</v>
      </c>
      <c r="AO81" s="224">
        <f t="shared" si="16"/>
        <v>0</v>
      </c>
      <c r="AP81" s="233"/>
      <c r="AQ81" s="224">
        <f t="shared" si="17"/>
        <v>0</v>
      </c>
      <c r="AR81" s="224"/>
      <c r="AS81" s="224">
        <f t="shared" si="18"/>
        <v>0</v>
      </c>
      <c r="AT81" s="224">
        <f t="shared" si="19"/>
        <v>0</v>
      </c>
      <c r="AU81" s="224" t="str">
        <f>IFERROR((AQ81-#REF!+#REF!)/(#REF!-#REF!)*100,"")</f>
        <v/>
      </c>
      <c r="AV81" s="224"/>
      <c r="AW81" s="224"/>
      <c r="AX81" s="224"/>
    </row>
    <row r="82" ht="12.75" customHeight="1" spans="1:50">
      <c r="A82" s="13">
        <v>75</v>
      </c>
      <c r="B82" s="204" t="s">
        <v>1917</v>
      </c>
      <c r="C82" s="204" t="s">
        <v>1911</v>
      </c>
      <c r="D82" s="205" t="s">
        <v>1912</v>
      </c>
      <c r="E82" s="206"/>
      <c r="F82" s="206"/>
      <c r="G82" s="207" t="s">
        <v>3126</v>
      </c>
      <c r="H82" s="208"/>
      <c r="I82" s="209" t="s">
        <v>1829</v>
      </c>
      <c r="J82" s="208">
        <v>1</v>
      </c>
      <c r="K82" s="209" t="s">
        <v>3127</v>
      </c>
      <c r="L82" s="215" t="s">
        <v>1850</v>
      </c>
      <c r="M82" s="214" t="str">
        <f t="shared" si="11"/>
        <v>2005-07-23</v>
      </c>
      <c r="N82" s="46"/>
      <c r="O82" s="16"/>
      <c r="P82" s="14"/>
      <c r="Q82" s="217">
        <v>240</v>
      </c>
      <c r="R82" s="16">
        <v>0</v>
      </c>
      <c r="S82" s="16"/>
      <c r="T82" s="16">
        <f t="shared" si="20"/>
        <v>0</v>
      </c>
      <c r="U82" s="46"/>
      <c r="V82" s="16">
        <f t="shared" si="21"/>
        <v>0</v>
      </c>
      <c r="W82" s="16" t="str">
        <f t="shared" si="12"/>
        <v/>
      </c>
      <c r="X82" s="14"/>
      <c r="Y82" s="2"/>
      <c r="AA82" s="45" t="s">
        <v>3129</v>
      </c>
      <c r="AB82" s="224" t="s">
        <v>3130</v>
      </c>
      <c r="AC82" s="224"/>
      <c r="AD82" s="224"/>
      <c r="AE82" s="224"/>
      <c r="AF82" s="224"/>
      <c r="AG82" s="224">
        <v>1</v>
      </c>
      <c r="AH82" s="224">
        <v>0</v>
      </c>
      <c r="AI82" s="224">
        <v>0</v>
      </c>
      <c r="AJ82" s="224">
        <v>0</v>
      </c>
      <c r="AK82" s="230">
        <f t="shared" si="13"/>
        <v>2005</v>
      </c>
      <c r="AL82" s="224">
        <f t="shared" si="14"/>
        <v>0</v>
      </c>
      <c r="AM82" s="224">
        <v>0</v>
      </c>
      <c r="AN82" s="224">
        <f t="shared" si="15"/>
        <v>0</v>
      </c>
      <c r="AO82" s="224">
        <f t="shared" si="16"/>
        <v>0</v>
      </c>
      <c r="AP82" s="233"/>
      <c r="AQ82" s="224">
        <f t="shared" si="17"/>
        <v>0</v>
      </c>
      <c r="AR82" s="224"/>
      <c r="AS82" s="224">
        <f t="shared" si="18"/>
        <v>0</v>
      </c>
      <c r="AT82" s="224">
        <f t="shared" si="19"/>
        <v>0</v>
      </c>
      <c r="AU82" s="224" t="str">
        <f>IFERROR((AQ82-#REF!+#REF!)/(#REF!-#REF!)*100,"")</f>
        <v/>
      </c>
      <c r="AV82" s="224"/>
      <c r="AW82" s="224"/>
      <c r="AX82" s="224"/>
    </row>
    <row r="83" ht="12.75" customHeight="1" spans="1:50">
      <c r="A83" s="13">
        <v>76</v>
      </c>
      <c r="B83" s="204" t="s">
        <v>1918</v>
      </c>
      <c r="C83" s="204" t="s">
        <v>1911</v>
      </c>
      <c r="D83" s="205" t="s">
        <v>1912</v>
      </c>
      <c r="E83" s="206"/>
      <c r="F83" s="206"/>
      <c r="G83" s="207" t="s">
        <v>3126</v>
      </c>
      <c r="H83" s="208"/>
      <c r="I83" s="209" t="s">
        <v>1829</v>
      </c>
      <c r="J83" s="208">
        <v>1</v>
      </c>
      <c r="K83" s="209" t="s">
        <v>3127</v>
      </c>
      <c r="L83" s="215" t="s">
        <v>1850</v>
      </c>
      <c r="M83" s="214" t="str">
        <f t="shared" si="11"/>
        <v>2005-07-23</v>
      </c>
      <c r="N83" s="46"/>
      <c r="O83" s="16"/>
      <c r="P83" s="14"/>
      <c r="Q83" s="217">
        <v>240</v>
      </c>
      <c r="R83" s="16">
        <v>0</v>
      </c>
      <c r="S83" s="16"/>
      <c r="T83" s="16">
        <f t="shared" si="20"/>
        <v>0</v>
      </c>
      <c r="U83" s="46"/>
      <c r="V83" s="16">
        <f t="shared" si="21"/>
        <v>0</v>
      </c>
      <c r="W83" s="16" t="str">
        <f t="shared" si="12"/>
        <v/>
      </c>
      <c r="X83" s="14"/>
      <c r="Y83" s="2"/>
      <c r="AA83" s="45" t="s">
        <v>3129</v>
      </c>
      <c r="AB83" s="224" t="s">
        <v>3130</v>
      </c>
      <c r="AC83" s="224"/>
      <c r="AD83" s="224"/>
      <c r="AE83" s="224"/>
      <c r="AF83" s="224"/>
      <c r="AG83" s="224">
        <v>1</v>
      </c>
      <c r="AH83" s="224">
        <v>0</v>
      </c>
      <c r="AI83" s="224">
        <v>0</v>
      </c>
      <c r="AJ83" s="224">
        <v>0</v>
      </c>
      <c r="AK83" s="230">
        <f t="shared" si="13"/>
        <v>2005</v>
      </c>
      <c r="AL83" s="224">
        <f t="shared" si="14"/>
        <v>0</v>
      </c>
      <c r="AM83" s="224">
        <v>0</v>
      </c>
      <c r="AN83" s="224">
        <f t="shared" si="15"/>
        <v>0</v>
      </c>
      <c r="AO83" s="224">
        <f t="shared" si="16"/>
        <v>0</v>
      </c>
      <c r="AP83" s="233"/>
      <c r="AQ83" s="224">
        <f t="shared" si="17"/>
        <v>0</v>
      </c>
      <c r="AR83" s="224"/>
      <c r="AS83" s="224">
        <f t="shared" si="18"/>
        <v>0</v>
      </c>
      <c r="AT83" s="224">
        <f t="shared" si="19"/>
        <v>0</v>
      </c>
      <c r="AU83" s="224" t="str">
        <f>IFERROR((AQ83-#REF!+#REF!)/(#REF!-#REF!)*100,"")</f>
        <v/>
      </c>
      <c r="AV83" s="224"/>
      <c r="AW83" s="224"/>
      <c r="AX83" s="224"/>
    </row>
    <row r="84" ht="12.75" customHeight="1" spans="1:50">
      <c r="A84" s="13">
        <v>77</v>
      </c>
      <c r="B84" s="204" t="s">
        <v>1919</v>
      </c>
      <c r="C84" s="204" t="s">
        <v>1911</v>
      </c>
      <c r="D84" s="205" t="s">
        <v>1912</v>
      </c>
      <c r="E84" s="206"/>
      <c r="F84" s="206"/>
      <c r="G84" s="207" t="s">
        <v>3126</v>
      </c>
      <c r="H84" s="208"/>
      <c r="I84" s="209" t="s">
        <v>1829</v>
      </c>
      <c r="J84" s="208">
        <v>1</v>
      </c>
      <c r="K84" s="209" t="s">
        <v>3127</v>
      </c>
      <c r="L84" s="215" t="s">
        <v>1850</v>
      </c>
      <c r="M84" s="214" t="str">
        <f t="shared" si="11"/>
        <v>2005-07-23</v>
      </c>
      <c r="N84" s="46"/>
      <c r="O84" s="16"/>
      <c r="P84" s="14"/>
      <c r="Q84" s="217">
        <v>240</v>
      </c>
      <c r="R84" s="16">
        <v>0</v>
      </c>
      <c r="S84" s="16"/>
      <c r="T84" s="16">
        <f t="shared" si="20"/>
        <v>0</v>
      </c>
      <c r="U84" s="46"/>
      <c r="V84" s="16">
        <f t="shared" si="21"/>
        <v>0</v>
      </c>
      <c r="W84" s="16" t="str">
        <f t="shared" si="12"/>
        <v/>
      </c>
      <c r="X84" s="14"/>
      <c r="Y84" s="2"/>
      <c r="AA84" s="45" t="s">
        <v>3129</v>
      </c>
      <c r="AB84" s="224" t="s">
        <v>3130</v>
      </c>
      <c r="AC84" s="224"/>
      <c r="AD84" s="224"/>
      <c r="AE84" s="224"/>
      <c r="AF84" s="224"/>
      <c r="AG84" s="224">
        <v>1</v>
      </c>
      <c r="AH84" s="224">
        <v>0</v>
      </c>
      <c r="AI84" s="224">
        <v>0</v>
      </c>
      <c r="AJ84" s="224">
        <v>0</v>
      </c>
      <c r="AK84" s="230">
        <f t="shared" si="13"/>
        <v>2005</v>
      </c>
      <c r="AL84" s="224">
        <f t="shared" si="14"/>
        <v>0</v>
      </c>
      <c r="AM84" s="224">
        <v>0</v>
      </c>
      <c r="AN84" s="224">
        <f t="shared" si="15"/>
        <v>0</v>
      </c>
      <c r="AO84" s="224">
        <f t="shared" si="16"/>
        <v>0</v>
      </c>
      <c r="AP84" s="233"/>
      <c r="AQ84" s="224">
        <f t="shared" si="17"/>
        <v>0</v>
      </c>
      <c r="AR84" s="224"/>
      <c r="AS84" s="224">
        <f t="shared" si="18"/>
        <v>0</v>
      </c>
      <c r="AT84" s="224">
        <f t="shared" si="19"/>
        <v>0</v>
      </c>
      <c r="AU84" s="224" t="str">
        <f>IFERROR((AQ84-#REF!+#REF!)/(#REF!-#REF!)*100,"")</f>
        <v/>
      </c>
      <c r="AV84" s="224"/>
      <c r="AW84" s="224"/>
      <c r="AX84" s="224"/>
    </row>
    <row r="85" ht="12.75" customHeight="1" spans="1:50">
      <c r="A85" s="13">
        <v>78</v>
      </c>
      <c r="B85" s="204" t="s">
        <v>1920</v>
      </c>
      <c r="C85" s="204" t="s">
        <v>1911</v>
      </c>
      <c r="D85" s="205" t="s">
        <v>1912</v>
      </c>
      <c r="E85" s="206"/>
      <c r="F85" s="206"/>
      <c r="G85" s="207" t="s">
        <v>3126</v>
      </c>
      <c r="H85" s="208"/>
      <c r="I85" s="209" t="s">
        <v>1829</v>
      </c>
      <c r="J85" s="208">
        <v>1</v>
      </c>
      <c r="K85" s="209" t="s">
        <v>3127</v>
      </c>
      <c r="L85" s="215" t="s">
        <v>1850</v>
      </c>
      <c r="M85" s="214" t="str">
        <f t="shared" si="11"/>
        <v>2005-07-23</v>
      </c>
      <c r="N85" s="46"/>
      <c r="O85" s="16"/>
      <c r="P85" s="14"/>
      <c r="Q85" s="217">
        <v>240</v>
      </c>
      <c r="R85" s="16">
        <v>0</v>
      </c>
      <c r="S85" s="16"/>
      <c r="T85" s="16">
        <f t="shared" si="20"/>
        <v>0</v>
      </c>
      <c r="U85" s="46"/>
      <c r="V85" s="16">
        <f t="shared" si="21"/>
        <v>0</v>
      </c>
      <c r="W85" s="16" t="str">
        <f t="shared" si="12"/>
        <v/>
      </c>
      <c r="X85" s="14"/>
      <c r="Y85" s="2"/>
      <c r="AA85" s="45" t="s">
        <v>3129</v>
      </c>
      <c r="AB85" s="224" t="s">
        <v>3130</v>
      </c>
      <c r="AC85" s="224"/>
      <c r="AD85" s="224"/>
      <c r="AE85" s="224"/>
      <c r="AF85" s="224"/>
      <c r="AG85" s="224">
        <v>1</v>
      </c>
      <c r="AH85" s="224">
        <v>0</v>
      </c>
      <c r="AI85" s="224">
        <v>0</v>
      </c>
      <c r="AJ85" s="224">
        <v>0</v>
      </c>
      <c r="AK85" s="230">
        <f t="shared" si="13"/>
        <v>2005</v>
      </c>
      <c r="AL85" s="224">
        <f t="shared" si="14"/>
        <v>0</v>
      </c>
      <c r="AM85" s="224">
        <v>0</v>
      </c>
      <c r="AN85" s="224">
        <f t="shared" si="15"/>
        <v>0</v>
      </c>
      <c r="AO85" s="224">
        <f t="shared" si="16"/>
        <v>0</v>
      </c>
      <c r="AP85" s="233"/>
      <c r="AQ85" s="224">
        <f t="shared" si="17"/>
        <v>0</v>
      </c>
      <c r="AR85" s="224"/>
      <c r="AS85" s="224">
        <f t="shared" si="18"/>
        <v>0</v>
      </c>
      <c r="AT85" s="224">
        <f t="shared" si="19"/>
        <v>0</v>
      </c>
      <c r="AU85" s="224" t="str">
        <f>IFERROR((AQ85-#REF!+#REF!)/(#REF!-#REF!)*100,"")</f>
        <v/>
      </c>
      <c r="AV85" s="224"/>
      <c r="AW85" s="224"/>
      <c r="AX85" s="224"/>
    </row>
    <row r="86" ht="12.75" customHeight="1" spans="1:50">
      <c r="A86" s="13">
        <v>79</v>
      </c>
      <c r="B86" s="204" t="s">
        <v>1921</v>
      </c>
      <c r="C86" s="204" t="s">
        <v>1911</v>
      </c>
      <c r="D86" s="205" t="s">
        <v>1912</v>
      </c>
      <c r="E86" s="206"/>
      <c r="F86" s="206"/>
      <c r="G86" s="207" t="s">
        <v>3126</v>
      </c>
      <c r="H86" s="208"/>
      <c r="I86" s="209" t="s">
        <v>1829</v>
      </c>
      <c r="J86" s="208">
        <v>1</v>
      </c>
      <c r="K86" s="209" t="s">
        <v>3127</v>
      </c>
      <c r="L86" s="215" t="s">
        <v>1850</v>
      </c>
      <c r="M86" s="214" t="str">
        <f t="shared" si="11"/>
        <v>2005-07-23</v>
      </c>
      <c r="N86" s="46"/>
      <c r="O86" s="16"/>
      <c r="P86" s="14"/>
      <c r="Q86" s="217">
        <v>240</v>
      </c>
      <c r="R86" s="16">
        <v>0</v>
      </c>
      <c r="S86" s="16"/>
      <c r="T86" s="16">
        <f t="shared" si="20"/>
        <v>0</v>
      </c>
      <c r="U86" s="46"/>
      <c r="V86" s="16">
        <f t="shared" si="21"/>
        <v>0</v>
      </c>
      <c r="W86" s="16" t="str">
        <f t="shared" si="12"/>
        <v/>
      </c>
      <c r="X86" s="14"/>
      <c r="Y86" s="2"/>
      <c r="AA86" s="45" t="s">
        <v>3129</v>
      </c>
      <c r="AB86" s="224" t="s">
        <v>3130</v>
      </c>
      <c r="AC86" s="224"/>
      <c r="AD86" s="224"/>
      <c r="AE86" s="224"/>
      <c r="AF86" s="224"/>
      <c r="AG86" s="224">
        <v>1</v>
      </c>
      <c r="AH86" s="224">
        <v>0</v>
      </c>
      <c r="AI86" s="224">
        <v>0</v>
      </c>
      <c r="AJ86" s="224">
        <v>0</v>
      </c>
      <c r="AK86" s="230">
        <f t="shared" si="13"/>
        <v>2005</v>
      </c>
      <c r="AL86" s="224">
        <f t="shared" si="14"/>
        <v>0</v>
      </c>
      <c r="AM86" s="224">
        <v>0</v>
      </c>
      <c r="AN86" s="224">
        <f t="shared" si="15"/>
        <v>0</v>
      </c>
      <c r="AO86" s="224">
        <f t="shared" si="16"/>
        <v>0</v>
      </c>
      <c r="AP86" s="233"/>
      <c r="AQ86" s="224">
        <f t="shared" si="17"/>
        <v>0</v>
      </c>
      <c r="AR86" s="224"/>
      <c r="AS86" s="224">
        <f t="shared" si="18"/>
        <v>0</v>
      </c>
      <c r="AT86" s="224">
        <f t="shared" si="19"/>
        <v>0</v>
      </c>
      <c r="AU86" s="224" t="str">
        <f>IFERROR((AQ86-#REF!+#REF!)/(#REF!-#REF!)*100,"")</f>
        <v/>
      </c>
      <c r="AV86" s="224"/>
      <c r="AW86" s="224"/>
      <c r="AX86" s="224"/>
    </row>
    <row r="87" ht="12.75" customHeight="1" spans="1:50">
      <c r="A87" s="13">
        <v>80</v>
      </c>
      <c r="B87" s="204" t="s">
        <v>1922</v>
      </c>
      <c r="C87" s="204" t="s">
        <v>1911</v>
      </c>
      <c r="D87" s="205" t="s">
        <v>1912</v>
      </c>
      <c r="E87" s="206"/>
      <c r="F87" s="206"/>
      <c r="G87" s="207" t="s">
        <v>3126</v>
      </c>
      <c r="H87" s="208"/>
      <c r="I87" s="209" t="s">
        <v>1829</v>
      </c>
      <c r="J87" s="208">
        <v>1</v>
      </c>
      <c r="K87" s="209" t="s">
        <v>3127</v>
      </c>
      <c r="L87" s="215" t="s">
        <v>1850</v>
      </c>
      <c r="M87" s="214" t="str">
        <f t="shared" si="11"/>
        <v>2005-07-23</v>
      </c>
      <c r="N87" s="46"/>
      <c r="O87" s="16"/>
      <c r="P87" s="14"/>
      <c r="Q87" s="217">
        <v>240</v>
      </c>
      <c r="R87" s="16">
        <v>0</v>
      </c>
      <c r="S87" s="16"/>
      <c r="T87" s="16">
        <f t="shared" si="20"/>
        <v>0</v>
      </c>
      <c r="U87" s="46"/>
      <c r="V87" s="16">
        <f t="shared" si="21"/>
        <v>0</v>
      </c>
      <c r="W87" s="16" t="str">
        <f t="shared" si="12"/>
        <v/>
      </c>
      <c r="X87" s="14"/>
      <c r="Y87" s="2"/>
      <c r="AA87" s="45" t="s">
        <v>3129</v>
      </c>
      <c r="AB87" s="224" t="s">
        <v>3130</v>
      </c>
      <c r="AC87" s="224"/>
      <c r="AD87" s="224"/>
      <c r="AE87" s="224"/>
      <c r="AF87" s="224"/>
      <c r="AG87" s="224">
        <v>1</v>
      </c>
      <c r="AH87" s="224">
        <v>0</v>
      </c>
      <c r="AI87" s="224">
        <v>0</v>
      </c>
      <c r="AJ87" s="224">
        <v>0</v>
      </c>
      <c r="AK87" s="230">
        <f t="shared" si="13"/>
        <v>2005</v>
      </c>
      <c r="AL87" s="224">
        <f t="shared" si="14"/>
        <v>0</v>
      </c>
      <c r="AM87" s="224">
        <v>0</v>
      </c>
      <c r="AN87" s="224">
        <f t="shared" si="15"/>
        <v>0</v>
      </c>
      <c r="AO87" s="224">
        <f t="shared" si="16"/>
        <v>0</v>
      </c>
      <c r="AP87" s="233"/>
      <c r="AQ87" s="224">
        <f t="shared" si="17"/>
        <v>0</v>
      </c>
      <c r="AR87" s="224"/>
      <c r="AS87" s="224">
        <f t="shared" si="18"/>
        <v>0</v>
      </c>
      <c r="AT87" s="224">
        <f t="shared" si="19"/>
        <v>0</v>
      </c>
      <c r="AU87" s="224" t="str">
        <f>IFERROR((AQ87-#REF!+#REF!)/(#REF!-#REF!)*100,"")</f>
        <v/>
      </c>
      <c r="AV87" s="224"/>
      <c r="AW87" s="224"/>
      <c r="AX87" s="224"/>
    </row>
    <row r="88" ht="12.75" customHeight="1" spans="1:50">
      <c r="A88" s="13">
        <v>81</v>
      </c>
      <c r="B88" s="204" t="s">
        <v>1923</v>
      </c>
      <c r="C88" s="204" t="s">
        <v>1911</v>
      </c>
      <c r="D88" s="205" t="s">
        <v>1912</v>
      </c>
      <c r="E88" s="206"/>
      <c r="F88" s="206"/>
      <c r="G88" s="207" t="s">
        <v>3126</v>
      </c>
      <c r="H88" s="208"/>
      <c r="I88" s="209" t="s">
        <v>1829</v>
      </c>
      <c r="J88" s="208">
        <v>1</v>
      </c>
      <c r="K88" s="209" t="s">
        <v>3127</v>
      </c>
      <c r="L88" s="215" t="s">
        <v>1850</v>
      </c>
      <c r="M88" s="214" t="str">
        <f t="shared" si="11"/>
        <v>2005-07-23</v>
      </c>
      <c r="N88" s="46"/>
      <c r="O88" s="16"/>
      <c r="P88" s="14"/>
      <c r="Q88" s="217">
        <v>240</v>
      </c>
      <c r="R88" s="16">
        <v>0</v>
      </c>
      <c r="S88" s="16"/>
      <c r="T88" s="16">
        <f t="shared" si="20"/>
        <v>0</v>
      </c>
      <c r="U88" s="46"/>
      <c r="V88" s="16">
        <f t="shared" si="21"/>
        <v>0</v>
      </c>
      <c r="W88" s="16" t="str">
        <f t="shared" si="12"/>
        <v/>
      </c>
      <c r="X88" s="14"/>
      <c r="Y88" s="2"/>
      <c r="AA88" s="45" t="s">
        <v>3129</v>
      </c>
      <c r="AB88" s="224" t="s">
        <v>3130</v>
      </c>
      <c r="AC88" s="224"/>
      <c r="AD88" s="224"/>
      <c r="AE88" s="224"/>
      <c r="AF88" s="224"/>
      <c r="AG88" s="224">
        <v>1</v>
      </c>
      <c r="AH88" s="224">
        <v>0</v>
      </c>
      <c r="AI88" s="224">
        <v>0</v>
      </c>
      <c r="AJ88" s="224">
        <v>0</v>
      </c>
      <c r="AK88" s="230">
        <f t="shared" si="13"/>
        <v>2005</v>
      </c>
      <c r="AL88" s="224">
        <f t="shared" si="14"/>
        <v>0</v>
      </c>
      <c r="AM88" s="224">
        <v>0</v>
      </c>
      <c r="AN88" s="224">
        <f t="shared" si="15"/>
        <v>0</v>
      </c>
      <c r="AO88" s="224">
        <f t="shared" si="16"/>
        <v>0</v>
      </c>
      <c r="AP88" s="233"/>
      <c r="AQ88" s="224">
        <f t="shared" si="17"/>
        <v>0</v>
      </c>
      <c r="AR88" s="224"/>
      <c r="AS88" s="224">
        <f t="shared" si="18"/>
        <v>0</v>
      </c>
      <c r="AT88" s="224">
        <f t="shared" si="19"/>
        <v>0</v>
      </c>
      <c r="AU88" s="224" t="str">
        <f>IFERROR((AQ88-#REF!+#REF!)/(#REF!-#REF!)*100,"")</f>
        <v/>
      </c>
      <c r="AV88" s="224"/>
      <c r="AW88" s="224"/>
      <c r="AX88" s="224"/>
    </row>
    <row r="89" ht="12.75" customHeight="1" spans="1:50">
      <c r="A89" s="13">
        <v>82</v>
      </c>
      <c r="B89" s="204" t="s">
        <v>1924</v>
      </c>
      <c r="C89" s="204" t="s">
        <v>1854</v>
      </c>
      <c r="D89" s="205" t="s">
        <v>1925</v>
      </c>
      <c r="E89" s="209" t="s">
        <v>3149</v>
      </c>
      <c r="F89" s="209" t="s">
        <v>1856</v>
      </c>
      <c r="G89" s="207" t="s">
        <v>3126</v>
      </c>
      <c r="H89" s="210">
        <v>0.0025</v>
      </c>
      <c r="I89" s="209" t="s">
        <v>1806</v>
      </c>
      <c r="J89" s="208">
        <v>1</v>
      </c>
      <c r="K89" s="209" t="s">
        <v>3127</v>
      </c>
      <c r="L89" s="215" t="s">
        <v>1845</v>
      </c>
      <c r="M89" s="214" t="str">
        <f t="shared" si="11"/>
        <v>2004-10-31</v>
      </c>
      <c r="N89" s="46"/>
      <c r="O89" s="16"/>
      <c r="P89" s="14"/>
      <c r="Q89" s="217">
        <v>1380</v>
      </c>
      <c r="R89" s="16">
        <v>0</v>
      </c>
      <c r="S89" s="16"/>
      <c r="T89" s="16">
        <f t="shared" si="20"/>
        <v>140</v>
      </c>
      <c r="U89" s="46"/>
      <c r="V89" s="16">
        <f t="shared" si="21"/>
        <v>140</v>
      </c>
      <c r="W89" s="16" t="str">
        <f t="shared" si="12"/>
        <v/>
      </c>
      <c r="X89" s="14"/>
      <c r="Y89" s="2"/>
      <c r="AA89" s="45" t="s">
        <v>3134</v>
      </c>
      <c r="AB89" s="224" t="s">
        <v>3130</v>
      </c>
      <c r="AC89" s="224">
        <v>55290</v>
      </c>
      <c r="AD89" s="224"/>
      <c r="AE89" s="224"/>
      <c r="AF89" s="224"/>
      <c r="AG89" s="224">
        <v>1</v>
      </c>
      <c r="AH89" s="224">
        <v>0</v>
      </c>
      <c r="AI89" s="224">
        <v>0</v>
      </c>
      <c r="AJ89" s="224">
        <v>0</v>
      </c>
      <c r="AK89" s="230">
        <f t="shared" si="13"/>
        <v>2004</v>
      </c>
      <c r="AL89" s="224">
        <f t="shared" si="14"/>
        <v>140</v>
      </c>
      <c r="AM89" s="224">
        <v>0</v>
      </c>
      <c r="AN89" s="224">
        <f t="shared" si="15"/>
        <v>140</v>
      </c>
      <c r="AO89" s="224">
        <f t="shared" si="16"/>
        <v>140</v>
      </c>
      <c r="AP89" s="233"/>
      <c r="AQ89" s="224">
        <f t="shared" si="17"/>
        <v>140</v>
      </c>
      <c r="AR89" s="224"/>
      <c r="AS89" s="224">
        <f t="shared" si="18"/>
        <v>140</v>
      </c>
      <c r="AT89" s="224">
        <f t="shared" si="19"/>
        <v>0</v>
      </c>
      <c r="AU89" s="224" t="str">
        <f>IFERROR((AQ89-#REF!+#REF!)/(#REF!-#REF!)*100,"")</f>
        <v/>
      </c>
      <c r="AV89" s="224"/>
      <c r="AW89" s="224"/>
      <c r="AX89" s="224"/>
    </row>
    <row r="90" ht="12.75" customHeight="1" spans="1:50">
      <c r="A90" s="13">
        <v>83</v>
      </c>
      <c r="B90" s="204" t="s">
        <v>1926</v>
      </c>
      <c r="C90" s="204" t="s">
        <v>1854</v>
      </c>
      <c r="D90" s="205" t="s">
        <v>1925</v>
      </c>
      <c r="E90" s="209" t="s">
        <v>3149</v>
      </c>
      <c r="F90" s="209" t="s">
        <v>1856</v>
      </c>
      <c r="G90" s="207" t="s">
        <v>3126</v>
      </c>
      <c r="H90" s="210">
        <v>0.0025</v>
      </c>
      <c r="I90" s="209" t="s">
        <v>1806</v>
      </c>
      <c r="J90" s="208">
        <v>1</v>
      </c>
      <c r="K90" s="209" t="s">
        <v>3127</v>
      </c>
      <c r="L90" s="215" t="s">
        <v>1845</v>
      </c>
      <c r="M90" s="214" t="str">
        <f t="shared" si="11"/>
        <v>2004-10-31</v>
      </c>
      <c r="N90" s="46"/>
      <c r="O90" s="16"/>
      <c r="P90" s="14"/>
      <c r="Q90" s="217">
        <v>1380</v>
      </c>
      <c r="R90" s="16">
        <v>0</v>
      </c>
      <c r="S90" s="16"/>
      <c r="T90" s="16">
        <f t="shared" si="20"/>
        <v>140</v>
      </c>
      <c r="U90" s="46"/>
      <c r="V90" s="16">
        <f t="shared" si="21"/>
        <v>140</v>
      </c>
      <c r="W90" s="16" t="str">
        <f t="shared" si="12"/>
        <v/>
      </c>
      <c r="X90" s="14"/>
      <c r="Y90" s="2"/>
      <c r="AA90" s="45" t="s">
        <v>3134</v>
      </c>
      <c r="AB90" s="224" t="s">
        <v>3130</v>
      </c>
      <c r="AC90" s="224">
        <v>55290</v>
      </c>
      <c r="AD90" s="224"/>
      <c r="AE90" s="224"/>
      <c r="AF90" s="224"/>
      <c r="AG90" s="224">
        <v>1</v>
      </c>
      <c r="AH90" s="224">
        <v>0</v>
      </c>
      <c r="AI90" s="224">
        <v>0</v>
      </c>
      <c r="AJ90" s="224">
        <v>0</v>
      </c>
      <c r="AK90" s="230">
        <f t="shared" si="13"/>
        <v>2004</v>
      </c>
      <c r="AL90" s="224">
        <f t="shared" si="14"/>
        <v>140</v>
      </c>
      <c r="AM90" s="224">
        <v>0</v>
      </c>
      <c r="AN90" s="224">
        <f t="shared" si="15"/>
        <v>140</v>
      </c>
      <c r="AO90" s="224">
        <f t="shared" si="16"/>
        <v>140</v>
      </c>
      <c r="AP90" s="233"/>
      <c r="AQ90" s="224">
        <f t="shared" si="17"/>
        <v>140</v>
      </c>
      <c r="AR90" s="224"/>
      <c r="AS90" s="224">
        <f t="shared" si="18"/>
        <v>140</v>
      </c>
      <c r="AT90" s="224">
        <f t="shared" si="19"/>
        <v>0</v>
      </c>
      <c r="AU90" s="224" t="str">
        <f>IFERROR((AQ90-#REF!+#REF!)/(#REF!-#REF!)*100,"")</f>
        <v/>
      </c>
      <c r="AV90" s="224"/>
      <c r="AW90" s="224"/>
      <c r="AX90" s="224"/>
    </row>
    <row r="91" ht="12.75" customHeight="1" spans="1:50">
      <c r="A91" s="13">
        <v>84</v>
      </c>
      <c r="B91" s="204" t="s">
        <v>1927</v>
      </c>
      <c r="C91" s="204" t="s">
        <v>1854</v>
      </c>
      <c r="D91" s="205" t="s">
        <v>1925</v>
      </c>
      <c r="E91" s="209" t="s">
        <v>3149</v>
      </c>
      <c r="F91" s="209" t="s">
        <v>1856</v>
      </c>
      <c r="G91" s="207" t="s">
        <v>3126</v>
      </c>
      <c r="H91" s="210">
        <v>0.0025</v>
      </c>
      <c r="I91" s="209" t="s">
        <v>1806</v>
      </c>
      <c r="J91" s="208">
        <v>1</v>
      </c>
      <c r="K91" s="209" t="s">
        <v>3127</v>
      </c>
      <c r="L91" s="215" t="s">
        <v>1845</v>
      </c>
      <c r="M91" s="214" t="str">
        <f t="shared" si="11"/>
        <v>2004-10-31</v>
      </c>
      <c r="N91" s="46"/>
      <c r="O91" s="16"/>
      <c r="P91" s="14"/>
      <c r="Q91" s="217">
        <v>1380</v>
      </c>
      <c r="R91" s="16">
        <v>0</v>
      </c>
      <c r="S91" s="16"/>
      <c r="T91" s="16">
        <f t="shared" si="20"/>
        <v>140</v>
      </c>
      <c r="U91" s="46"/>
      <c r="V91" s="16">
        <f t="shared" si="21"/>
        <v>140</v>
      </c>
      <c r="W91" s="16" t="str">
        <f t="shared" si="12"/>
        <v/>
      </c>
      <c r="X91" s="14"/>
      <c r="Y91" s="2"/>
      <c r="AA91" s="45" t="s">
        <v>3134</v>
      </c>
      <c r="AB91" s="224" t="s">
        <v>3130</v>
      </c>
      <c r="AC91" s="224">
        <v>55290</v>
      </c>
      <c r="AD91" s="224"/>
      <c r="AE91" s="224"/>
      <c r="AF91" s="224"/>
      <c r="AG91" s="224">
        <v>1</v>
      </c>
      <c r="AH91" s="224">
        <v>0</v>
      </c>
      <c r="AI91" s="224">
        <v>0</v>
      </c>
      <c r="AJ91" s="224">
        <v>0</v>
      </c>
      <c r="AK91" s="230">
        <f t="shared" si="13"/>
        <v>2004</v>
      </c>
      <c r="AL91" s="224">
        <f t="shared" si="14"/>
        <v>140</v>
      </c>
      <c r="AM91" s="224">
        <v>0</v>
      </c>
      <c r="AN91" s="224">
        <f t="shared" si="15"/>
        <v>140</v>
      </c>
      <c r="AO91" s="224">
        <f t="shared" si="16"/>
        <v>140</v>
      </c>
      <c r="AP91" s="233"/>
      <c r="AQ91" s="224">
        <f t="shared" si="17"/>
        <v>140</v>
      </c>
      <c r="AR91" s="224"/>
      <c r="AS91" s="224">
        <f t="shared" si="18"/>
        <v>140</v>
      </c>
      <c r="AT91" s="224">
        <f t="shared" si="19"/>
        <v>0</v>
      </c>
      <c r="AU91" s="224" t="str">
        <f>IFERROR((AQ91-#REF!+#REF!)/(#REF!-#REF!)*100,"")</f>
        <v/>
      </c>
      <c r="AV91" s="224"/>
      <c r="AW91" s="224"/>
      <c r="AX91" s="224"/>
    </row>
    <row r="92" ht="12.75" customHeight="1" spans="1:50">
      <c r="A92" s="13">
        <v>85</v>
      </c>
      <c r="B92" s="204" t="s">
        <v>1928</v>
      </c>
      <c r="C92" s="204" t="s">
        <v>1854</v>
      </c>
      <c r="D92" s="205" t="s">
        <v>1925</v>
      </c>
      <c r="E92" s="209" t="s">
        <v>3149</v>
      </c>
      <c r="F92" s="209" t="s">
        <v>1856</v>
      </c>
      <c r="G92" s="207" t="s">
        <v>3126</v>
      </c>
      <c r="H92" s="210">
        <v>0.0025</v>
      </c>
      <c r="I92" s="209" t="s">
        <v>1806</v>
      </c>
      <c r="J92" s="208">
        <v>1</v>
      </c>
      <c r="K92" s="209" t="s">
        <v>3127</v>
      </c>
      <c r="L92" s="215" t="s">
        <v>1845</v>
      </c>
      <c r="M92" s="214" t="str">
        <f t="shared" si="11"/>
        <v>2004-10-31</v>
      </c>
      <c r="N92" s="46"/>
      <c r="O92" s="16"/>
      <c r="P92" s="14"/>
      <c r="Q92" s="217">
        <v>1380</v>
      </c>
      <c r="R92" s="16">
        <v>0</v>
      </c>
      <c r="S92" s="16"/>
      <c r="T92" s="16">
        <f t="shared" si="20"/>
        <v>140</v>
      </c>
      <c r="U92" s="46"/>
      <c r="V92" s="16">
        <f t="shared" si="21"/>
        <v>140</v>
      </c>
      <c r="W92" s="16" t="str">
        <f t="shared" si="12"/>
        <v/>
      </c>
      <c r="X92" s="14"/>
      <c r="Y92" s="2"/>
      <c r="AA92" s="45" t="s">
        <v>3134</v>
      </c>
      <c r="AB92" s="224" t="s">
        <v>3130</v>
      </c>
      <c r="AC92" s="224">
        <v>55290</v>
      </c>
      <c r="AD92" s="224"/>
      <c r="AE92" s="224"/>
      <c r="AF92" s="224"/>
      <c r="AG92" s="224">
        <v>1</v>
      </c>
      <c r="AH92" s="224">
        <v>0</v>
      </c>
      <c r="AI92" s="224">
        <v>0</v>
      </c>
      <c r="AJ92" s="224">
        <v>0</v>
      </c>
      <c r="AK92" s="230">
        <f t="shared" si="13"/>
        <v>2004</v>
      </c>
      <c r="AL92" s="224">
        <f t="shared" si="14"/>
        <v>140</v>
      </c>
      <c r="AM92" s="224">
        <v>0</v>
      </c>
      <c r="AN92" s="224">
        <f t="shared" si="15"/>
        <v>140</v>
      </c>
      <c r="AO92" s="224">
        <f t="shared" si="16"/>
        <v>140</v>
      </c>
      <c r="AP92" s="233"/>
      <c r="AQ92" s="224">
        <f t="shared" si="17"/>
        <v>140</v>
      </c>
      <c r="AR92" s="224"/>
      <c r="AS92" s="224">
        <f t="shared" si="18"/>
        <v>140</v>
      </c>
      <c r="AT92" s="224">
        <f t="shared" si="19"/>
        <v>0</v>
      </c>
      <c r="AU92" s="224" t="str">
        <f>IFERROR((AQ92-#REF!+#REF!)/(#REF!-#REF!)*100,"")</f>
        <v/>
      </c>
      <c r="AV92" s="224"/>
      <c r="AW92" s="224"/>
      <c r="AX92" s="224"/>
    </row>
    <row r="93" ht="12.75" customHeight="1" spans="1:50">
      <c r="A93" s="13">
        <v>86</v>
      </c>
      <c r="B93" s="204" t="s">
        <v>1929</v>
      </c>
      <c r="C93" s="204" t="s">
        <v>1854</v>
      </c>
      <c r="D93" s="205" t="s">
        <v>1925</v>
      </c>
      <c r="E93" s="209" t="s">
        <v>3149</v>
      </c>
      <c r="F93" s="209" t="s">
        <v>1856</v>
      </c>
      <c r="G93" s="207" t="s">
        <v>3126</v>
      </c>
      <c r="H93" s="210">
        <v>0.0025</v>
      </c>
      <c r="I93" s="209" t="s">
        <v>1806</v>
      </c>
      <c r="J93" s="208">
        <v>1</v>
      </c>
      <c r="K93" s="209" t="s">
        <v>3127</v>
      </c>
      <c r="L93" s="215" t="s">
        <v>1845</v>
      </c>
      <c r="M93" s="214" t="str">
        <f t="shared" si="11"/>
        <v>2004-10-31</v>
      </c>
      <c r="N93" s="46"/>
      <c r="O93" s="16"/>
      <c r="P93" s="14"/>
      <c r="Q93" s="217">
        <v>1380</v>
      </c>
      <c r="R93" s="16">
        <v>0</v>
      </c>
      <c r="S93" s="16"/>
      <c r="T93" s="16">
        <f t="shared" si="20"/>
        <v>140</v>
      </c>
      <c r="U93" s="46"/>
      <c r="V93" s="16">
        <f t="shared" si="21"/>
        <v>140</v>
      </c>
      <c r="W93" s="16" t="str">
        <f t="shared" si="12"/>
        <v/>
      </c>
      <c r="X93" s="14"/>
      <c r="Y93" s="2"/>
      <c r="AA93" s="45" t="s">
        <v>3134</v>
      </c>
      <c r="AB93" s="224" t="s">
        <v>3130</v>
      </c>
      <c r="AC93" s="224">
        <v>55290</v>
      </c>
      <c r="AD93" s="224"/>
      <c r="AE93" s="224"/>
      <c r="AF93" s="224"/>
      <c r="AG93" s="224">
        <v>1</v>
      </c>
      <c r="AH93" s="224">
        <v>0</v>
      </c>
      <c r="AI93" s="224">
        <v>0</v>
      </c>
      <c r="AJ93" s="224">
        <v>0</v>
      </c>
      <c r="AK93" s="230">
        <f t="shared" si="13"/>
        <v>2004</v>
      </c>
      <c r="AL93" s="224">
        <f t="shared" si="14"/>
        <v>140</v>
      </c>
      <c r="AM93" s="224">
        <v>0</v>
      </c>
      <c r="AN93" s="224">
        <f t="shared" si="15"/>
        <v>140</v>
      </c>
      <c r="AO93" s="224">
        <f t="shared" si="16"/>
        <v>140</v>
      </c>
      <c r="AP93" s="233"/>
      <c r="AQ93" s="224">
        <f t="shared" si="17"/>
        <v>140</v>
      </c>
      <c r="AR93" s="224"/>
      <c r="AS93" s="224">
        <f t="shared" si="18"/>
        <v>140</v>
      </c>
      <c r="AT93" s="224">
        <f t="shared" si="19"/>
        <v>0</v>
      </c>
      <c r="AU93" s="224" t="str">
        <f>IFERROR((AQ93-#REF!+#REF!)/(#REF!-#REF!)*100,"")</f>
        <v/>
      </c>
      <c r="AV93" s="224"/>
      <c r="AW93" s="224"/>
      <c r="AX93" s="224"/>
    </row>
    <row r="94" ht="12.75" customHeight="1" spans="1:50">
      <c r="A94" s="13">
        <v>87</v>
      </c>
      <c r="B94" s="204" t="s">
        <v>1930</v>
      </c>
      <c r="C94" s="204" t="s">
        <v>1854</v>
      </c>
      <c r="D94" s="205" t="s">
        <v>1925</v>
      </c>
      <c r="E94" s="209" t="s">
        <v>3149</v>
      </c>
      <c r="F94" s="209" t="s">
        <v>1856</v>
      </c>
      <c r="G94" s="207" t="s">
        <v>3126</v>
      </c>
      <c r="H94" s="210">
        <v>0.0025</v>
      </c>
      <c r="I94" s="209" t="s">
        <v>1806</v>
      </c>
      <c r="J94" s="208">
        <v>1</v>
      </c>
      <c r="K94" s="209" t="s">
        <v>3127</v>
      </c>
      <c r="L94" s="215" t="s">
        <v>1845</v>
      </c>
      <c r="M94" s="214" t="str">
        <f t="shared" si="11"/>
        <v>2004-10-31</v>
      </c>
      <c r="N94" s="46"/>
      <c r="O94" s="16"/>
      <c r="P94" s="14"/>
      <c r="Q94" s="217">
        <v>1380</v>
      </c>
      <c r="R94" s="16">
        <v>0</v>
      </c>
      <c r="S94" s="16"/>
      <c r="T94" s="16">
        <f t="shared" si="20"/>
        <v>140</v>
      </c>
      <c r="U94" s="46"/>
      <c r="V94" s="16">
        <f t="shared" si="21"/>
        <v>140</v>
      </c>
      <c r="W94" s="16" t="str">
        <f t="shared" si="12"/>
        <v/>
      </c>
      <c r="X94" s="14"/>
      <c r="Y94" s="2"/>
      <c r="AA94" s="45" t="s">
        <v>3134</v>
      </c>
      <c r="AB94" s="224" t="s">
        <v>3130</v>
      </c>
      <c r="AC94" s="224">
        <v>55290</v>
      </c>
      <c r="AD94" s="224"/>
      <c r="AE94" s="224"/>
      <c r="AF94" s="224"/>
      <c r="AG94" s="224">
        <v>1</v>
      </c>
      <c r="AH94" s="224">
        <v>0</v>
      </c>
      <c r="AI94" s="224">
        <v>0</v>
      </c>
      <c r="AJ94" s="224">
        <v>0</v>
      </c>
      <c r="AK94" s="230">
        <f t="shared" si="13"/>
        <v>2004</v>
      </c>
      <c r="AL94" s="224">
        <f t="shared" si="14"/>
        <v>140</v>
      </c>
      <c r="AM94" s="224">
        <v>0</v>
      </c>
      <c r="AN94" s="224">
        <f t="shared" si="15"/>
        <v>140</v>
      </c>
      <c r="AO94" s="224">
        <f t="shared" si="16"/>
        <v>140</v>
      </c>
      <c r="AP94" s="233"/>
      <c r="AQ94" s="224">
        <f t="shared" si="17"/>
        <v>140</v>
      </c>
      <c r="AR94" s="224"/>
      <c r="AS94" s="224">
        <f t="shared" si="18"/>
        <v>140</v>
      </c>
      <c r="AT94" s="224">
        <f t="shared" si="19"/>
        <v>0</v>
      </c>
      <c r="AU94" s="224" t="str">
        <f>IFERROR((AQ94-#REF!+#REF!)/(#REF!-#REF!)*100,"")</f>
        <v/>
      </c>
      <c r="AV94" s="224"/>
      <c r="AW94" s="224"/>
      <c r="AX94" s="224"/>
    </row>
    <row r="95" ht="12.75" customHeight="1" spans="1:50">
      <c r="A95" s="13">
        <v>88</v>
      </c>
      <c r="B95" s="204" t="s">
        <v>1931</v>
      </c>
      <c r="C95" s="204" t="s">
        <v>1854</v>
      </c>
      <c r="D95" s="205" t="s">
        <v>1925</v>
      </c>
      <c r="E95" s="209" t="s">
        <v>3149</v>
      </c>
      <c r="F95" s="209" t="s">
        <v>1856</v>
      </c>
      <c r="G95" s="207" t="s">
        <v>3126</v>
      </c>
      <c r="H95" s="210">
        <v>0.0025</v>
      </c>
      <c r="I95" s="209" t="s">
        <v>1806</v>
      </c>
      <c r="J95" s="208">
        <v>1</v>
      </c>
      <c r="K95" s="209" t="s">
        <v>3127</v>
      </c>
      <c r="L95" s="215" t="s">
        <v>1845</v>
      </c>
      <c r="M95" s="214" t="str">
        <f t="shared" si="11"/>
        <v>2004-10-31</v>
      </c>
      <c r="N95" s="46"/>
      <c r="O95" s="16"/>
      <c r="P95" s="14"/>
      <c r="Q95" s="217">
        <v>1380</v>
      </c>
      <c r="R95" s="16">
        <v>0</v>
      </c>
      <c r="S95" s="16"/>
      <c r="T95" s="16">
        <f t="shared" si="20"/>
        <v>140</v>
      </c>
      <c r="U95" s="46"/>
      <c r="V95" s="16">
        <f t="shared" si="21"/>
        <v>140</v>
      </c>
      <c r="W95" s="16" t="str">
        <f t="shared" si="12"/>
        <v/>
      </c>
      <c r="X95" s="14"/>
      <c r="Y95" s="2"/>
      <c r="AA95" s="45" t="s">
        <v>3134</v>
      </c>
      <c r="AB95" s="224" t="s">
        <v>3130</v>
      </c>
      <c r="AC95" s="224">
        <v>55290</v>
      </c>
      <c r="AD95" s="224"/>
      <c r="AE95" s="224"/>
      <c r="AF95" s="224"/>
      <c r="AG95" s="224">
        <v>1</v>
      </c>
      <c r="AH95" s="224">
        <v>0</v>
      </c>
      <c r="AI95" s="224">
        <v>0</v>
      </c>
      <c r="AJ95" s="224">
        <v>0</v>
      </c>
      <c r="AK95" s="230">
        <f t="shared" si="13"/>
        <v>2004</v>
      </c>
      <c r="AL95" s="224">
        <f t="shared" si="14"/>
        <v>140</v>
      </c>
      <c r="AM95" s="224">
        <v>0</v>
      </c>
      <c r="AN95" s="224">
        <f t="shared" si="15"/>
        <v>140</v>
      </c>
      <c r="AO95" s="224">
        <f t="shared" si="16"/>
        <v>140</v>
      </c>
      <c r="AP95" s="233"/>
      <c r="AQ95" s="224">
        <f t="shared" si="17"/>
        <v>140</v>
      </c>
      <c r="AR95" s="224"/>
      <c r="AS95" s="224">
        <f t="shared" si="18"/>
        <v>140</v>
      </c>
      <c r="AT95" s="224">
        <f t="shared" si="19"/>
        <v>0</v>
      </c>
      <c r="AU95" s="224" t="str">
        <f>IFERROR((AQ95-#REF!+#REF!)/(#REF!-#REF!)*100,"")</f>
        <v/>
      </c>
      <c r="AV95" s="224"/>
      <c r="AW95" s="224"/>
      <c r="AX95" s="224"/>
    </row>
    <row r="96" ht="12.75" customHeight="1" spans="1:50">
      <c r="A96" s="13">
        <v>89</v>
      </c>
      <c r="B96" s="204" t="s">
        <v>1932</v>
      </c>
      <c r="C96" s="204" t="s">
        <v>1854</v>
      </c>
      <c r="D96" s="205" t="s">
        <v>1925</v>
      </c>
      <c r="E96" s="209" t="s">
        <v>3149</v>
      </c>
      <c r="F96" s="209" t="s">
        <v>1856</v>
      </c>
      <c r="G96" s="207" t="s">
        <v>3126</v>
      </c>
      <c r="H96" s="210">
        <v>0.0025</v>
      </c>
      <c r="I96" s="209" t="s">
        <v>1806</v>
      </c>
      <c r="J96" s="208">
        <v>1</v>
      </c>
      <c r="K96" s="209" t="s">
        <v>3127</v>
      </c>
      <c r="L96" s="215" t="s">
        <v>1845</v>
      </c>
      <c r="M96" s="214" t="str">
        <f t="shared" si="11"/>
        <v>2004-10-31</v>
      </c>
      <c r="N96" s="46"/>
      <c r="O96" s="16"/>
      <c r="P96" s="14"/>
      <c r="Q96" s="217">
        <v>1380</v>
      </c>
      <c r="R96" s="16">
        <v>0</v>
      </c>
      <c r="S96" s="16"/>
      <c r="T96" s="16">
        <f t="shared" si="20"/>
        <v>140</v>
      </c>
      <c r="U96" s="46"/>
      <c r="V96" s="16">
        <f t="shared" si="21"/>
        <v>140</v>
      </c>
      <c r="W96" s="16" t="str">
        <f t="shared" si="12"/>
        <v/>
      </c>
      <c r="X96" s="14"/>
      <c r="Y96" s="2"/>
      <c r="AA96" s="45" t="s">
        <v>3134</v>
      </c>
      <c r="AB96" s="224" t="s">
        <v>3130</v>
      </c>
      <c r="AC96" s="224">
        <v>55290</v>
      </c>
      <c r="AD96" s="224"/>
      <c r="AE96" s="224"/>
      <c r="AF96" s="224"/>
      <c r="AG96" s="224">
        <v>1</v>
      </c>
      <c r="AH96" s="224">
        <v>0</v>
      </c>
      <c r="AI96" s="224">
        <v>0</v>
      </c>
      <c r="AJ96" s="224">
        <v>0</v>
      </c>
      <c r="AK96" s="230">
        <f t="shared" si="13"/>
        <v>2004</v>
      </c>
      <c r="AL96" s="224">
        <f t="shared" si="14"/>
        <v>140</v>
      </c>
      <c r="AM96" s="224">
        <v>0</v>
      </c>
      <c r="AN96" s="224">
        <f t="shared" si="15"/>
        <v>140</v>
      </c>
      <c r="AO96" s="224">
        <f t="shared" si="16"/>
        <v>140</v>
      </c>
      <c r="AP96" s="233"/>
      <c r="AQ96" s="224">
        <f t="shared" si="17"/>
        <v>140</v>
      </c>
      <c r="AR96" s="224"/>
      <c r="AS96" s="224">
        <f t="shared" si="18"/>
        <v>140</v>
      </c>
      <c r="AT96" s="224">
        <f t="shared" si="19"/>
        <v>0</v>
      </c>
      <c r="AU96" s="224" t="str">
        <f>IFERROR((AQ96-#REF!+#REF!)/(#REF!-#REF!)*100,"")</f>
        <v/>
      </c>
      <c r="AV96" s="224"/>
      <c r="AW96" s="224"/>
      <c r="AX96" s="224"/>
    </row>
    <row r="97" ht="12.75" customHeight="1" spans="1:50">
      <c r="A97" s="13">
        <v>90</v>
      </c>
      <c r="B97" s="204" t="s">
        <v>1933</v>
      </c>
      <c r="C97" s="204" t="s">
        <v>1854</v>
      </c>
      <c r="D97" s="205" t="s">
        <v>1925</v>
      </c>
      <c r="E97" s="209" t="s">
        <v>3149</v>
      </c>
      <c r="F97" s="209" t="s">
        <v>1856</v>
      </c>
      <c r="G97" s="207" t="s">
        <v>3126</v>
      </c>
      <c r="H97" s="210">
        <v>0.0025</v>
      </c>
      <c r="I97" s="209" t="s">
        <v>1806</v>
      </c>
      <c r="J97" s="208">
        <v>1</v>
      </c>
      <c r="K97" s="209" t="s">
        <v>3127</v>
      </c>
      <c r="L97" s="215" t="s">
        <v>1845</v>
      </c>
      <c r="M97" s="214" t="str">
        <f t="shared" si="11"/>
        <v>2004-10-31</v>
      </c>
      <c r="N97" s="46"/>
      <c r="O97" s="16"/>
      <c r="P97" s="14"/>
      <c r="Q97" s="217">
        <v>1380</v>
      </c>
      <c r="R97" s="16">
        <v>0</v>
      </c>
      <c r="S97" s="16"/>
      <c r="T97" s="16">
        <f t="shared" si="20"/>
        <v>140</v>
      </c>
      <c r="U97" s="46"/>
      <c r="V97" s="16">
        <f t="shared" si="21"/>
        <v>140</v>
      </c>
      <c r="W97" s="16" t="str">
        <f t="shared" si="12"/>
        <v/>
      </c>
      <c r="X97" s="14"/>
      <c r="Y97" s="2"/>
      <c r="AA97" s="45" t="s">
        <v>3134</v>
      </c>
      <c r="AB97" s="224" t="s">
        <v>3130</v>
      </c>
      <c r="AC97" s="224">
        <v>55290</v>
      </c>
      <c r="AD97" s="224"/>
      <c r="AE97" s="224"/>
      <c r="AF97" s="224"/>
      <c r="AG97" s="224">
        <v>1</v>
      </c>
      <c r="AH97" s="224">
        <v>0</v>
      </c>
      <c r="AI97" s="224">
        <v>0</v>
      </c>
      <c r="AJ97" s="224">
        <v>0</v>
      </c>
      <c r="AK97" s="230">
        <f t="shared" si="13"/>
        <v>2004</v>
      </c>
      <c r="AL97" s="224">
        <f t="shared" si="14"/>
        <v>140</v>
      </c>
      <c r="AM97" s="224">
        <v>0</v>
      </c>
      <c r="AN97" s="224">
        <f t="shared" si="15"/>
        <v>140</v>
      </c>
      <c r="AO97" s="224">
        <f t="shared" si="16"/>
        <v>140</v>
      </c>
      <c r="AP97" s="233"/>
      <c r="AQ97" s="224">
        <f t="shared" si="17"/>
        <v>140</v>
      </c>
      <c r="AR97" s="224"/>
      <c r="AS97" s="224">
        <f t="shared" si="18"/>
        <v>140</v>
      </c>
      <c r="AT97" s="224">
        <f t="shared" si="19"/>
        <v>0</v>
      </c>
      <c r="AU97" s="224" t="str">
        <f>IFERROR((AQ97-#REF!+#REF!)/(#REF!-#REF!)*100,"")</f>
        <v/>
      </c>
      <c r="AV97" s="224"/>
      <c r="AW97" s="224"/>
      <c r="AX97" s="224"/>
    </row>
    <row r="98" ht="12.75" customHeight="1" spans="1:50">
      <c r="A98" s="13">
        <v>91</v>
      </c>
      <c r="B98" s="204" t="s">
        <v>1934</v>
      </c>
      <c r="C98" s="204" t="s">
        <v>1854</v>
      </c>
      <c r="D98" s="205" t="s">
        <v>1925</v>
      </c>
      <c r="E98" s="209" t="s">
        <v>3149</v>
      </c>
      <c r="F98" s="209" t="s">
        <v>1856</v>
      </c>
      <c r="G98" s="207" t="s">
        <v>3126</v>
      </c>
      <c r="H98" s="210">
        <v>0.0025</v>
      </c>
      <c r="I98" s="209" t="s">
        <v>1806</v>
      </c>
      <c r="J98" s="208">
        <v>1</v>
      </c>
      <c r="K98" s="209" t="s">
        <v>3127</v>
      </c>
      <c r="L98" s="215" t="s">
        <v>1845</v>
      </c>
      <c r="M98" s="214" t="str">
        <f t="shared" si="11"/>
        <v>2004-10-31</v>
      </c>
      <c r="N98" s="46"/>
      <c r="O98" s="16"/>
      <c r="P98" s="14"/>
      <c r="Q98" s="217">
        <v>1380</v>
      </c>
      <c r="R98" s="16">
        <v>0</v>
      </c>
      <c r="S98" s="16"/>
      <c r="T98" s="16">
        <f t="shared" si="20"/>
        <v>140</v>
      </c>
      <c r="U98" s="46"/>
      <c r="V98" s="16">
        <f t="shared" si="21"/>
        <v>140</v>
      </c>
      <c r="W98" s="16" t="str">
        <f t="shared" si="12"/>
        <v/>
      </c>
      <c r="X98" s="14"/>
      <c r="Y98" s="2"/>
      <c r="AA98" s="45" t="s">
        <v>3134</v>
      </c>
      <c r="AB98" s="224" t="s">
        <v>3130</v>
      </c>
      <c r="AC98" s="224">
        <v>55290</v>
      </c>
      <c r="AD98" s="224"/>
      <c r="AE98" s="224"/>
      <c r="AF98" s="224"/>
      <c r="AG98" s="224">
        <v>1</v>
      </c>
      <c r="AH98" s="224">
        <v>0</v>
      </c>
      <c r="AI98" s="224">
        <v>0</v>
      </c>
      <c r="AJ98" s="224">
        <v>0</v>
      </c>
      <c r="AK98" s="230">
        <f t="shared" si="13"/>
        <v>2004</v>
      </c>
      <c r="AL98" s="224">
        <f t="shared" si="14"/>
        <v>140</v>
      </c>
      <c r="AM98" s="224">
        <v>0</v>
      </c>
      <c r="AN98" s="224">
        <f t="shared" si="15"/>
        <v>140</v>
      </c>
      <c r="AO98" s="224">
        <f t="shared" si="16"/>
        <v>140</v>
      </c>
      <c r="AP98" s="233"/>
      <c r="AQ98" s="224">
        <f t="shared" si="17"/>
        <v>140</v>
      </c>
      <c r="AR98" s="224"/>
      <c r="AS98" s="224">
        <f t="shared" si="18"/>
        <v>140</v>
      </c>
      <c r="AT98" s="224">
        <f t="shared" si="19"/>
        <v>0</v>
      </c>
      <c r="AU98" s="224" t="str">
        <f>IFERROR((AQ98-#REF!+#REF!)/(#REF!-#REF!)*100,"")</f>
        <v/>
      </c>
      <c r="AV98" s="224"/>
      <c r="AW98" s="224"/>
      <c r="AX98" s="224"/>
    </row>
    <row r="99" ht="12.75" customHeight="1" spans="1:50">
      <c r="A99" s="13">
        <v>92</v>
      </c>
      <c r="B99" s="204" t="s">
        <v>1935</v>
      </c>
      <c r="C99" s="204" t="s">
        <v>1854</v>
      </c>
      <c r="D99" s="205" t="s">
        <v>1925</v>
      </c>
      <c r="E99" s="209" t="s">
        <v>3149</v>
      </c>
      <c r="F99" s="209" t="s">
        <v>1856</v>
      </c>
      <c r="G99" s="207" t="s">
        <v>3126</v>
      </c>
      <c r="H99" s="210">
        <v>0.0025</v>
      </c>
      <c r="I99" s="209" t="s">
        <v>1806</v>
      </c>
      <c r="J99" s="208">
        <v>1</v>
      </c>
      <c r="K99" s="209" t="s">
        <v>3127</v>
      </c>
      <c r="L99" s="215" t="s">
        <v>1845</v>
      </c>
      <c r="M99" s="214" t="str">
        <f t="shared" si="11"/>
        <v>2004-10-31</v>
      </c>
      <c r="N99" s="46"/>
      <c r="O99" s="16"/>
      <c r="P99" s="14"/>
      <c r="Q99" s="217">
        <v>1380</v>
      </c>
      <c r="R99" s="16">
        <v>0</v>
      </c>
      <c r="S99" s="16"/>
      <c r="T99" s="16">
        <f t="shared" si="20"/>
        <v>140</v>
      </c>
      <c r="U99" s="46"/>
      <c r="V99" s="16">
        <f t="shared" si="21"/>
        <v>140</v>
      </c>
      <c r="W99" s="16" t="str">
        <f t="shared" si="12"/>
        <v/>
      </c>
      <c r="X99" s="14"/>
      <c r="Y99" s="2"/>
      <c r="AA99" s="45" t="s">
        <v>3134</v>
      </c>
      <c r="AB99" s="224" t="s">
        <v>3130</v>
      </c>
      <c r="AC99" s="224">
        <v>55290</v>
      </c>
      <c r="AD99" s="224"/>
      <c r="AE99" s="224"/>
      <c r="AF99" s="224"/>
      <c r="AG99" s="224">
        <v>1</v>
      </c>
      <c r="AH99" s="224">
        <v>0</v>
      </c>
      <c r="AI99" s="224">
        <v>0</v>
      </c>
      <c r="AJ99" s="224">
        <v>0</v>
      </c>
      <c r="AK99" s="230">
        <f t="shared" si="13"/>
        <v>2004</v>
      </c>
      <c r="AL99" s="224">
        <f t="shared" si="14"/>
        <v>140</v>
      </c>
      <c r="AM99" s="224">
        <v>0</v>
      </c>
      <c r="AN99" s="224">
        <f t="shared" si="15"/>
        <v>140</v>
      </c>
      <c r="AO99" s="224">
        <f t="shared" si="16"/>
        <v>140</v>
      </c>
      <c r="AP99" s="233"/>
      <c r="AQ99" s="224">
        <f t="shared" si="17"/>
        <v>140</v>
      </c>
      <c r="AR99" s="224"/>
      <c r="AS99" s="224">
        <f t="shared" si="18"/>
        <v>140</v>
      </c>
      <c r="AT99" s="224">
        <f t="shared" si="19"/>
        <v>0</v>
      </c>
      <c r="AU99" s="224" t="str">
        <f>IFERROR((AQ99-#REF!+#REF!)/(#REF!-#REF!)*100,"")</f>
        <v/>
      </c>
      <c r="AV99" s="224"/>
      <c r="AW99" s="224"/>
      <c r="AX99" s="224"/>
    </row>
    <row r="100" ht="12.75" customHeight="1" spans="1:50">
      <c r="A100" s="13">
        <v>93</v>
      </c>
      <c r="B100" s="204" t="s">
        <v>1936</v>
      </c>
      <c r="C100" s="204" t="s">
        <v>1854</v>
      </c>
      <c r="D100" s="205" t="s">
        <v>1925</v>
      </c>
      <c r="E100" s="209" t="s">
        <v>3149</v>
      </c>
      <c r="F100" s="209" t="s">
        <v>1856</v>
      </c>
      <c r="G100" s="207" t="s">
        <v>3126</v>
      </c>
      <c r="H100" s="210">
        <v>0.0025</v>
      </c>
      <c r="I100" s="209" t="s">
        <v>1806</v>
      </c>
      <c r="J100" s="208">
        <v>1</v>
      </c>
      <c r="K100" s="209" t="s">
        <v>3127</v>
      </c>
      <c r="L100" s="215" t="s">
        <v>1845</v>
      </c>
      <c r="M100" s="214" t="str">
        <f t="shared" si="11"/>
        <v>2004-10-31</v>
      </c>
      <c r="N100" s="46"/>
      <c r="O100" s="16"/>
      <c r="P100" s="14"/>
      <c r="Q100" s="217">
        <v>1380</v>
      </c>
      <c r="R100" s="16">
        <v>0</v>
      </c>
      <c r="S100" s="16"/>
      <c r="T100" s="16">
        <f t="shared" si="20"/>
        <v>140</v>
      </c>
      <c r="U100" s="46"/>
      <c r="V100" s="16">
        <f t="shared" si="21"/>
        <v>140</v>
      </c>
      <c r="W100" s="16" t="str">
        <f t="shared" si="12"/>
        <v/>
      </c>
      <c r="X100" s="14"/>
      <c r="Y100" s="2"/>
      <c r="AA100" s="45" t="s">
        <v>3134</v>
      </c>
      <c r="AB100" s="224" t="s">
        <v>3130</v>
      </c>
      <c r="AC100" s="224">
        <v>55290</v>
      </c>
      <c r="AD100" s="224"/>
      <c r="AE100" s="224"/>
      <c r="AF100" s="224"/>
      <c r="AG100" s="224">
        <v>1</v>
      </c>
      <c r="AH100" s="224">
        <v>0</v>
      </c>
      <c r="AI100" s="224">
        <v>0</v>
      </c>
      <c r="AJ100" s="224">
        <v>0</v>
      </c>
      <c r="AK100" s="230">
        <f t="shared" si="13"/>
        <v>2004</v>
      </c>
      <c r="AL100" s="224">
        <f t="shared" si="14"/>
        <v>140</v>
      </c>
      <c r="AM100" s="224">
        <v>0</v>
      </c>
      <c r="AN100" s="224">
        <f t="shared" si="15"/>
        <v>140</v>
      </c>
      <c r="AO100" s="224">
        <f t="shared" si="16"/>
        <v>140</v>
      </c>
      <c r="AP100" s="233"/>
      <c r="AQ100" s="224">
        <f t="shared" si="17"/>
        <v>140</v>
      </c>
      <c r="AR100" s="224"/>
      <c r="AS100" s="224">
        <f t="shared" si="18"/>
        <v>140</v>
      </c>
      <c r="AT100" s="224">
        <f t="shared" si="19"/>
        <v>0</v>
      </c>
      <c r="AU100" s="224" t="str">
        <f>IFERROR((AQ100-#REF!+#REF!)/(#REF!-#REF!)*100,"")</f>
        <v/>
      </c>
      <c r="AV100" s="224"/>
      <c r="AW100" s="224"/>
      <c r="AX100" s="224"/>
    </row>
    <row r="101" ht="12.75" customHeight="1" spans="1:50">
      <c r="A101" s="13">
        <v>94</v>
      </c>
      <c r="B101" s="204" t="s">
        <v>1937</v>
      </c>
      <c r="C101" s="204" t="s">
        <v>1854</v>
      </c>
      <c r="D101" s="205" t="s">
        <v>1925</v>
      </c>
      <c r="E101" s="209" t="s">
        <v>3149</v>
      </c>
      <c r="F101" s="209" t="s">
        <v>1856</v>
      </c>
      <c r="G101" s="207" t="s">
        <v>3126</v>
      </c>
      <c r="H101" s="210">
        <v>0.0025</v>
      </c>
      <c r="I101" s="209" t="s">
        <v>1806</v>
      </c>
      <c r="J101" s="208">
        <v>1</v>
      </c>
      <c r="K101" s="209" t="s">
        <v>3127</v>
      </c>
      <c r="L101" s="215" t="s">
        <v>1845</v>
      </c>
      <c r="M101" s="214" t="str">
        <f t="shared" si="11"/>
        <v>2004-10-31</v>
      </c>
      <c r="N101" s="46"/>
      <c r="O101" s="16"/>
      <c r="P101" s="14"/>
      <c r="Q101" s="217">
        <v>1380</v>
      </c>
      <c r="R101" s="16">
        <v>0</v>
      </c>
      <c r="S101" s="16"/>
      <c r="T101" s="16">
        <f t="shared" si="20"/>
        <v>140</v>
      </c>
      <c r="U101" s="46"/>
      <c r="V101" s="16">
        <f t="shared" si="21"/>
        <v>140</v>
      </c>
      <c r="W101" s="16" t="str">
        <f t="shared" si="12"/>
        <v/>
      </c>
      <c r="X101" s="14"/>
      <c r="Y101" s="2"/>
      <c r="AA101" s="45" t="s">
        <v>3134</v>
      </c>
      <c r="AB101" s="224" t="s">
        <v>3130</v>
      </c>
      <c r="AC101" s="224">
        <v>55290</v>
      </c>
      <c r="AD101" s="224"/>
      <c r="AE101" s="224"/>
      <c r="AF101" s="224"/>
      <c r="AG101" s="224">
        <v>1</v>
      </c>
      <c r="AH101" s="224">
        <v>0</v>
      </c>
      <c r="AI101" s="224">
        <v>0</v>
      </c>
      <c r="AJ101" s="224">
        <v>0</v>
      </c>
      <c r="AK101" s="230">
        <f t="shared" si="13"/>
        <v>2004</v>
      </c>
      <c r="AL101" s="224">
        <f t="shared" si="14"/>
        <v>140</v>
      </c>
      <c r="AM101" s="224">
        <v>0</v>
      </c>
      <c r="AN101" s="224">
        <f t="shared" si="15"/>
        <v>140</v>
      </c>
      <c r="AO101" s="224">
        <f t="shared" si="16"/>
        <v>140</v>
      </c>
      <c r="AP101" s="233"/>
      <c r="AQ101" s="224">
        <f t="shared" si="17"/>
        <v>140</v>
      </c>
      <c r="AR101" s="224"/>
      <c r="AS101" s="224">
        <f t="shared" si="18"/>
        <v>140</v>
      </c>
      <c r="AT101" s="224">
        <f t="shared" si="19"/>
        <v>0</v>
      </c>
      <c r="AU101" s="224" t="str">
        <f>IFERROR((AQ101-#REF!+#REF!)/(#REF!-#REF!)*100,"")</f>
        <v/>
      </c>
      <c r="AV101" s="224"/>
      <c r="AW101" s="224"/>
      <c r="AX101" s="224"/>
    </row>
    <row r="102" ht="12.75" customHeight="1" spans="1:50">
      <c r="A102" s="13">
        <v>95</v>
      </c>
      <c r="B102" s="204" t="s">
        <v>1938</v>
      </c>
      <c r="C102" s="204" t="s">
        <v>1854</v>
      </c>
      <c r="D102" s="205" t="s">
        <v>1925</v>
      </c>
      <c r="E102" s="209" t="s">
        <v>3149</v>
      </c>
      <c r="F102" s="209" t="s">
        <v>1856</v>
      </c>
      <c r="G102" s="207" t="s">
        <v>3126</v>
      </c>
      <c r="H102" s="210">
        <v>0.0025</v>
      </c>
      <c r="I102" s="209" t="s">
        <v>1806</v>
      </c>
      <c r="J102" s="208">
        <v>1</v>
      </c>
      <c r="K102" s="209" t="s">
        <v>3127</v>
      </c>
      <c r="L102" s="215" t="s">
        <v>1845</v>
      </c>
      <c r="M102" s="214" t="str">
        <f t="shared" si="11"/>
        <v>2004-10-31</v>
      </c>
      <c r="N102" s="46"/>
      <c r="O102" s="16"/>
      <c r="P102" s="14"/>
      <c r="Q102" s="217">
        <v>1380</v>
      </c>
      <c r="R102" s="16">
        <v>0</v>
      </c>
      <c r="S102" s="16"/>
      <c r="T102" s="16">
        <f t="shared" si="20"/>
        <v>140</v>
      </c>
      <c r="U102" s="46"/>
      <c r="V102" s="16">
        <f t="shared" si="21"/>
        <v>140</v>
      </c>
      <c r="W102" s="16" t="str">
        <f t="shared" si="12"/>
        <v/>
      </c>
      <c r="X102" s="14"/>
      <c r="Y102" s="2"/>
      <c r="AA102" s="45" t="s">
        <v>3134</v>
      </c>
      <c r="AB102" s="224" t="s">
        <v>3130</v>
      </c>
      <c r="AC102" s="224">
        <v>55290</v>
      </c>
      <c r="AD102" s="224"/>
      <c r="AE102" s="224"/>
      <c r="AF102" s="224"/>
      <c r="AG102" s="224">
        <v>1</v>
      </c>
      <c r="AH102" s="224">
        <v>0</v>
      </c>
      <c r="AI102" s="224">
        <v>0</v>
      </c>
      <c r="AJ102" s="224">
        <v>0</v>
      </c>
      <c r="AK102" s="230">
        <f t="shared" si="13"/>
        <v>2004</v>
      </c>
      <c r="AL102" s="224">
        <f t="shared" si="14"/>
        <v>140</v>
      </c>
      <c r="AM102" s="224">
        <v>0</v>
      </c>
      <c r="AN102" s="224">
        <f t="shared" si="15"/>
        <v>140</v>
      </c>
      <c r="AO102" s="224">
        <f t="shared" si="16"/>
        <v>140</v>
      </c>
      <c r="AP102" s="233"/>
      <c r="AQ102" s="224">
        <f t="shared" si="17"/>
        <v>140</v>
      </c>
      <c r="AR102" s="224"/>
      <c r="AS102" s="224">
        <f t="shared" si="18"/>
        <v>140</v>
      </c>
      <c r="AT102" s="224">
        <f t="shared" si="19"/>
        <v>0</v>
      </c>
      <c r="AU102" s="224" t="str">
        <f>IFERROR((AQ102-#REF!+#REF!)/(#REF!-#REF!)*100,"")</f>
        <v/>
      </c>
      <c r="AV102" s="224"/>
      <c r="AW102" s="224"/>
      <c r="AX102" s="224"/>
    </row>
    <row r="103" ht="12.75" customHeight="1" spans="1:50">
      <c r="A103" s="13">
        <v>96</v>
      </c>
      <c r="B103" s="204" t="s">
        <v>1939</v>
      </c>
      <c r="C103" s="204" t="s">
        <v>1854</v>
      </c>
      <c r="D103" s="205" t="s">
        <v>1925</v>
      </c>
      <c r="E103" s="209" t="s">
        <v>3149</v>
      </c>
      <c r="F103" s="209" t="s">
        <v>1856</v>
      </c>
      <c r="G103" s="207" t="s">
        <v>3126</v>
      </c>
      <c r="H103" s="210">
        <v>0.0025</v>
      </c>
      <c r="I103" s="209" t="s">
        <v>1806</v>
      </c>
      <c r="J103" s="208">
        <v>1</v>
      </c>
      <c r="K103" s="209" t="s">
        <v>3127</v>
      </c>
      <c r="L103" s="215" t="s">
        <v>1845</v>
      </c>
      <c r="M103" s="214" t="str">
        <f t="shared" si="11"/>
        <v>2004-10-31</v>
      </c>
      <c r="N103" s="46"/>
      <c r="O103" s="16"/>
      <c r="P103" s="14"/>
      <c r="Q103" s="217">
        <v>1380</v>
      </c>
      <c r="R103" s="16">
        <v>0</v>
      </c>
      <c r="S103" s="16"/>
      <c r="T103" s="16">
        <f t="shared" si="20"/>
        <v>140</v>
      </c>
      <c r="U103" s="46"/>
      <c r="V103" s="16">
        <f t="shared" si="21"/>
        <v>140</v>
      </c>
      <c r="W103" s="16" t="str">
        <f t="shared" si="12"/>
        <v/>
      </c>
      <c r="X103" s="14"/>
      <c r="Y103" s="2"/>
      <c r="AA103" s="45" t="s">
        <v>3134</v>
      </c>
      <c r="AB103" s="224" t="s">
        <v>3130</v>
      </c>
      <c r="AC103" s="224">
        <v>55290</v>
      </c>
      <c r="AD103" s="224"/>
      <c r="AE103" s="224"/>
      <c r="AF103" s="224"/>
      <c r="AG103" s="224">
        <v>1</v>
      </c>
      <c r="AH103" s="224">
        <v>0</v>
      </c>
      <c r="AI103" s="224">
        <v>0</v>
      </c>
      <c r="AJ103" s="224">
        <v>0</v>
      </c>
      <c r="AK103" s="230">
        <f t="shared" si="13"/>
        <v>2004</v>
      </c>
      <c r="AL103" s="224">
        <f t="shared" si="14"/>
        <v>140</v>
      </c>
      <c r="AM103" s="224">
        <v>0</v>
      </c>
      <c r="AN103" s="224">
        <f t="shared" si="15"/>
        <v>140</v>
      </c>
      <c r="AO103" s="224">
        <f t="shared" si="16"/>
        <v>140</v>
      </c>
      <c r="AP103" s="233"/>
      <c r="AQ103" s="224">
        <f t="shared" si="17"/>
        <v>140</v>
      </c>
      <c r="AR103" s="224"/>
      <c r="AS103" s="224">
        <f t="shared" si="18"/>
        <v>140</v>
      </c>
      <c r="AT103" s="224">
        <f t="shared" si="19"/>
        <v>0</v>
      </c>
      <c r="AU103" s="224" t="str">
        <f>IFERROR((AQ103-#REF!+#REF!)/(#REF!-#REF!)*100,"")</f>
        <v/>
      </c>
      <c r="AV103" s="224"/>
      <c r="AW103" s="224"/>
      <c r="AX103" s="224"/>
    </row>
    <row r="104" ht="12.75" customHeight="1" spans="1:50">
      <c r="A104" s="13">
        <v>97</v>
      </c>
      <c r="B104" s="204" t="s">
        <v>1940</v>
      </c>
      <c r="C104" s="204" t="s">
        <v>1854</v>
      </c>
      <c r="D104" s="205" t="s">
        <v>1925</v>
      </c>
      <c r="E104" s="209" t="s">
        <v>3149</v>
      </c>
      <c r="F104" s="209" t="s">
        <v>1856</v>
      </c>
      <c r="G104" s="207" t="s">
        <v>3126</v>
      </c>
      <c r="H104" s="210">
        <v>0.0025</v>
      </c>
      <c r="I104" s="209" t="s">
        <v>1806</v>
      </c>
      <c r="J104" s="208">
        <v>1</v>
      </c>
      <c r="K104" s="209" t="s">
        <v>3127</v>
      </c>
      <c r="L104" s="215" t="s">
        <v>1845</v>
      </c>
      <c r="M104" s="214" t="str">
        <f t="shared" si="11"/>
        <v>2004-10-31</v>
      </c>
      <c r="N104" s="46"/>
      <c r="O104" s="16"/>
      <c r="P104" s="14"/>
      <c r="Q104" s="217">
        <v>1380</v>
      </c>
      <c r="R104" s="16">
        <v>0</v>
      </c>
      <c r="S104" s="16"/>
      <c r="T104" s="16">
        <f t="shared" si="20"/>
        <v>140</v>
      </c>
      <c r="U104" s="46"/>
      <c r="V104" s="16">
        <f t="shared" si="21"/>
        <v>140</v>
      </c>
      <c r="W104" s="16" t="str">
        <f t="shared" si="12"/>
        <v/>
      </c>
      <c r="X104" s="14"/>
      <c r="Y104" s="2"/>
      <c r="AA104" s="45" t="s">
        <v>3134</v>
      </c>
      <c r="AB104" s="224" t="s">
        <v>3130</v>
      </c>
      <c r="AC104" s="224">
        <v>55290</v>
      </c>
      <c r="AD104" s="224"/>
      <c r="AE104" s="224"/>
      <c r="AF104" s="224"/>
      <c r="AG104" s="224">
        <v>1</v>
      </c>
      <c r="AH104" s="224">
        <v>0</v>
      </c>
      <c r="AI104" s="224">
        <v>0</v>
      </c>
      <c r="AJ104" s="224">
        <v>0</v>
      </c>
      <c r="AK104" s="230">
        <f t="shared" si="13"/>
        <v>2004</v>
      </c>
      <c r="AL104" s="224">
        <f t="shared" si="14"/>
        <v>140</v>
      </c>
      <c r="AM104" s="224">
        <v>0</v>
      </c>
      <c r="AN104" s="224">
        <f t="shared" si="15"/>
        <v>140</v>
      </c>
      <c r="AO104" s="224">
        <f t="shared" si="16"/>
        <v>140</v>
      </c>
      <c r="AP104" s="233"/>
      <c r="AQ104" s="224">
        <f t="shared" si="17"/>
        <v>140</v>
      </c>
      <c r="AR104" s="224"/>
      <c r="AS104" s="224">
        <f t="shared" si="18"/>
        <v>140</v>
      </c>
      <c r="AT104" s="224">
        <f t="shared" si="19"/>
        <v>0</v>
      </c>
      <c r="AU104" s="224" t="str">
        <f>IFERROR((AQ104-#REF!+#REF!)/(#REF!-#REF!)*100,"")</f>
        <v/>
      </c>
      <c r="AV104" s="224"/>
      <c r="AW104" s="224"/>
      <c r="AX104" s="224"/>
    </row>
    <row r="105" ht="12.75" customHeight="1" spans="1:50">
      <c r="A105" s="13">
        <v>98</v>
      </c>
      <c r="B105" s="204" t="s">
        <v>1941</v>
      </c>
      <c r="C105" s="204" t="s">
        <v>1854</v>
      </c>
      <c r="D105" s="205" t="s">
        <v>1925</v>
      </c>
      <c r="E105" s="209" t="s">
        <v>3149</v>
      </c>
      <c r="F105" s="209" t="s">
        <v>1856</v>
      </c>
      <c r="G105" s="207" t="s">
        <v>3126</v>
      </c>
      <c r="H105" s="210">
        <v>0.0025</v>
      </c>
      <c r="I105" s="209" t="s">
        <v>1806</v>
      </c>
      <c r="J105" s="208">
        <v>1</v>
      </c>
      <c r="K105" s="209" t="s">
        <v>3127</v>
      </c>
      <c r="L105" s="215" t="s">
        <v>1845</v>
      </c>
      <c r="M105" s="214" t="str">
        <f t="shared" si="11"/>
        <v>2004-10-31</v>
      </c>
      <c r="N105" s="46"/>
      <c r="O105" s="16"/>
      <c r="P105" s="14"/>
      <c r="Q105" s="217">
        <v>1380</v>
      </c>
      <c r="R105" s="16">
        <v>0</v>
      </c>
      <c r="S105" s="16"/>
      <c r="T105" s="16">
        <f t="shared" si="20"/>
        <v>140</v>
      </c>
      <c r="U105" s="46"/>
      <c r="V105" s="16">
        <f t="shared" si="21"/>
        <v>140</v>
      </c>
      <c r="W105" s="16" t="str">
        <f t="shared" si="12"/>
        <v/>
      </c>
      <c r="X105" s="14"/>
      <c r="Y105" s="2"/>
      <c r="AA105" s="45" t="s">
        <v>3134</v>
      </c>
      <c r="AB105" s="224" t="s">
        <v>3130</v>
      </c>
      <c r="AC105" s="224">
        <v>55290</v>
      </c>
      <c r="AD105" s="224"/>
      <c r="AE105" s="224"/>
      <c r="AF105" s="224"/>
      <c r="AG105" s="224">
        <v>1</v>
      </c>
      <c r="AH105" s="224">
        <v>0</v>
      </c>
      <c r="AI105" s="224">
        <v>0</v>
      </c>
      <c r="AJ105" s="224">
        <v>0</v>
      </c>
      <c r="AK105" s="230">
        <f t="shared" si="13"/>
        <v>2004</v>
      </c>
      <c r="AL105" s="224">
        <f t="shared" si="14"/>
        <v>140</v>
      </c>
      <c r="AM105" s="224">
        <v>0</v>
      </c>
      <c r="AN105" s="224">
        <f t="shared" si="15"/>
        <v>140</v>
      </c>
      <c r="AO105" s="224">
        <f t="shared" si="16"/>
        <v>140</v>
      </c>
      <c r="AP105" s="233"/>
      <c r="AQ105" s="224">
        <f t="shared" si="17"/>
        <v>140</v>
      </c>
      <c r="AR105" s="224"/>
      <c r="AS105" s="224">
        <f t="shared" si="18"/>
        <v>140</v>
      </c>
      <c r="AT105" s="224">
        <f t="shared" si="19"/>
        <v>0</v>
      </c>
      <c r="AU105" s="224" t="str">
        <f>IFERROR((AQ105-#REF!+#REF!)/(#REF!-#REF!)*100,"")</f>
        <v/>
      </c>
      <c r="AV105" s="224"/>
      <c r="AW105" s="224"/>
      <c r="AX105" s="224"/>
    </row>
    <row r="106" ht="12.75" customHeight="1" spans="1:50">
      <c r="A106" s="13">
        <v>99</v>
      </c>
      <c r="B106" s="204" t="s">
        <v>1942</v>
      </c>
      <c r="C106" s="204" t="s">
        <v>1854</v>
      </c>
      <c r="D106" s="205" t="s">
        <v>1925</v>
      </c>
      <c r="E106" s="209" t="s">
        <v>3149</v>
      </c>
      <c r="F106" s="209" t="s">
        <v>1856</v>
      </c>
      <c r="G106" s="207" t="s">
        <v>3126</v>
      </c>
      <c r="H106" s="210">
        <v>0.0025</v>
      </c>
      <c r="I106" s="209" t="s">
        <v>1806</v>
      </c>
      <c r="J106" s="208">
        <v>1</v>
      </c>
      <c r="K106" s="209" t="s">
        <v>3127</v>
      </c>
      <c r="L106" s="215" t="s">
        <v>1845</v>
      </c>
      <c r="M106" s="214" t="str">
        <f t="shared" si="11"/>
        <v>2004-10-31</v>
      </c>
      <c r="N106" s="46"/>
      <c r="O106" s="16"/>
      <c r="P106" s="14"/>
      <c r="Q106" s="217">
        <v>1380</v>
      </c>
      <c r="R106" s="16">
        <v>0</v>
      </c>
      <c r="S106" s="16"/>
      <c r="T106" s="16">
        <f t="shared" si="20"/>
        <v>140</v>
      </c>
      <c r="U106" s="46"/>
      <c r="V106" s="16">
        <f t="shared" si="21"/>
        <v>140</v>
      </c>
      <c r="W106" s="16" t="str">
        <f t="shared" si="12"/>
        <v/>
      </c>
      <c r="X106" s="14"/>
      <c r="Y106" s="2"/>
      <c r="AA106" s="45" t="s">
        <v>3134</v>
      </c>
      <c r="AB106" s="224" t="s">
        <v>3130</v>
      </c>
      <c r="AC106" s="224">
        <v>55290</v>
      </c>
      <c r="AD106" s="224"/>
      <c r="AE106" s="224"/>
      <c r="AF106" s="224"/>
      <c r="AG106" s="224">
        <v>1</v>
      </c>
      <c r="AH106" s="224">
        <v>0</v>
      </c>
      <c r="AI106" s="224">
        <v>0</v>
      </c>
      <c r="AJ106" s="224">
        <v>0</v>
      </c>
      <c r="AK106" s="230">
        <f t="shared" si="13"/>
        <v>2004</v>
      </c>
      <c r="AL106" s="224">
        <f t="shared" si="14"/>
        <v>140</v>
      </c>
      <c r="AM106" s="224">
        <v>0</v>
      </c>
      <c r="AN106" s="224">
        <f t="shared" si="15"/>
        <v>140</v>
      </c>
      <c r="AO106" s="224">
        <f t="shared" si="16"/>
        <v>140</v>
      </c>
      <c r="AP106" s="233"/>
      <c r="AQ106" s="224">
        <f t="shared" si="17"/>
        <v>140</v>
      </c>
      <c r="AR106" s="224"/>
      <c r="AS106" s="224">
        <f t="shared" si="18"/>
        <v>140</v>
      </c>
      <c r="AT106" s="224">
        <f t="shared" si="19"/>
        <v>0</v>
      </c>
      <c r="AU106" s="224" t="str">
        <f>IFERROR((AQ106-#REF!+#REF!)/(#REF!-#REF!)*100,"")</f>
        <v/>
      </c>
      <c r="AV106" s="224"/>
      <c r="AW106" s="224"/>
      <c r="AX106" s="224"/>
    </row>
    <row r="107" ht="12.75" customHeight="1" spans="1:50">
      <c r="A107" s="13">
        <v>100</v>
      </c>
      <c r="B107" s="204" t="s">
        <v>1943</v>
      </c>
      <c r="C107" s="204" t="s">
        <v>1944</v>
      </c>
      <c r="D107" s="205" t="s">
        <v>1828</v>
      </c>
      <c r="E107" s="209" t="s">
        <v>3150</v>
      </c>
      <c r="F107" s="209" t="s">
        <v>1945</v>
      </c>
      <c r="G107" s="207" t="s">
        <v>3126</v>
      </c>
      <c r="H107" s="208">
        <v>1.6</v>
      </c>
      <c r="I107" s="209" t="s">
        <v>1806</v>
      </c>
      <c r="J107" s="208">
        <v>1</v>
      </c>
      <c r="K107" s="209" t="s">
        <v>3127</v>
      </c>
      <c r="L107" s="215" t="s">
        <v>1946</v>
      </c>
      <c r="M107" s="214" t="str">
        <f t="shared" si="11"/>
        <v>1999-09-30</v>
      </c>
      <c r="N107" s="46"/>
      <c r="O107" s="16"/>
      <c r="P107" s="14"/>
      <c r="Q107" s="217">
        <v>10560</v>
      </c>
      <c r="R107" s="16">
        <v>0</v>
      </c>
      <c r="S107" s="16"/>
      <c r="T107" s="16">
        <f t="shared" si="20"/>
        <v>1770</v>
      </c>
      <c r="U107" s="46"/>
      <c r="V107" s="16">
        <f t="shared" si="21"/>
        <v>1770</v>
      </c>
      <c r="W107" s="16" t="str">
        <f t="shared" si="12"/>
        <v/>
      </c>
      <c r="X107" s="14"/>
      <c r="Y107" s="2"/>
      <c r="AA107" s="45" t="s">
        <v>3134</v>
      </c>
      <c r="AB107" s="224" t="s">
        <v>3130</v>
      </c>
      <c r="AC107" s="224">
        <v>55290</v>
      </c>
      <c r="AD107" s="224">
        <v>1980</v>
      </c>
      <c r="AE107" s="224"/>
      <c r="AF107" s="224"/>
      <c r="AG107" s="224">
        <v>0.02</v>
      </c>
      <c r="AH107" s="224">
        <v>0.98</v>
      </c>
      <c r="AI107" s="224">
        <v>0</v>
      </c>
      <c r="AJ107" s="224">
        <v>0</v>
      </c>
      <c r="AK107" s="230">
        <f t="shared" si="13"/>
        <v>1999</v>
      </c>
      <c r="AL107" s="224">
        <f t="shared" si="14"/>
        <v>1770</v>
      </c>
      <c r="AM107" s="224">
        <v>0</v>
      </c>
      <c r="AN107" s="224">
        <f t="shared" si="15"/>
        <v>1770</v>
      </c>
      <c r="AO107" s="224">
        <f t="shared" si="16"/>
        <v>1770</v>
      </c>
      <c r="AP107" s="233"/>
      <c r="AQ107" s="224">
        <f t="shared" si="17"/>
        <v>1770</v>
      </c>
      <c r="AR107" s="224"/>
      <c r="AS107" s="224">
        <f t="shared" si="18"/>
        <v>1770</v>
      </c>
      <c r="AT107" s="224">
        <f t="shared" si="19"/>
        <v>0</v>
      </c>
      <c r="AU107" s="224" t="str">
        <f>IFERROR((AQ107-#REF!+#REF!)/(#REF!-#REF!)*100,"")</f>
        <v/>
      </c>
      <c r="AV107" s="224"/>
      <c r="AW107" s="224"/>
      <c r="AX107" s="224"/>
    </row>
    <row r="108" ht="12.75" customHeight="1" spans="1:50">
      <c r="A108" s="13">
        <v>101</v>
      </c>
      <c r="B108" s="204" t="s">
        <v>3151</v>
      </c>
      <c r="C108" s="204" t="s">
        <v>3090</v>
      </c>
      <c r="D108" s="205" t="s">
        <v>3152</v>
      </c>
      <c r="E108" s="209" t="s">
        <v>3153</v>
      </c>
      <c r="F108" s="209" t="s">
        <v>1945</v>
      </c>
      <c r="G108" s="207" t="s">
        <v>3126</v>
      </c>
      <c r="H108" s="208">
        <v>4</v>
      </c>
      <c r="I108" s="209" t="s">
        <v>1806</v>
      </c>
      <c r="J108" s="208">
        <v>1</v>
      </c>
      <c r="K108" s="209" t="s">
        <v>3127</v>
      </c>
      <c r="L108" s="215" t="s">
        <v>1946</v>
      </c>
      <c r="M108" s="214" t="str">
        <f t="shared" si="11"/>
        <v>1999-09-30</v>
      </c>
      <c r="N108" s="46"/>
      <c r="O108" s="16"/>
      <c r="P108" s="14"/>
      <c r="Q108" s="217">
        <v>9134.52</v>
      </c>
      <c r="R108" s="16">
        <v>0</v>
      </c>
      <c r="S108" s="16"/>
      <c r="T108" s="16">
        <f t="shared" si="20"/>
        <v>9120</v>
      </c>
      <c r="U108" s="46"/>
      <c r="V108" s="16">
        <f t="shared" si="21"/>
        <v>9120</v>
      </c>
      <c r="W108" s="16" t="str">
        <f t="shared" si="12"/>
        <v/>
      </c>
      <c r="X108" s="14"/>
      <c r="Y108" s="2"/>
      <c r="AA108" s="45" t="s">
        <v>3134</v>
      </c>
      <c r="AB108" s="224" t="s">
        <v>3130</v>
      </c>
      <c r="AC108" s="224">
        <v>2280</v>
      </c>
      <c r="AD108" s="224"/>
      <c r="AE108" s="224"/>
      <c r="AF108" s="224"/>
      <c r="AG108" s="224">
        <v>1</v>
      </c>
      <c r="AH108" s="224">
        <v>0</v>
      </c>
      <c r="AI108" s="224">
        <v>0</v>
      </c>
      <c r="AJ108" s="224">
        <v>0</v>
      </c>
      <c r="AK108" s="230">
        <f t="shared" si="13"/>
        <v>1999</v>
      </c>
      <c r="AL108" s="224">
        <f t="shared" si="14"/>
        <v>9120</v>
      </c>
      <c r="AM108" s="224">
        <v>0</v>
      </c>
      <c r="AN108" s="224">
        <f t="shared" si="15"/>
        <v>9120</v>
      </c>
      <c r="AO108" s="224">
        <f t="shared" si="16"/>
        <v>9120</v>
      </c>
      <c r="AP108" s="233"/>
      <c r="AQ108" s="224">
        <f t="shared" si="17"/>
        <v>9120</v>
      </c>
      <c r="AR108" s="224"/>
      <c r="AS108" s="224">
        <f t="shared" si="18"/>
        <v>9120</v>
      </c>
      <c r="AT108" s="224">
        <f t="shared" si="19"/>
        <v>0</v>
      </c>
      <c r="AU108" s="224" t="str">
        <f>IFERROR((AQ108-#REF!+#REF!)/(#REF!-#REF!)*100,"")</f>
        <v/>
      </c>
      <c r="AV108" s="224"/>
      <c r="AW108" s="224"/>
      <c r="AX108" s="224"/>
    </row>
    <row r="109" ht="12.75" customHeight="1" spans="1:50">
      <c r="A109" s="13">
        <v>102</v>
      </c>
      <c r="B109" s="204" t="s">
        <v>3154</v>
      </c>
      <c r="C109" s="204" t="s">
        <v>3090</v>
      </c>
      <c r="D109" s="205" t="s">
        <v>3152</v>
      </c>
      <c r="E109" s="209" t="s">
        <v>3153</v>
      </c>
      <c r="F109" s="209" t="s">
        <v>1945</v>
      </c>
      <c r="G109" s="207" t="s">
        <v>3126</v>
      </c>
      <c r="H109" s="208">
        <v>4</v>
      </c>
      <c r="I109" s="209" t="s">
        <v>1806</v>
      </c>
      <c r="J109" s="208">
        <v>1</v>
      </c>
      <c r="K109" s="209" t="s">
        <v>3127</v>
      </c>
      <c r="L109" s="215" t="s">
        <v>1946</v>
      </c>
      <c r="M109" s="214" t="str">
        <f t="shared" si="11"/>
        <v>1999-09-30</v>
      </c>
      <c r="N109" s="46"/>
      <c r="O109" s="16"/>
      <c r="P109" s="14"/>
      <c r="Q109" s="217">
        <v>9134.52</v>
      </c>
      <c r="R109" s="16">
        <v>0</v>
      </c>
      <c r="S109" s="16"/>
      <c r="T109" s="16">
        <f t="shared" si="20"/>
        <v>9120</v>
      </c>
      <c r="U109" s="46"/>
      <c r="V109" s="16">
        <f t="shared" si="21"/>
        <v>9120</v>
      </c>
      <c r="W109" s="16" t="str">
        <f t="shared" si="12"/>
        <v/>
      </c>
      <c r="X109" s="14"/>
      <c r="Y109" s="2"/>
      <c r="AA109" s="45" t="s">
        <v>3134</v>
      </c>
      <c r="AB109" s="224" t="s">
        <v>3130</v>
      </c>
      <c r="AC109" s="224">
        <v>2280</v>
      </c>
      <c r="AD109" s="224"/>
      <c r="AE109" s="224"/>
      <c r="AF109" s="224"/>
      <c r="AG109" s="224">
        <v>1</v>
      </c>
      <c r="AH109" s="224">
        <v>0</v>
      </c>
      <c r="AI109" s="224">
        <v>0</v>
      </c>
      <c r="AJ109" s="224">
        <v>0</v>
      </c>
      <c r="AK109" s="230">
        <f t="shared" si="13"/>
        <v>1999</v>
      </c>
      <c r="AL109" s="224">
        <f t="shared" si="14"/>
        <v>9120</v>
      </c>
      <c r="AM109" s="224">
        <v>0</v>
      </c>
      <c r="AN109" s="224">
        <f t="shared" si="15"/>
        <v>9120</v>
      </c>
      <c r="AO109" s="224">
        <f t="shared" si="16"/>
        <v>9120</v>
      </c>
      <c r="AP109" s="233"/>
      <c r="AQ109" s="224">
        <f t="shared" si="17"/>
        <v>9120</v>
      </c>
      <c r="AR109" s="224"/>
      <c r="AS109" s="224">
        <f t="shared" si="18"/>
        <v>9120</v>
      </c>
      <c r="AT109" s="224">
        <f t="shared" si="19"/>
        <v>0</v>
      </c>
      <c r="AU109" s="224" t="str">
        <f>IFERROR((AQ109-#REF!+#REF!)/(#REF!-#REF!)*100,"")</f>
        <v/>
      </c>
      <c r="AV109" s="224"/>
      <c r="AW109" s="224"/>
      <c r="AX109" s="224"/>
    </row>
    <row r="110" ht="12.75" customHeight="1" spans="1:50">
      <c r="A110" s="13">
        <v>103</v>
      </c>
      <c r="B110" s="204" t="s">
        <v>3155</v>
      </c>
      <c r="C110" s="204" t="s">
        <v>3090</v>
      </c>
      <c r="D110" s="205" t="s">
        <v>3152</v>
      </c>
      <c r="E110" s="209" t="s">
        <v>3153</v>
      </c>
      <c r="F110" s="209" t="s">
        <v>1945</v>
      </c>
      <c r="G110" s="207" t="s">
        <v>3126</v>
      </c>
      <c r="H110" s="208">
        <v>4</v>
      </c>
      <c r="I110" s="209" t="s">
        <v>1806</v>
      </c>
      <c r="J110" s="208">
        <v>1</v>
      </c>
      <c r="K110" s="209" t="s">
        <v>3127</v>
      </c>
      <c r="L110" s="215" t="s">
        <v>1946</v>
      </c>
      <c r="M110" s="214" t="str">
        <f t="shared" si="11"/>
        <v>1999-09-30</v>
      </c>
      <c r="N110" s="46"/>
      <c r="O110" s="16"/>
      <c r="P110" s="14"/>
      <c r="Q110" s="217">
        <v>9134.52</v>
      </c>
      <c r="R110" s="16">
        <v>0</v>
      </c>
      <c r="S110" s="16"/>
      <c r="T110" s="16">
        <f t="shared" si="20"/>
        <v>9120</v>
      </c>
      <c r="U110" s="46"/>
      <c r="V110" s="16">
        <f t="shared" si="21"/>
        <v>9120</v>
      </c>
      <c r="W110" s="16" t="str">
        <f t="shared" si="12"/>
        <v/>
      </c>
      <c r="X110" s="14"/>
      <c r="Y110" s="2"/>
      <c r="AA110" s="45" t="s">
        <v>3134</v>
      </c>
      <c r="AB110" s="224" t="s">
        <v>3130</v>
      </c>
      <c r="AC110" s="224">
        <v>2280</v>
      </c>
      <c r="AD110" s="224"/>
      <c r="AE110" s="224"/>
      <c r="AF110" s="224"/>
      <c r="AG110" s="224">
        <v>1</v>
      </c>
      <c r="AH110" s="224">
        <v>0</v>
      </c>
      <c r="AI110" s="224">
        <v>0</v>
      </c>
      <c r="AJ110" s="224">
        <v>0</v>
      </c>
      <c r="AK110" s="230">
        <f t="shared" si="13"/>
        <v>1999</v>
      </c>
      <c r="AL110" s="224">
        <f t="shared" si="14"/>
        <v>9120</v>
      </c>
      <c r="AM110" s="224">
        <v>0</v>
      </c>
      <c r="AN110" s="224">
        <f t="shared" si="15"/>
        <v>9120</v>
      </c>
      <c r="AO110" s="224">
        <f t="shared" si="16"/>
        <v>9120</v>
      </c>
      <c r="AP110" s="233"/>
      <c r="AQ110" s="224">
        <f t="shared" si="17"/>
        <v>9120</v>
      </c>
      <c r="AR110" s="224"/>
      <c r="AS110" s="224">
        <f t="shared" si="18"/>
        <v>9120</v>
      </c>
      <c r="AT110" s="224">
        <f t="shared" si="19"/>
        <v>0</v>
      </c>
      <c r="AU110" s="224" t="str">
        <f>IFERROR((AQ110-#REF!+#REF!)/(#REF!-#REF!)*100,"")</f>
        <v/>
      </c>
      <c r="AV110" s="224"/>
      <c r="AW110" s="224"/>
      <c r="AX110" s="224"/>
    </row>
    <row r="111" ht="12.75" customHeight="1" spans="1:50">
      <c r="A111" s="13">
        <v>104</v>
      </c>
      <c r="B111" s="204" t="s">
        <v>3156</v>
      </c>
      <c r="C111" s="204" t="s">
        <v>3090</v>
      </c>
      <c r="D111" s="205" t="s">
        <v>3152</v>
      </c>
      <c r="E111" s="209" t="s">
        <v>3153</v>
      </c>
      <c r="F111" s="209" t="s">
        <v>1945</v>
      </c>
      <c r="G111" s="207" t="s">
        <v>3126</v>
      </c>
      <c r="H111" s="208">
        <v>4</v>
      </c>
      <c r="I111" s="209" t="s">
        <v>1806</v>
      </c>
      <c r="J111" s="208">
        <v>1</v>
      </c>
      <c r="K111" s="209" t="s">
        <v>3127</v>
      </c>
      <c r="L111" s="215" t="s">
        <v>1946</v>
      </c>
      <c r="M111" s="214" t="str">
        <f t="shared" si="11"/>
        <v>1999-09-30</v>
      </c>
      <c r="N111" s="46"/>
      <c r="O111" s="16"/>
      <c r="P111" s="14"/>
      <c r="Q111" s="217">
        <v>9134.52</v>
      </c>
      <c r="R111" s="16">
        <v>0</v>
      </c>
      <c r="S111" s="16"/>
      <c r="T111" s="16">
        <f t="shared" si="20"/>
        <v>9120</v>
      </c>
      <c r="U111" s="46"/>
      <c r="V111" s="16">
        <f t="shared" si="21"/>
        <v>9120</v>
      </c>
      <c r="W111" s="16" t="str">
        <f t="shared" si="12"/>
        <v/>
      </c>
      <c r="X111" s="14"/>
      <c r="Y111" s="2"/>
      <c r="AA111" s="45" t="s">
        <v>3134</v>
      </c>
      <c r="AB111" s="224" t="s">
        <v>3130</v>
      </c>
      <c r="AC111" s="224">
        <v>2280</v>
      </c>
      <c r="AD111" s="224"/>
      <c r="AE111" s="224"/>
      <c r="AF111" s="224"/>
      <c r="AG111" s="224">
        <v>1</v>
      </c>
      <c r="AH111" s="224">
        <v>0</v>
      </c>
      <c r="AI111" s="224">
        <v>0</v>
      </c>
      <c r="AJ111" s="224">
        <v>0</v>
      </c>
      <c r="AK111" s="230">
        <f t="shared" si="13"/>
        <v>1999</v>
      </c>
      <c r="AL111" s="224">
        <f t="shared" si="14"/>
        <v>9120</v>
      </c>
      <c r="AM111" s="224">
        <v>0</v>
      </c>
      <c r="AN111" s="224">
        <f t="shared" si="15"/>
        <v>9120</v>
      </c>
      <c r="AO111" s="224">
        <f t="shared" si="16"/>
        <v>9120</v>
      </c>
      <c r="AP111" s="233"/>
      <c r="AQ111" s="224">
        <f t="shared" si="17"/>
        <v>9120</v>
      </c>
      <c r="AR111" s="224"/>
      <c r="AS111" s="224">
        <f t="shared" si="18"/>
        <v>9120</v>
      </c>
      <c r="AT111" s="224">
        <f t="shared" si="19"/>
        <v>0</v>
      </c>
      <c r="AU111" s="224" t="str">
        <f>IFERROR((AQ111-#REF!+#REF!)/(#REF!-#REF!)*100,"")</f>
        <v/>
      </c>
      <c r="AV111" s="224"/>
      <c r="AW111" s="224"/>
      <c r="AX111" s="224"/>
    </row>
    <row r="112" ht="12.75" customHeight="1" spans="1:50">
      <c r="A112" s="13">
        <v>105</v>
      </c>
      <c r="B112" s="204" t="s">
        <v>3157</v>
      </c>
      <c r="C112" s="204" t="s">
        <v>3090</v>
      </c>
      <c r="D112" s="205" t="s">
        <v>3152</v>
      </c>
      <c r="E112" s="209" t="s">
        <v>3153</v>
      </c>
      <c r="F112" s="209" t="s">
        <v>1945</v>
      </c>
      <c r="G112" s="207" t="s">
        <v>3126</v>
      </c>
      <c r="H112" s="208">
        <v>4</v>
      </c>
      <c r="I112" s="209" t="s">
        <v>1806</v>
      </c>
      <c r="J112" s="208">
        <v>1</v>
      </c>
      <c r="K112" s="209" t="s">
        <v>3127</v>
      </c>
      <c r="L112" s="215" t="s">
        <v>1946</v>
      </c>
      <c r="M112" s="214" t="str">
        <f t="shared" si="11"/>
        <v>1999-09-30</v>
      </c>
      <c r="N112" s="46"/>
      <c r="O112" s="16"/>
      <c r="P112" s="14"/>
      <c r="Q112" s="217">
        <v>9134.52</v>
      </c>
      <c r="R112" s="16">
        <v>0</v>
      </c>
      <c r="S112" s="16"/>
      <c r="T112" s="16">
        <f t="shared" si="20"/>
        <v>9120</v>
      </c>
      <c r="U112" s="46"/>
      <c r="V112" s="16">
        <f t="shared" si="21"/>
        <v>9120</v>
      </c>
      <c r="W112" s="16" t="str">
        <f t="shared" si="12"/>
        <v/>
      </c>
      <c r="X112" s="14"/>
      <c r="Y112" s="2"/>
      <c r="AA112" s="45" t="s">
        <v>3134</v>
      </c>
      <c r="AB112" s="224" t="s">
        <v>3130</v>
      </c>
      <c r="AC112" s="224">
        <v>2280</v>
      </c>
      <c r="AD112" s="224"/>
      <c r="AE112" s="224"/>
      <c r="AF112" s="224"/>
      <c r="AG112" s="224">
        <v>1</v>
      </c>
      <c r="AH112" s="224">
        <v>0</v>
      </c>
      <c r="AI112" s="224">
        <v>0</v>
      </c>
      <c r="AJ112" s="224">
        <v>0</v>
      </c>
      <c r="AK112" s="230">
        <f t="shared" si="13"/>
        <v>1999</v>
      </c>
      <c r="AL112" s="224">
        <f t="shared" si="14"/>
        <v>9120</v>
      </c>
      <c r="AM112" s="224">
        <v>0</v>
      </c>
      <c r="AN112" s="224">
        <f t="shared" si="15"/>
        <v>9120</v>
      </c>
      <c r="AO112" s="224">
        <f t="shared" si="16"/>
        <v>9120</v>
      </c>
      <c r="AP112" s="233"/>
      <c r="AQ112" s="224">
        <f t="shared" si="17"/>
        <v>9120</v>
      </c>
      <c r="AR112" s="224"/>
      <c r="AS112" s="224">
        <f t="shared" si="18"/>
        <v>9120</v>
      </c>
      <c r="AT112" s="224">
        <f t="shared" si="19"/>
        <v>0</v>
      </c>
      <c r="AU112" s="224" t="str">
        <f>IFERROR((AQ112-#REF!+#REF!)/(#REF!-#REF!)*100,"")</f>
        <v/>
      </c>
      <c r="AV112" s="224"/>
      <c r="AW112" s="224"/>
      <c r="AX112" s="224"/>
    </row>
    <row r="113" ht="12.75" customHeight="1" spans="1:50">
      <c r="A113" s="13">
        <v>106</v>
      </c>
      <c r="B113" s="204" t="s">
        <v>3158</v>
      </c>
      <c r="C113" s="204" t="s">
        <v>3090</v>
      </c>
      <c r="D113" s="205" t="s">
        <v>3152</v>
      </c>
      <c r="E113" s="209" t="s">
        <v>3153</v>
      </c>
      <c r="F113" s="209" t="s">
        <v>1945</v>
      </c>
      <c r="G113" s="207" t="s">
        <v>3126</v>
      </c>
      <c r="H113" s="208">
        <v>4</v>
      </c>
      <c r="I113" s="209" t="s">
        <v>1806</v>
      </c>
      <c r="J113" s="208">
        <v>1</v>
      </c>
      <c r="K113" s="209" t="s">
        <v>3127</v>
      </c>
      <c r="L113" s="215" t="s">
        <v>1946</v>
      </c>
      <c r="M113" s="214" t="str">
        <f t="shared" si="11"/>
        <v>1999-09-30</v>
      </c>
      <c r="N113" s="46"/>
      <c r="O113" s="16"/>
      <c r="P113" s="14"/>
      <c r="Q113" s="217">
        <v>9134.52</v>
      </c>
      <c r="R113" s="16">
        <v>0</v>
      </c>
      <c r="S113" s="16"/>
      <c r="T113" s="16">
        <f t="shared" si="20"/>
        <v>9120</v>
      </c>
      <c r="U113" s="46"/>
      <c r="V113" s="16">
        <f t="shared" si="21"/>
        <v>9120</v>
      </c>
      <c r="W113" s="16" t="str">
        <f t="shared" si="12"/>
        <v/>
      </c>
      <c r="X113" s="14"/>
      <c r="Y113" s="2"/>
      <c r="AA113" s="45" t="s">
        <v>3134</v>
      </c>
      <c r="AB113" s="224" t="s">
        <v>3130</v>
      </c>
      <c r="AC113" s="224">
        <v>2280</v>
      </c>
      <c r="AD113" s="224"/>
      <c r="AE113" s="224"/>
      <c r="AF113" s="224"/>
      <c r="AG113" s="224">
        <v>1</v>
      </c>
      <c r="AH113" s="224">
        <v>0</v>
      </c>
      <c r="AI113" s="224">
        <v>0</v>
      </c>
      <c r="AJ113" s="224">
        <v>0</v>
      </c>
      <c r="AK113" s="230">
        <f t="shared" si="13"/>
        <v>1999</v>
      </c>
      <c r="AL113" s="224">
        <f t="shared" si="14"/>
        <v>9120</v>
      </c>
      <c r="AM113" s="224">
        <v>0</v>
      </c>
      <c r="AN113" s="224">
        <f t="shared" si="15"/>
        <v>9120</v>
      </c>
      <c r="AO113" s="224">
        <f t="shared" si="16"/>
        <v>9120</v>
      </c>
      <c r="AP113" s="233"/>
      <c r="AQ113" s="224">
        <f t="shared" si="17"/>
        <v>9120</v>
      </c>
      <c r="AR113" s="224"/>
      <c r="AS113" s="224">
        <f t="shared" si="18"/>
        <v>9120</v>
      </c>
      <c r="AT113" s="224">
        <f t="shared" si="19"/>
        <v>0</v>
      </c>
      <c r="AU113" s="224" t="str">
        <f>IFERROR((AQ113-#REF!+#REF!)/(#REF!-#REF!)*100,"")</f>
        <v/>
      </c>
      <c r="AV113" s="224"/>
      <c r="AW113" s="224"/>
      <c r="AX113" s="224"/>
    </row>
    <row r="114" ht="12.75" customHeight="1" spans="1:50">
      <c r="A114" s="13">
        <v>107</v>
      </c>
      <c r="B114" s="204" t="s">
        <v>1947</v>
      </c>
      <c r="C114" s="204" t="s">
        <v>1948</v>
      </c>
      <c r="D114" s="205" t="s">
        <v>1805</v>
      </c>
      <c r="E114" s="206"/>
      <c r="F114" s="206"/>
      <c r="G114" s="207" t="s">
        <v>3126</v>
      </c>
      <c r="H114" s="208"/>
      <c r="I114" s="209" t="s">
        <v>1829</v>
      </c>
      <c r="J114" s="208">
        <v>1</v>
      </c>
      <c r="K114" s="209" t="s">
        <v>3127</v>
      </c>
      <c r="L114" s="215" t="s">
        <v>1949</v>
      </c>
      <c r="M114" s="214" t="str">
        <f t="shared" si="11"/>
        <v>2005-07-26</v>
      </c>
      <c r="N114" s="46"/>
      <c r="O114" s="16"/>
      <c r="P114" s="14"/>
      <c r="Q114" s="217">
        <v>150</v>
      </c>
      <c r="R114" s="16">
        <v>0</v>
      </c>
      <c r="S114" s="16"/>
      <c r="T114" s="16">
        <f t="shared" si="20"/>
        <v>10</v>
      </c>
      <c r="U114" s="46"/>
      <c r="V114" s="16">
        <f t="shared" si="21"/>
        <v>10</v>
      </c>
      <c r="W114" s="16" t="str">
        <f t="shared" si="12"/>
        <v/>
      </c>
      <c r="X114" s="14"/>
      <c r="Y114" s="2"/>
      <c r="AA114" s="45" t="s">
        <v>3129</v>
      </c>
      <c r="AB114" s="224" t="s">
        <v>3130</v>
      </c>
      <c r="AC114" s="224"/>
      <c r="AD114" s="224"/>
      <c r="AE114" s="224"/>
      <c r="AF114" s="224"/>
      <c r="AG114" s="224">
        <v>1</v>
      </c>
      <c r="AH114" s="224">
        <v>0</v>
      </c>
      <c r="AI114" s="224">
        <v>0</v>
      </c>
      <c r="AJ114" s="224">
        <v>5</v>
      </c>
      <c r="AK114" s="230">
        <f t="shared" si="13"/>
        <v>2005</v>
      </c>
      <c r="AL114" s="224">
        <f t="shared" si="14"/>
        <v>5</v>
      </c>
      <c r="AM114" s="224">
        <v>0</v>
      </c>
      <c r="AN114" s="224">
        <f t="shared" si="15"/>
        <v>10</v>
      </c>
      <c r="AO114" s="224">
        <f t="shared" si="16"/>
        <v>10</v>
      </c>
      <c r="AP114" s="233"/>
      <c r="AQ114" s="224">
        <f t="shared" si="17"/>
        <v>10</v>
      </c>
      <c r="AR114" s="224"/>
      <c r="AS114" s="224">
        <f t="shared" si="18"/>
        <v>10</v>
      </c>
      <c r="AT114" s="224">
        <f t="shared" si="19"/>
        <v>0</v>
      </c>
      <c r="AU114" s="224" t="str">
        <f>IFERROR((AQ114-#REF!+#REF!)/(#REF!-#REF!)*100,"")</f>
        <v/>
      </c>
      <c r="AV114" s="224"/>
      <c r="AW114" s="224"/>
      <c r="AX114" s="224"/>
    </row>
    <row r="115" ht="12.75" customHeight="1" spans="1:50">
      <c r="A115" s="13">
        <v>108</v>
      </c>
      <c r="B115" s="204" t="s">
        <v>1950</v>
      </c>
      <c r="C115" s="204" t="s">
        <v>1948</v>
      </c>
      <c r="D115" s="205" t="s">
        <v>1805</v>
      </c>
      <c r="E115" s="206"/>
      <c r="F115" s="206"/>
      <c r="G115" s="207" t="s">
        <v>3126</v>
      </c>
      <c r="H115" s="208"/>
      <c r="I115" s="209" t="s">
        <v>1829</v>
      </c>
      <c r="J115" s="208">
        <v>1</v>
      </c>
      <c r="K115" s="209" t="s">
        <v>3127</v>
      </c>
      <c r="L115" s="215" t="s">
        <v>1949</v>
      </c>
      <c r="M115" s="214" t="str">
        <f t="shared" si="11"/>
        <v>2005-07-26</v>
      </c>
      <c r="N115" s="46"/>
      <c r="O115" s="16"/>
      <c r="P115" s="14"/>
      <c r="Q115" s="217">
        <v>150</v>
      </c>
      <c r="R115" s="16">
        <v>0</v>
      </c>
      <c r="S115" s="16"/>
      <c r="T115" s="16">
        <f t="shared" si="20"/>
        <v>10</v>
      </c>
      <c r="U115" s="46"/>
      <c r="V115" s="16">
        <f t="shared" si="21"/>
        <v>10</v>
      </c>
      <c r="W115" s="16" t="str">
        <f t="shared" si="12"/>
        <v/>
      </c>
      <c r="X115" s="14"/>
      <c r="Y115" s="2"/>
      <c r="AA115" s="45" t="s">
        <v>3129</v>
      </c>
      <c r="AB115" s="224" t="s">
        <v>3130</v>
      </c>
      <c r="AC115" s="224"/>
      <c r="AD115" s="224"/>
      <c r="AE115" s="224"/>
      <c r="AF115" s="224"/>
      <c r="AG115" s="224">
        <v>1</v>
      </c>
      <c r="AH115" s="224">
        <v>0</v>
      </c>
      <c r="AI115" s="224">
        <v>0</v>
      </c>
      <c r="AJ115" s="224">
        <v>5</v>
      </c>
      <c r="AK115" s="230">
        <f t="shared" si="13"/>
        <v>2005</v>
      </c>
      <c r="AL115" s="224">
        <f t="shared" si="14"/>
        <v>5</v>
      </c>
      <c r="AM115" s="224">
        <v>0</v>
      </c>
      <c r="AN115" s="224">
        <f t="shared" si="15"/>
        <v>10</v>
      </c>
      <c r="AO115" s="224">
        <f t="shared" si="16"/>
        <v>10</v>
      </c>
      <c r="AP115" s="233"/>
      <c r="AQ115" s="224">
        <f t="shared" si="17"/>
        <v>10</v>
      </c>
      <c r="AR115" s="224"/>
      <c r="AS115" s="224">
        <f t="shared" si="18"/>
        <v>10</v>
      </c>
      <c r="AT115" s="224">
        <f t="shared" si="19"/>
        <v>0</v>
      </c>
      <c r="AU115" s="224" t="str">
        <f>IFERROR((AQ115-#REF!+#REF!)/(#REF!-#REF!)*100,"")</f>
        <v/>
      </c>
      <c r="AV115" s="224"/>
      <c r="AW115" s="224"/>
      <c r="AX115" s="224"/>
    </row>
    <row r="116" ht="12.75" customHeight="1" spans="1:50">
      <c r="A116" s="13">
        <v>109</v>
      </c>
      <c r="B116" s="204" t="s">
        <v>1951</v>
      </c>
      <c r="C116" s="204" t="s">
        <v>1948</v>
      </c>
      <c r="D116" s="205" t="s">
        <v>1805</v>
      </c>
      <c r="E116" s="206"/>
      <c r="F116" s="206"/>
      <c r="G116" s="207" t="s">
        <v>3126</v>
      </c>
      <c r="H116" s="208"/>
      <c r="I116" s="209" t="s">
        <v>1829</v>
      </c>
      <c r="J116" s="208">
        <v>1</v>
      </c>
      <c r="K116" s="209" t="s">
        <v>3127</v>
      </c>
      <c r="L116" s="215" t="s">
        <v>1949</v>
      </c>
      <c r="M116" s="214" t="str">
        <f t="shared" si="11"/>
        <v>2005-07-26</v>
      </c>
      <c r="N116" s="46"/>
      <c r="O116" s="16"/>
      <c r="P116" s="14"/>
      <c r="Q116" s="217">
        <v>150</v>
      </c>
      <c r="R116" s="16">
        <v>0</v>
      </c>
      <c r="S116" s="16"/>
      <c r="T116" s="16">
        <f t="shared" si="20"/>
        <v>10</v>
      </c>
      <c r="U116" s="46"/>
      <c r="V116" s="16">
        <f t="shared" si="21"/>
        <v>10</v>
      </c>
      <c r="W116" s="16" t="str">
        <f t="shared" si="12"/>
        <v/>
      </c>
      <c r="X116" s="14"/>
      <c r="Y116" s="2"/>
      <c r="AA116" s="45" t="s">
        <v>3129</v>
      </c>
      <c r="AB116" s="224" t="s">
        <v>3130</v>
      </c>
      <c r="AC116" s="224"/>
      <c r="AD116" s="224"/>
      <c r="AE116" s="224"/>
      <c r="AF116" s="224"/>
      <c r="AG116" s="224">
        <v>1</v>
      </c>
      <c r="AH116" s="224">
        <v>0</v>
      </c>
      <c r="AI116" s="224">
        <v>0</v>
      </c>
      <c r="AJ116" s="224">
        <v>5</v>
      </c>
      <c r="AK116" s="230">
        <f t="shared" si="13"/>
        <v>2005</v>
      </c>
      <c r="AL116" s="224">
        <f t="shared" si="14"/>
        <v>5</v>
      </c>
      <c r="AM116" s="224">
        <v>0</v>
      </c>
      <c r="AN116" s="224">
        <f t="shared" si="15"/>
        <v>10</v>
      </c>
      <c r="AO116" s="224">
        <f t="shared" si="16"/>
        <v>10</v>
      </c>
      <c r="AP116" s="233"/>
      <c r="AQ116" s="224">
        <f t="shared" si="17"/>
        <v>10</v>
      </c>
      <c r="AR116" s="224"/>
      <c r="AS116" s="224">
        <f t="shared" si="18"/>
        <v>10</v>
      </c>
      <c r="AT116" s="224">
        <f t="shared" si="19"/>
        <v>0</v>
      </c>
      <c r="AU116" s="224" t="str">
        <f>IFERROR((AQ116-#REF!+#REF!)/(#REF!-#REF!)*100,"")</f>
        <v/>
      </c>
      <c r="AV116" s="224"/>
      <c r="AW116" s="224"/>
      <c r="AX116" s="224"/>
    </row>
    <row r="117" ht="12.75" customHeight="1" spans="1:50">
      <c r="A117" s="13">
        <v>110</v>
      </c>
      <c r="B117" s="204" t="s">
        <v>1952</v>
      </c>
      <c r="C117" s="204" t="s">
        <v>1948</v>
      </c>
      <c r="D117" s="205" t="s">
        <v>1805</v>
      </c>
      <c r="E117" s="206"/>
      <c r="F117" s="206"/>
      <c r="G117" s="207" t="s">
        <v>3126</v>
      </c>
      <c r="H117" s="208"/>
      <c r="I117" s="209" t="s">
        <v>1829</v>
      </c>
      <c r="J117" s="208">
        <v>1</v>
      </c>
      <c r="K117" s="209" t="s">
        <v>3127</v>
      </c>
      <c r="L117" s="215" t="s">
        <v>1949</v>
      </c>
      <c r="M117" s="214" t="str">
        <f t="shared" si="11"/>
        <v>2005-07-26</v>
      </c>
      <c r="N117" s="46"/>
      <c r="O117" s="16"/>
      <c r="P117" s="14"/>
      <c r="Q117" s="217">
        <v>150</v>
      </c>
      <c r="R117" s="16">
        <v>0</v>
      </c>
      <c r="S117" s="16"/>
      <c r="T117" s="16">
        <f t="shared" si="20"/>
        <v>10</v>
      </c>
      <c r="U117" s="46"/>
      <c r="V117" s="16">
        <f t="shared" si="21"/>
        <v>10</v>
      </c>
      <c r="W117" s="16" t="str">
        <f t="shared" si="12"/>
        <v/>
      </c>
      <c r="X117" s="14"/>
      <c r="Y117" s="2"/>
      <c r="AA117" s="45" t="s">
        <v>3129</v>
      </c>
      <c r="AB117" s="224" t="s">
        <v>3130</v>
      </c>
      <c r="AC117" s="224"/>
      <c r="AD117" s="224"/>
      <c r="AE117" s="224"/>
      <c r="AF117" s="224"/>
      <c r="AG117" s="224">
        <v>1</v>
      </c>
      <c r="AH117" s="224">
        <v>0</v>
      </c>
      <c r="AI117" s="224">
        <v>0</v>
      </c>
      <c r="AJ117" s="224">
        <v>5</v>
      </c>
      <c r="AK117" s="230">
        <f t="shared" si="13"/>
        <v>2005</v>
      </c>
      <c r="AL117" s="224">
        <f t="shared" si="14"/>
        <v>5</v>
      </c>
      <c r="AM117" s="224">
        <v>0</v>
      </c>
      <c r="AN117" s="224">
        <f t="shared" si="15"/>
        <v>10</v>
      </c>
      <c r="AO117" s="224">
        <f t="shared" si="16"/>
        <v>10</v>
      </c>
      <c r="AP117" s="233"/>
      <c r="AQ117" s="224">
        <f t="shared" si="17"/>
        <v>10</v>
      </c>
      <c r="AR117" s="224"/>
      <c r="AS117" s="224">
        <f t="shared" si="18"/>
        <v>10</v>
      </c>
      <c r="AT117" s="224">
        <f t="shared" si="19"/>
        <v>0</v>
      </c>
      <c r="AU117" s="224" t="str">
        <f>IFERROR((AQ117-#REF!+#REF!)/(#REF!-#REF!)*100,"")</f>
        <v/>
      </c>
      <c r="AV117" s="224"/>
      <c r="AW117" s="224"/>
      <c r="AX117" s="224"/>
    </row>
    <row r="118" ht="12.75" customHeight="1" spans="1:50">
      <c r="A118" s="13">
        <v>111</v>
      </c>
      <c r="B118" s="204" t="s">
        <v>1953</v>
      </c>
      <c r="C118" s="204" t="s">
        <v>1854</v>
      </c>
      <c r="D118" s="205" t="s">
        <v>1954</v>
      </c>
      <c r="E118" s="209" t="s">
        <v>3149</v>
      </c>
      <c r="F118" s="209" t="s">
        <v>1856</v>
      </c>
      <c r="G118" s="207" t="s">
        <v>3126</v>
      </c>
      <c r="H118" s="210">
        <v>0.0025</v>
      </c>
      <c r="I118" s="209" t="s">
        <v>1806</v>
      </c>
      <c r="J118" s="208">
        <v>1</v>
      </c>
      <c r="K118" s="209" t="s">
        <v>3127</v>
      </c>
      <c r="L118" s="215" t="s">
        <v>1850</v>
      </c>
      <c r="M118" s="214" t="str">
        <f t="shared" si="11"/>
        <v>2005-07-23</v>
      </c>
      <c r="N118" s="46"/>
      <c r="O118" s="16"/>
      <c r="P118" s="14"/>
      <c r="Q118" s="217">
        <v>1554</v>
      </c>
      <c r="R118" s="16">
        <v>0</v>
      </c>
      <c r="S118" s="16"/>
      <c r="T118" s="16">
        <f t="shared" si="20"/>
        <v>140</v>
      </c>
      <c r="U118" s="46"/>
      <c r="V118" s="16">
        <f t="shared" si="21"/>
        <v>140</v>
      </c>
      <c r="W118" s="16" t="str">
        <f t="shared" si="12"/>
        <v/>
      </c>
      <c r="X118" s="14"/>
      <c r="Y118" s="2"/>
      <c r="AA118" s="45" t="s">
        <v>3134</v>
      </c>
      <c r="AB118" s="224" t="s">
        <v>3130</v>
      </c>
      <c r="AC118" s="224">
        <v>55290</v>
      </c>
      <c r="AD118" s="224"/>
      <c r="AE118" s="224"/>
      <c r="AF118" s="224"/>
      <c r="AG118" s="224">
        <v>1</v>
      </c>
      <c r="AH118" s="224">
        <v>0</v>
      </c>
      <c r="AI118" s="224">
        <v>0</v>
      </c>
      <c r="AJ118" s="224">
        <v>0</v>
      </c>
      <c r="AK118" s="230">
        <f t="shared" si="13"/>
        <v>2005</v>
      </c>
      <c r="AL118" s="224">
        <f t="shared" si="14"/>
        <v>140</v>
      </c>
      <c r="AM118" s="224">
        <v>0</v>
      </c>
      <c r="AN118" s="224">
        <f t="shared" si="15"/>
        <v>140</v>
      </c>
      <c r="AO118" s="224">
        <f t="shared" si="16"/>
        <v>140</v>
      </c>
      <c r="AP118" s="233"/>
      <c r="AQ118" s="224">
        <f t="shared" si="17"/>
        <v>140</v>
      </c>
      <c r="AR118" s="224"/>
      <c r="AS118" s="224">
        <f t="shared" si="18"/>
        <v>140</v>
      </c>
      <c r="AT118" s="224">
        <f t="shared" si="19"/>
        <v>0</v>
      </c>
      <c r="AU118" s="224" t="str">
        <f>IFERROR((AQ118-#REF!+#REF!)/(#REF!-#REF!)*100,"")</f>
        <v/>
      </c>
      <c r="AV118" s="224"/>
      <c r="AW118" s="224"/>
      <c r="AX118" s="224"/>
    </row>
    <row r="119" ht="12.75" customHeight="1" spans="1:50">
      <c r="A119" s="13">
        <v>112</v>
      </c>
      <c r="B119" s="204" t="s">
        <v>1955</v>
      </c>
      <c r="C119" s="204" t="s">
        <v>1854</v>
      </c>
      <c r="D119" s="205" t="s">
        <v>1956</v>
      </c>
      <c r="E119" s="209" t="s">
        <v>3149</v>
      </c>
      <c r="F119" s="209" t="s">
        <v>1856</v>
      </c>
      <c r="G119" s="207" t="s">
        <v>3126</v>
      </c>
      <c r="H119" s="210">
        <v>0.0025</v>
      </c>
      <c r="I119" s="209" t="s">
        <v>1806</v>
      </c>
      <c r="J119" s="208">
        <v>1</v>
      </c>
      <c r="K119" s="209" t="s">
        <v>3127</v>
      </c>
      <c r="L119" s="215" t="s">
        <v>1850</v>
      </c>
      <c r="M119" s="214" t="str">
        <f t="shared" si="11"/>
        <v>2005-07-23</v>
      </c>
      <c r="N119" s="46"/>
      <c r="O119" s="16"/>
      <c r="P119" s="14"/>
      <c r="Q119" s="217">
        <v>1554</v>
      </c>
      <c r="R119" s="16">
        <v>0</v>
      </c>
      <c r="S119" s="16"/>
      <c r="T119" s="16">
        <f t="shared" si="20"/>
        <v>140</v>
      </c>
      <c r="U119" s="46"/>
      <c r="V119" s="16">
        <f t="shared" si="21"/>
        <v>140</v>
      </c>
      <c r="W119" s="16" t="str">
        <f t="shared" si="12"/>
        <v/>
      </c>
      <c r="X119" s="14"/>
      <c r="Y119" s="2"/>
      <c r="AA119" s="45" t="s">
        <v>3134</v>
      </c>
      <c r="AB119" s="224" t="s">
        <v>3130</v>
      </c>
      <c r="AC119" s="224">
        <v>55290</v>
      </c>
      <c r="AD119" s="224"/>
      <c r="AE119" s="224"/>
      <c r="AF119" s="224"/>
      <c r="AG119" s="224">
        <v>1</v>
      </c>
      <c r="AH119" s="224">
        <v>0</v>
      </c>
      <c r="AI119" s="224">
        <v>0</v>
      </c>
      <c r="AJ119" s="224">
        <v>0</v>
      </c>
      <c r="AK119" s="230">
        <f t="shared" si="13"/>
        <v>2005</v>
      </c>
      <c r="AL119" s="224">
        <f t="shared" si="14"/>
        <v>140</v>
      </c>
      <c r="AM119" s="224">
        <v>0</v>
      </c>
      <c r="AN119" s="224">
        <f t="shared" si="15"/>
        <v>140</v>
      </c>
      <c r="AO119" s="224">
        <f t="shared" si="16"/>
        <v>140</v>
      </c>
      <c r="AP119" s="233"/>
      <c r="AQ119" s="224">
        <f t="shared" si="17"/>
        <v>140</v>
      </c>
      <c r="AR119" s="224"/>
      <c r="AS119" s="224">
        <f t="shared" si="18"/>
        <v>140</v>
      </c>
      <c r="AT119" s="224">
        <f t="shared" si="19"/>
        <v>0</v>
      </c>
      <c r="AU119" s="224" t="str">
        <f>IFERROR((AQ119-#REF!+#REF!)/(#REF!-#REF!)*100,"")</f>
        <v/>
      </c>
      <c r="AV119" s="224"/>
      <c r="AW119" s="224"/>
      <c r="AX119" s="224"/>
    </row>
    <row r="120" ht="12.75" customHeight="1" spans="1:50">
      <c r="A120" s="13">
        <v>113</v>
      </c>
      <c r="B120" s="204" t="s">
        <v>1957</v>
      </c>
      <c r="C120" s="204" t="s">
        <v>1854</v>
      </c>
      <c r="D120" s="205" t="s">
        <v>1956</v>
      </c>
      <c r="E120" s="209" t="s">
        <v>3149</v>
      </c>
      <c r="F120" s="209" t="s">
        <v>1856</v>
      </c>
      <c r="G120" s="207" t="s">
        <v>3126</v>
      </c>
      <c r="H120" s="210">
        <v>0.0025</v>
      </c>
      <c r="I120" s="209" t="s">
        <v>1806</v>
      </c>
      <c r="J120" s="208">
        <v>1</v>
      </c>
      <c r="K120" s="209" t="s">
        <v>3127</v>
      </c>
      <c r="L120" s="215" t="s">
        <v>1850</v>
      </c>
      <c r="M120" s="214" t="str">
        <f t="shared" si="11"/>
        <v>2005-07-23</v>
      </c>
      <c r="N120" s="46"/>
      <c r="O120" s="16"/>
      <c r="P120" s="14"/>
      <c r="Q120" s="217">
        <v>1554</v>
      </c>
      <c r="R120" s="16">
        <v>0</v>
      </c>
      <c r="S120" s="16"/>
      <c r="T120" s="16">
        <f t="shared" si="20"/>
        <v>140</v>
      </c>
      <c r="U120" s="46"/>
      <c r="V120" s="16">
        <f t="shared" si="21"/>
        <v>140</v>
      </c>
      <c r="W120" s="16" t="str">
        <f t="shared" si="12"/>
        <v/>
      </c>
      <c r="X120" s="14"/>
      <c r="Y120" s="2"/>
      <c r="AA120" s="45" t="s">
        <v>3134</v>
      </c>
      <c r="AB120" s="224" t="s">
        <v>3130</v>
      </c>
      <c r="AC120" s="224">
        <v>55290</v>
      </c>
      <c r="AD120" s="224"/>
      <c r="AE120" s="224"/>
      <c r="AF120" s="224"/>
      <c r="AG120" s="224">
        <v>1</v>
      </c>
      <c r="AH120" s="224">
        <v>0</v>
      </c>
      <c r="AI120" s="224">
        <v>0</v>
      </c>
      <c r="AJ120" s="224">
        <v>0</v>
      </c>
      <c r="AK120" s="230">
        <f t="shared" si="13"/>
        <v>2005</v>
      </c>
      <c r="AL120" s="224">
        <f t="shared" si="14"/>
        <v>140</v>
      </c>
      <c r="AM120" s="224">
        <v>0</v>
      </c>
      <c r="AN120" s="224">
        <f t="shared" si="15"/>
        <v>140</v>
      </c>
      <c r="AO120" s="224">
        <f t="shared" si="16"/>
        <v>140</v>
      </c>
      <c r="AP120" s="233"/>
      <c r="AQ120" s="224">
        <f t="shared" si="17"/>
        <v>140</v>
      </c>
      <c r="AR120" s="224"/>
      <c r="AS120" s="224">
        <f t="shared" si="18"/>
        <v>140</v>
      </c>
      <c r="AT120" s="224">
        <f t="shared" si="19"/>
        <v>0</v>
      </c>
      <c r="AU120" s="224" t="str">
        <f>IFERROR((AQ120-#REF!+#REF!)/(#REF!-#REF!)*100,"")</f>
        <v/>
      </c>
      <c r="AV120" s="224"/>
      <c r="AW120" s="224"/>
      <c r="AX120" s="224"/>
    </row>
    <row r="121" ht="12.75" customHeight="1" spans="1:50">
      <c r="A121" s="13">
        <v>114</v>
      </c>
      <c r="B121" s="204" t="s">
        <v>1958</v>
      </c>
      <c r="C121" s="204" t="s">
        <v>1854</v>
      </c>
      <c r="D121" s="205" t="s">
        <v>1956</v>
      </c>
      <c r="E121" s="209" t="s">
        <v>3149</v>
      </c>
      <c r="F121" s="209" t="s">
        <v>1856</v>
      </c>
      <c r="G121" s="207" t="s">
        <v>3126</v>
      </c>
      <c r="H121" s="210">
        <v>0.0025</v>
      </c>
      <c r="I121" s="209" t="s">
        <v>1806</v>
      </c>
      <c r="J121" s="208">
        <v>1</v>
      </c>
      <c r="K121" s="209" t="s">
        <v>3127</v>
      </c>
      <c r="L121" s="215" t="s">
        <v>1850</v>
      </c>
      <c r="M121" s="214" t="str">
        <f t="shared" si="11"/>
        <v>2005-07-23</v>
      </c>
      <c r="N121" s="46"/>
      <c r="O121" s="16"/>
      <c r="P121" s="14"/>
      <c r="Q121" s="217">
        <v>1554</v>
      </c>
      <c r="R121" s="16">
        <v>0</v>
      </c>
      <c r="S121" s="16"/>
      <c r="T121" s="16">
        <f t="shared" si="20"/>
        <v>140</v>
      </c>
      <c r="U121" s="46"/>
      <c r="V121" s="16">
        <f t="shared" si="21"/>
        <v>140</v>
      </c>
      <c r="W121" s="16" t="str">
        <f t="shared" si="12"/>
        <v/>
      </c>
      <c r="X121" s="14"/>
      <c r="Y121" s="2"/>
      <c r="AA121" s="45" t="s">
        <v>3134</v>
      </c>
      <c r="AB121" s="224" t="s">
        <v>3130</v>
      </c>
      <c r="AC121" s="224">
        <v>55290</v>
      </c>
      <c r="AD121" s="224"/>
      <c r="AE121" s="224"/>
      <c r="AF121" s="224"/>
      <c r="AG121" s="224">
        <v>1</v>
      </c>
      <c r="AH121" s="224">
        <v>0</v>
      </c>
      <c r="AI121" s="224">
        <v>0</v>
      </c>
      <c r="AJ121" s="224">
        <v>0</v>
      </c>
      <c r="AK121" s="230">
        <f t="shared" si="13"/>
        <v>2005</v>
      </c>
      <c r="AL121" s="224">
        <f t="shared" si="14"/>
        <v>140</v>
      </c>
      <c r="AM121" s="224">
        <v>0</v>
      </c>
      <c r="AN121" s="224">
        <f t="shared" si="15"/>
        <v>140</v>
      </c>
      <c r="AO121" s="224">
        <f t="shared" si="16"/>
        <v>140</v>
      </c>
      <c r="AP121" s="233"/>
      <c r="AQ121" s="224">
        <f t="shared" si="17"/>
        <v>140</v>
      </c>
      <c r="AR121" s="224"/>
      <c r="AS121" s="224">
        <f t="shared" si="18"/>
        <v>140</v>
      </c>
      <c r="AT121" s="224">
        <f t="shared" si="19"/>
        <v>0</v>
      </c>
      <c r="AU121" s="224" t="str">
        <f>IFERROR((AQ121-#REF!+#REF!)/(#REF!-#REF!)*100,"")</f>
        <v/>
      </c>
      <c r="AV121" s="224"/>
      <c r="AW121" s="224"/>
      <c r="AX121" s="224"/>
    </row>
    <row r="122" ht="12.75" customHeight="1" spans="1:50">
      <c r="A122" s="13">
        <v>115</v>
      </c>
      <c r="B122" s="204" t="s">
        <v>1959</v>
      </c>
      <c r="C122" s="204" t="s">
        <v>1854</v>
      </c>
      <c r="D122" s="205" t="s">
        <v>1956</v>
      </c>
      <c r="E122" s="209" t="s">
        <v>3149</v>
      </c>
      <c r="F122" s="209" t="s">
        <v>1856</v>
      </c>
      <c r="G122" s="207" t="s">
        <v>3126</v>
      </c>
      <c r="H122" s="210">
        <v>0.0025</v>
      </c>
      <c r="I122" s="209" t="s">
        <v>1806</v>
      </c>
      <c r="J122" s="208">
        <v>1</v>
      </c>
      <c r="K122" s="209" t="s">
        <v>3127</v>
      </c>
      <c r="L122" s="215" t="s">
        <v>1850</v>
      </c>
      <c r="M122" s="214" t="str">
        <f t="shared" si="11"/>
        <v>2005-07-23</v>
      </c>
      <c r="N122" s="46"/>
      <c r="O122" s="16"/>
      <c r="P122" s="14"/>
      <c r="Q122" s="217">
        <v>1554</v>
      </c>
      <c r="R122" s="16">
        <v>0</v>
      </c>
      <c r="S122" s="16"/>
      <c r="T122" s="16">
        <f t="shared" si="20"/>
        <v>140</v>
      </c>
      <c r="U122" s="46"/>
      <c r="V122" s="16">
        <f t="shared" si="21"/>
        <v>140</v>
      </c>
      <c r="W122" s="16" t="str">
        <f t="shared" si="12"/>
        <v/>
      </c>
      <c r="X122" s="14"/>
      <c r="Y122" s="2"/>
      <c r="AA122" s="45" t="s">
        <v>3134</v>
      </c>
      <c r="AB122" s="224" t="s">
        <v>3130</v>
      </c>
      <c r="AC122" s="224">
        <v>55290</v>
      </c>
      <c r="AD122" s="224"/>
      <c r="AE122" s="224"/>
      <c r="AF122" s="224"/>
      <c r="AG122" s="224">
        <v>1</v>
      </c>
      <c r="AH122" s="224">
        <v>0</v>
      </c>
      <c r="AI122" s="224">
        <v>0</v>
      </c>
      <c r="AJ122" s="224">
        <v>0</v>
      </c>
      <c r="AK122" s="230">
        <f t="shared" si="13"/>
        <v>2005</v>
      </c>
      <c r="AL122" s="224">
        <f t="shared" si="14"/>
        <v>140</v>
      </c>
      <c r="AM122" s="224">
        <v>0</v>
      </c>
      <c r="AN122" s="224">
        <f t="shared" si="15"/>
        <v>140</v>
      </c>
      <c r="AO122" s="224">
        <f t="shared" si="16"/>
        <v>140</v>
      </c>
      <c r="AP122" s="233"/>
      <c r="AQ122" s="224">
        <f t="shared" si="17"/>
        <v>140</v>
      </c>
      <c r="AR122" s="224"/>
      <c r="AS122" s="224">
        <f t="shared" si="18"/>
        <v>140</v>
      </c>
      <c r="AT122" s="224">
        <f t="shared" si="19"/>
        <v>0</v>
      </c>
      <c r="AU122" s="224" t="str">
        <f>IFERROR((AQ122-#REF!+#REF!)/(#REF!-#REF!)*100,"")</f>
        <v/>
      </c>
      <c r="AV122" s="224"/>
      <c r="AW122" s="224"/>
      <c r="AX122" s="224"/>
    </row>
    <row r="123" ht="12.75" customHeight="1" spans="1:50">
      <c r="A123" s="13">
        <v>116</v>
      </c>
      <c r="B123" s="204" t="s">
        <v>1960</v>
      </c>
      <c r="C123" s="204" t="s">
        <v>1854</v>
      </c>
      <c r="D123" s="205" t="s">
        <v>1956</v>
      </c>
      <c r="E123" s="209" t="s">
        <v>3149</v>
      </c>
      <c r="F123" s="209" t="s">
        <v>1856</v>
      </c>
      <c r="G123" s="207" t="s">
        <v>3126</v>
      </c>
      <c r="H123" s="210">
        <v>0.0025</v>
      </c>
      <c r="I123" s="209" t="s">
        <v>1806</v>
      </c>
      <c r="J123" s="208">
        <v>1</v>
      </c>
      <c r="K123" s="209" t="s">
        <v>3127</v>
      </c>
      <c r="L123" s="215" t="s">
        <v>1850</v>
      </c>
      <c r="M123" s="214" t="str">
        <f t="shared" si="11"/>
        <v>2005-07-23</v>
      </c>
      <c r="N123" s="46"/>
      <c r="O123" s="16"/>
      <c r="P123" s="14"/>
      <c r="Q123" s="217">
        <v>1554</v>
      </c>
      <c r="R123" s="16">
        <v>0</v>
      </c>
      <c r="S123" s="16"/>
      <c r="T123" s="16">
        <f t="shared" si="20"/>
        <v>140</v>
      </c>
      <c r="U123" s="46"/>
      <c r="V123" s="16">
        <f t="shared" si="21"/>
        <v>140</v>
      </c>
      <c r="W123" s="16" t="str">
        <f t="shared" si="12"/>
        <v/>
      </c>
      <c r="X123" s="14"/>
      <c r="Y123" s="2"/>
      <c r="AA123" s="45" t="s">
        <v>3134</v>
      </c>
      <c r="AB123" s="224" t="s">
        <v>3130</v>
      </c>
      <c r="AC123" s="224">
        <v>55290</v>
      </c>
      <c r="AD123" s="224"/>
      <c r="AE123" s="224"/>
      <c r="AF123" s="224"/>
      <c r="AG123" s="224">
        <v>1</v>
      </c>
      <c r="AH123" s="224">
        <v>0</v>
      </c>
      <c r="AI123" s="224">
        <v>0</v>
      </c>
      <c r="AJ123" s="224">
        <v>0</v>
      </c>
      <c r="AK123" s="230">
        <f t="shared" si="13"/>
        <v>2005</v>
      </c>
      <c r="AL123" s="224">
        <f t="shared" si="14"/>
        <v>140</v>
      </c>
      <c r="AM123" s="224">
        <v>0</v>
      </c>
      <c r="AN123" s="224">
        <f t="shared" si="15"/>
        <v>140</v>
      </c>
      <c r="AO123" s="224">
        <f t="shared" si="16"/>
        <v>140</v>
      </c>
      <c r="AP123" s="233"/>
      <c r="AQ123" s="224">
        <f t="shared" si="17"/>
        <v>140</v>
      </c>
      <c r="AR123" s="224"/>
      <c r="AS123" s="224">
        <f t="shared" si="18"/>
        <v>140</v>
      </c>
      <c r="AT123" s="224">
        <f t="shared" si="19"/>
        <v>0</v>
      </c>
      <c r="AU123" s="224" t="str">
        <f>IFERROR((AQ123-#REF!+#REF!)/(#REF!-#REF!)*100,"")</f>
        <v/>
      </c>
      <c r="AV123" s="224"/>
      <c r="AW123" s="224"/>
      <c r="AX123" s="224"/>
    </row>
    <row r="124" ht="12.75" customHeight="1" spans="1:50">
      <c r="A124" s="13">
        <v>117</v>
      </c>
      <c r="B124" s="204" t="s">
        <v>1961</v>
      </c>
      <c r="C124" s="204" t="s">
        <v>1854</v>
      </c>
      <c r="D124" s="205" t="s">
        <v>1956</v>
      </c>
      <c r="E124" s="209" t="s">
        <v>3149</v>
      </c>
      <c r="F124" s="209" t="s">
        <v>1856</v>
      </c>
      <c r="G124" s="207" t="s">
        <v>3126</v>
      </c>
      <c r="H124" s="210">
        <v>0.0025</v>
      </c>
      <c r="I124" s="209" t="s">
        <v>1806</v>
      </c>
      <c r="J124" s="208">
        <v>1</v>
      </c>
      <c r="K124" s="209" t="s">
        <v>3127</v>
      </c>
      <c r="L124" s="215" t="s">
        <v>1850</v>
      </c>
      <c r="M124" s="214" t="str">
        <f t="shared" si="11"/>
        <v>2005-07-23</v>
      </c>
      <c r="N124" s="46"/>
      <c r="O124" s="16"/>
      <c r="P124" s="14"/>
      <c r="Q124" s="217">
        <v>1554</v>
      </c>
      <c r="R124" s="16">
        <v>0</v>
      </c>
      <c r="S124" s="16"/>
      <c r="T124" s="16">
        <f t="shared" si="20"/>
        <v>140</v>
      </c>
      <c r="U124" s="46"/>
      <c r="V124" s="16">
        <f t="shared" si="21"/>
        <v>140</v>
      </c>
      <c r="W124" s="16" t="str">
        <f t="shared" si="12"/>
        <v/>
      </c>
      <c r="X124" s="14"/>
      <c r="Y124" s="2"/>
      <c r="AA124" s="45" t="s">
        <v>3134</v>
      </c>
      <c r="AB124" s="224" t="s">
        <v>3130</v>
      </c>
      <c r="AC124" s="224">
        <v>55290</v>
      </c>
      <c r="AD124" s="224"/>
      <c r="AE124" s="224"/>
      <c r="AF124" s="224"/>
      <c r="AG124" s="224">
        <v>1</v>
      </c>
      <c r="AH124" s="224">
        <v>0</v>
      </c>
      <c r="AI124" s="224">
        <v>0</v>
      </c>
      <c r="AJ124" s="224">
        <v>0</v>
      </c>
      <c r="AK124" s="230">
        <f t="shared" si="13"/>
        <v>2005</v>
      </c>
      <c r="AL124" s="224">
        <f t="shared" si="14"/>
        <v>140</v>
      </c>
      <c r="AM124" s="224">
        <v>0</v>
      </c>
      <c r="AN124" s="224">
        <f t="shared" si="15"/>
        <v>140</v>
      </c>
      <c r="AO124" s="224">
        <f t="shared" si="16"/>
        <v>140</v>
      </c>
      <c r="AP124" s="233"/>
      <c r="AQ124" s="224">
        <f t="shared" si="17"/>
        <v>140</v>
      </c>
      <c r="AR124" s="224"/>
      <c r="AS124" s="224">
        <f t="shared" si="18"/>
        <v>140</v>
      </c>
      <c r="AT124" s="224">
        <f t="shared" si="19"/>
        <v>0</v>
      </c>
      <c r="AU124" s="224" t="str">
        <f>IFERROR((AQ124-#REF!+#REF!)/(#REF!-#REF!)*100,"")</f>
        <v/>
      </c>
      <c r="AV124" s="224"/>
      <c r="AW124" s="224"/>
      <c r="AX124" s="224"/>
    </row>
    <row r="125" ht="12.75" customHeight="1" spans="1:50">
      <c r="A125" s="13">
        <v>118</v>
      </c>
      <c r="B125" s="204" t="s">
        <v>1962</v>
      </c>
      <c r="C125" s="204" t="s">
        <v>1854</v>
      </c>
      <c r="D125" s="205" t="s">
        <v>1956</v>
      </c>
      <c r="E125" s="209" t="s">
        <v>3149</v>
      </c>
      <c r="F125" s="209" t="s">
        <v>1856</v>
      </c>
      <c r="G125" s="207" t="s">
        <v>3126</v>
      </c>
      <c r="H125" s="210">
        <v>0.0025</v>
      </c>
      <c r="I125" s="209" t="s">
        <v>1806</v>
      </c>
      <c r="J125" s="208">
        <v>1</v>
      </c>
      <c r="K125" s="209" t="s">
        <v>3127</v>
      </c>
      <c r="L125" s="215" t="s">
        <v>1850</v>
      </c>
      <c r="M125" s="214" t="str">
        <f t="shared" si="11"/>
        <v>2005-07-23</v>
      </c>
      <c r="N125" s="46"/>
      <c r="O125" s="16"/>
      <c r="P125" s="14"/>
      <c r="Q125" s="217">
        <v>1554</v>
      </c>
      <c r="R125" s="16">
        <v>0</v>
      </c>
      <c r="S125" s="16"/>
      <c r="T125" s="16">
        <f t="shared" si="20"/>
        <v>140</v>
      </c>
      <c r="U125" s="46"/>
      <c r="V125" s="16">
        <f t="shared" si="21"/>
        <v>140</v>
      </c>
      <c r="W125" s="16" t="str">
        <f t="shared" si="12"/>
        <v/>
      </c>
      <c r="X125" s="14"/>
      <c r="Y125" s="2"/>
      <c r="AA125" s="45" t="s">
        <v>3134</v>
      </c>
      <c r="AB125" s="224" t="s">
        <v>3130</v>
      </c>
      <c r="AC125" s="224">
        <v>55290</v>
      </c>
      <c r="AD125" s="224"/>
      <c r="AE125" s="224"/>
      <c r="AF125" s="224"/>
      <c r="AG125" s="224">
        <v>1</v>
      </c>
      <c r="AH125" s="224">
        <v>0</v>
      </c>
      <c r="AI125" s="224">
        <v>0</v>
      </c>
      <c r="AJ125" s="224">
        <v>0</v>
      </c>
      <c r="AK125" s="230">
        <f t="shared" si="13"/>
        <v>2005</v>
      </c>
      <c r="AL125" s="224">
        <f t="shared" si="14"/>
        <v>140</v>
      </c>
      <c r="AM125" s="224">
        <v>0</v>
      </c>
      <c r="AN125" s="224">
        <f t="shared" si="15"/>
        <v>140</v>
      </c>
      <c r="AO125" s="224">
        <f t="shared" si="16"/>
        <v>140</v>
      </c>
      <c r="AP125" s="233"/>
      <c r="AQ125" s="224">
        <f t="shared" si="17"/>
        <v>140</v>
      </c>
      <c r="AR125" s="224"/>
      <c r="AS125" s="224">
        <f t="shared" si="18"/>
        <v>140</v>
      </c>
      <c r="AT125" s="224">
        <f t="shared" si="19"/>
        <v>0</v>
      </c>
      <c r="AU125" s="224" t="str">
        <f>IFERROR((AQ125-#REF!+#REF!)/(#REF!-#REF!)*100,"")</f>
        <v/>
      </c>
      <c r="AV125" s="224"/>
      <c r="AW125" s="224"/>
      <c r="AX125" s="224"/>
    </row>
    <row r="126" ht="12.75" customHeight="1" spans="1:50">
      <c r="A126" s="13">
        <v>119</v>
      </c>
      <c r="B126" s="204" t="s">
        <v>1963</v>
      </c>
      <c r="C126" s="204" t="s">
        <v>1854</v>
      </c>
      <c r="D126" s="205" t="s">
        <v>1956</v>
      </c>
      <c r="E126" s="209" t="s">
        <v>3149</v>
      </c>
      <c r="F126" s="209" t="s">
        <v>1856</v>
      </c>
      <c r="G126" s="207" t="s">
        <v>3126</v>
      </c>
      <c r="H126" s="210">
        <v>0.0025</v>
      </c>
      <c r="I126" s="209" t="s">
        <v>1806</v>
      </c>
      <c r="J126" s="208">
        <v>1</v>
      </c>
      <c r="K126" s="209" t="s">
        <v>3127</v>
      </c>
      <c r="L126" s="215" t="s">
        <v>1850</v>
      </c>
      <c r="M126" s="214" t="str">
        <f t="shared" si="11"/>
        <v>2005-07-23</v>
      </c>
      <c r="N126" s="46"/>
      <c r="O126" s="16"/>
      <c r="P126" s="14"/>
      <c r="Q126" s="217">
        <v>1554</v>
      </c>
      <c r="R126" s="16">
        <v>0</v>
      </c>
      <c r="S126" s="16"/>
      <c r="T126" s="16">
        <f t="shared" si="20"/>
        <v>140</v>
      </c>
      <c r="U126" s="46"/>
      <c r="V126" s="16">
        <f t="shared" si="21"/>
        <v>140</v>
      </c>
      <c r="W126" s="16" t="str">
        <f t="shared" si="12"/>
        <v/>
      </c>
      <c r="X126" s="14"/>
      <c r="Y126" s="2"/>
      <c r="AA126" s="45" t="s">
        <v>3134</v>
      </c>
      <c r="AB126" s="224" t="s">
        <v>3130</v>
      </c>
      <c r="AC126" s="224">
        <v>55290</v>
      </c>
      <c r="AD126" s="224"/>
      <c r="AE126" s="224"/>
      <c r="AF126" s="224"/>
      <c r="AG126" s="224">
        <v>1</v>
      </c>
      <c r="AH126" s="224">
        <v>0</v>
      </c>
      <c r="AI126" s="224">
        <v>0</v>
      </c>
      <c r="AJ126" s="224">
        <v>0</v>
      </c>
      <c r="AK126" s="230">
        <f t="shared" si="13"/>
        <v>2005</v>
      </c>
      <c r="AL126" s="224">
        <f t="shared" si="14"/>
        <v>140</v>
      </c>
      <c r="AM126" s="224">
        <v>0</v>
      </c>
      <c r="AN126" s="224">
        <f t="shared" si="15"/>
        <v>140</v>
      </c>
      <c r="AO126" s="224">
        <f t="shared" si="16"/>
        <v>140</v>
      </c>
      <c r="AP126" s="233"/>
      <c r="AQ126" s="224">
        <f t="shared" si="17"/>
        <v>140</v>
      </c>
      <c r="AR126" s="224"/>
      <c r="AS126" s="224">
        <f t="shared" si="18"/>
        <v>140</v>
      </c>
      <c r="AT126" s="224">
        <f t="shared" si="19"/>
        <v>0</v>
      </c>
      <c r="AU126" s="224" t="str">
        <f>IFERROR((AQ126-#REF!+#REF!)/(#REF!-#REF!)*100,"")</f>
        <v/>
      </c>
      <c r="AV126" s="224"/>
      <c r="AW126" s="224"/>
      <c r="AX126" s="224"/>
    </row>
    <row r="127" ht="12.75" customHeight="1" spans="1:50">
      <c r="A127" s="13">
        <v>120</v>
      </c>
      <c r="B127" s="204" t="s">
        <v>1964</v>
      </c>
      <c r="C127" s="204" t="s">
        <v>1965</v>
      </c>
      <c r="D127" s="205" t="s">
        <v>1966</v>
      </c>
      <c r="E127" s="209" t="s">
        <v>3153</v>
      </c>
      <c r="F127" s="209" t="s">
        <v>1967</v>
      </c>
      <c r="G127" s="207" t="s">
        <v>3126</v>
      </c>
      <c r="H127" s="208">
        <v>3</v>
      </c>
      <c r="I127" s="209" t="s">
        <v>1968</v>
      </c>
      <c r="J127" s="208">
        <v>1</v>
      </c>
      <c r="K127" s="209" t="s">
        <v>3127</v>
      </c>
      <c r="L127" s="215" t="s">
        <v>1969</v>
      </c>
      <c r="M127" s="214" t="str">
        <f t="shared" si="11"/>
        <v>2006-12-31</v>
      </c>
      <c r="N127" s="46"/>
      <c r="O127" s="16"/>
      <c r="P127" s="14"/>
      <c r="Q127" s="217">
        <v>35200</v>
      </c>
      <c r="R127" s="16">
        <v>0</v>
      </c>
      <c r="S127" s="16"/>
      <c r="T127" s="16">
        <f t="shared" si="20"/>
        <v>46170</v>
      </c>
      <c r="U127" s="46"/>
      <c r="V127" s="16">
        <f t="shared" si="21"/>
        <v>46170</v>
      </c>
      <c r="W127" s="16" t="str">
        <f t="shared" si="12"/>
        <v/>
      </c>
      <c r="X127" s="14"/>
      <c r="Y127" s="2"/>
      <c r="AA127" s="45" t="s">
        <v>3134</v>
      </c>
      <c r="AB127" s="224" t="s">
        <v>3130</v>
      </c>
      <c r="AC127" s="224">
        <v>15390</v>
      </c>
      <c r="AD127" s="224"/>
      <c r="AE127" s="224"/>
      <c r="AF127" s="224"/>
      <c r="AG127" s="224">
        <v>1</v>
      </c>
      <c r="AH127" s="224">
        <v>0</v>
      </c>
      <c r="AI127" s="224">
        <v>0</v>
      </c>
      <c r="AJ127" s="224">
        <v>0</v>
      </c>
      <c r="AK127" s="230">
        <f t="shared" si="13"/>
        <v>2006</v>
      </c>
      <c r="AL127" s="224">
        <f t="shared" si="14"/>
        <v>46170</v>
      </c>
      <c r="AM127" s="224">
        <v>0</v>
      </c>
      <c r="AN127" s="224">
        <f t="shared" si="15"/>
        <v>46170</v>
      </c>
      <c r="AO127" s="224">
        <f t="shared" si="16"/>
        <v>46170</v>
      </c>
      <c r="AP127" s="233"/>
      <c r="AQ127" s="224">
        <f t="shared" si="17"/>
        <v>46170</v>
      </c>
      <c r="AR127" s="224"/>
      <c r="AS127" s="224">
        <f t="shared" si="18"/>
        <v>46170</v>
      </c>
      <c r="AT127" s="224">
        <f t="shared" si="19"/>
        <v>0</v>
      </c>
      <c r="AU127" s="224" t="str">
        <f>IFERROR((AQ127-#REF!+#REF!)/(#REF!-#REF!)*100,"")</f>
        <v/>
      </c>
      <c r="AV127" s="224"/>
      <c r="AW127" s="224"/>
      <c r="AX127" s="224"/>
    </row>
    <row r="128" ht="12.75" customHeight="1" spans="1:50">
      <c r="A128" s="13">
        <v>121</v>
      </c>
      <c r="B128" s="204" t="s">
        <v>1970</v>
      </c>
      <c r="C128" s="204" t="s">
        <v>1971</v>
      </c>
      <c r="D128" s="205" t="s">
        <v>1849</v>
      </c>
      <c r="E128" s="209" t="s">
        <v>3153</v>
      </c>
      <c r="F128" s="209" t="s">
        <v>1849</v>
      </c>
      <c r="G128" s="207" t="s">
        <v>3126</v>
      </c>
      <c r="H128" s="208">
        <v>0.5</v>
      </c>
      <c r="I128" s="209" t="s">
        <v>1829</v>
      </c>
      <c r="J128" s="208">
        <v>1</v>
      </c>
      <c r="K128" s="209" t="s">
        <v>3127</v>
      </c>
      <c r="L128" s="215" t="s">
        <v>1969</v>
      </c>
      <c r="M128" s="214" t="str">
        <f t="shared" si="11"/>
        <v>2006-12-31</v>
      </c>
      <c r="N128" s="46"/>
      <c r="O128" s="16"/>
      <c r="P128" s="14"/>
      <c r="Q128" s="217">
        <v>10996</v>
      </c>
      <c r="R128" s="16">
        <v>0</v>
      </c>
      <c r="S128" s="16"/>
      <c r="T128" s="16">
        <f t="shared" si="20"/>
        <v>4910</v>
      </c>
      <c r="U128" s="46"/>
      <c r="V128" s="16">
        <f t="shared" si="21"/>
        <v>4910</v>
      </c>
      <c r="W128" s="16" t="str">
        <f t="shared" si="12"/>
        <v/>
      </c>
      <c r="X128" s="14"/>
      <c r="Y128" s="2"/>
      <c r="AA128" s="45" t="s">
        <v>3134</v>
      </c>
      <c r="AB128" s="224" t="s">
        <v>3130</v>
      </c>
      <c r="AC128" s="224">
        <v>9810</v>
      </c>
      <c r="AD128" s="224"/>
      <c r="AE128" s="224"/>
      <c r="AF128" s="224"/>
      <c r="AG128" s="224">
        <v>1</v>
      </c>
      <c r="AH128" s="224">
        <v>0</v>
      </c>
      <c r="AI128" s="224">
        <v>0</v>
      </c>
      <c r="AJ128" s="224">
        <v>0</v>
      </c>
      <c r="AK128" s="230">
        <f t="shared" si="13"/>
        <v>2006</v>
      </c>
      <c r="AL128" s="224">
        <f t="shared" si="14"/>
        <v>4910</v>
      </c>
      <c r="AM128" s="224">
        <v>0</v>
      </c>
      <c r="AN128" s="224">
        <f t="shared" si="15"/>
        <v>4910</v>
      </c>
      <c r="AO128" s="224">
        <f t="shared" si="16"/>
        <v>4910</v>
      </c>
      <c r="AP128" s="233"/>
      <c r="AQ128" s="224">
        <f t="shared" si="17"/>
        <v>4910</v>
      </c>
      <c r="AR128" s="224"/>
      <c r="AS128" s="224">
        <f t="shared" si="18"/>
        <v>4910</v>
      </c>
      <c r="AT128" s="224">
        <f t="shared" si="19"/>
        <v>0</v>
      </c>
      <c r="AU128" s="224" t="str">
        <f>IFERROR((AQ128-#REF!+#REF!)/(#REF!-#REF!)*100,"")</f>
        <v/>
      </c>
      <c r="AV128" s="224"/>
      <c r="AW128" s="224"/>
      <c r="AX128" s="224"/>
    </row>
    <row r="129" ht="12.75" customHeight="1" spans="1:50">
      <c r="A129" s="13">
        <v>122</v>
      </c>
      <c r="B129" s="204" t="s">
        <v>1972</v>
      </c>
      <c r="C129" s="204" t="s">
        <v>1973</v>
      </c>
      <c r="D129" s="205" t="s">
        <v>1805</v>
      </c>
      <c r="E129" s="206"/>
      <c r="F129" s="206"/>
      <c r="G129" s="207" t="s">
        <v>3126</v>
      </c>
      <c r="H129" s="208"/>
      <c r="I129" s="209" t="s">
        <v>1806</v>
      </c>
      <c r="J129" s="208">
        <v>1</v>
      </c>
      <c r="K129" s="209" t="s">
        <v>3127</v>
      </c>
      <c r="L129" s="215" t="s">
        <v>1969</v>
      </c>
      <c r="M129" s="214" t="str">
        <f t="shared" si="11"/>
        <v>2006-12-31</v>
      </c>
      <c r="N129" s="46"/>
      <c r="O129" s="16"/>
      <c r="P129" s="14"/>
      <c r="Q129" s="217">
        <v>9500</v>
      </c>
      <c r="R129" s="16">
        <v>0</v>
      </c>
      <c r="S129" s="16"/>
      <c r="T129" s="16">
        <f t="shared" si="20"/>
        <v>300</v>
      </c>
      <c r="U129" s="46"/>
      <c r="V129" s="16">
        <f t="shared" si="21"/>
        <v>300</v>
      </c>
      <c r="W129" s="16" t="str">
        <f t="shared" si="12"/>
        <v/>
      </c>
      <c r="X129" s="14"/>
      <c r="Y129" s="2"/>
      <c r="AA129" s="45" t="s">
        <v>3129</v>
      </c>
      <c r="AB129" s="224" t="s">
        <v>3130</v>
      </c>
      <c r="AC129" s="224"/>
      <c r="AD129" s="224"/>
      <c r="AE129" s="224"/>
      <c r="AF129" s="224"/>
      <c r="AG129" s="224">
        <v>1</v>
      </c>
      <c r="AH129" s="224">
        <v>0</v>
      </c>
      <c r="AI129" s="224">
        <v>0</v>
      </c>
      <c r="AJ129" s="224">
        <v>300</v>
      </c>
      <c r="AK129" s="230">
        <f t="shared" si="13"/>
        <v>2006</v>
      </c>
      <c r="AL129" s="224">
        <f t="shared" si="14"/>
        <v>300</v>
      </c>
      <c r="AM129" s="224">
        <v>0</v>
      </c>
      <c r="AN129" s="224">
        <f t="shared" si="15"/>
        <v>300</v>
      </c>
      <c r="AO129" s="224">
        <f t="shared" si="16"/>
        <v>300</v>
      </c>
      <c r="AP129" s="233"/>
      <c r="AQ129" s="224">
        <f t="shared" si="17"/>
        <v>300</v>
      </c>
      <c r="AR129" s="224"/>
      <c r="AS129" s="224">
        <f t="shared" si="18"/>
        <v>300</v>
      </c>
      <c r="AT129" s="224">
        <f t="shared" si="19"/>
        <v>0</v>
      </c>
      <c r="AU129" s="224" t="str">
        <f>IFERROR((AQ129-#REF!+#REF!)/(#REF!-#REF!)*100,"")</f>
        <v/>
      </c>
      <c r="AV129" s="224"/>
      <c r="AW129" s="224"/>
      <c r="AX129" s="224"/>
    </row>
    <row r="130" ht="12.75" customHeight="1" spans="1:50">
      <c r="A130" s="13">
        <v>123</v>
      </c>
      <c r="B130" s="204" t="s">
        <v>1976</v>
      </c>
      <c r="C130" s="204" t="s">
        <v>1977</v>
      </c>
      <c r="D130" s="205" t="s">
        <v>1805</v>
      </c>
      <c r="E130" s="206"/>
      <c r="F130" s="206"/>
      <c r="G130" s="207" t="s">
        <v>3126</v>
      </c>
      <c r="H130" s="208"/>
      <c r="I130" s="209" t="s">
        <v>1806</v>
      </c>
      <c r="J130" s="208">
        <v>1</v>
      </c>
      <c r="K130" s="209" t="s">
        <v>3127</v>
      </c>
      <c r="L130" s="215" t="s">
        <v>1969</v>
      </c>
      <c r="M130" s="214" t="str">
        <f t="shared" si="11"/>
        <v>2006-12-31</v>
      </c>
      <c r="N130" s="46"/>
      <c r="O130" s="16"/>
      <c r="P130" s="14"/>
      <c r="Q130" s="217">
        <v>4500</v>
      </c>
      <c r="R130" s="16">
        <v>0</v>
      </c>
      <c r="S130" s="16"/>
      <c r="T130" s="16">
        <f t="shared" si="20"/>
        <v>200</v>
      </c>
      <c r="U130" s="46"/>
      <c r="V130" s="16">
        <f t="shared" si="21"/>
        <v>200</v>
      </c>
      <c r="W130" s="16" t="str">
        <f t="shared" si="12"/>
        <v/>
      </c>
      <c r="X130" s="14"/>
      <c r="Y130" s="2"/>
      <c r="AA130" s="45" t="s">
        <v>3129</v>
      </c>
      <c r="AB130" s="224" t="s">
        <v>3130</v>
      </c>
      <c r="AC130" s="224"/>
      <c r="AD130" s="224"/>
      <c r="AE130" s="224"/>
      <c r="AF130" s="224"/>
      <c r="AG130" s="224">
        <v>1</v>
      </c>
      <c r="AH130" s="224">
        <v>0</v>
      </c>
      <c r="AI130" s="224">
        <v>0</v>
      </c>
      <c r="AJ130" s="224">
        <v>200</v>
      </c>
      <c r="AK130" s="230">
        <f t="shared" si="13"/>
        <v>2006</v>
      </c>
      <c r="AL130" s="224">
        <f t="shared" si="14"/>
        <v>200</v>
      </c>
      <c r="AM130" s="224">
        <v>0</v>
      </c>
      <c r="AN130" s="224">
        <f t="shared" si="15"/>
        <v>200</v>
      </c>
      <c r="AO130" s="224">
        <f t="shared" si="16"/>
        <v>200</v>
      </c>
      <c r="AP130" s="233"/>
      <c r="AQ130" s="224">
        <f t="shared" si="17"/>
        <v>200</v>
      </c>
      <c r="AR130" s="224"/>
      <c r="AS130" s="224">
        <f t="shared" si="18"/>
        <v>200</v>
      </c>
      <c r="AT130" s="224">
        <f t="shared" si="19"/>
        <v>0</v>
      </c>
      <c r="AU130" s="224" t="str">
        <f>IFERROR((AQ130-#REF!+#REF!)/(#REF!-#REF!)*100,"")</f>
        <v/>
      </c>
      <c r="AV130" s="224"/>
      <c r="AW130" s="224"/>
      <c r="AX130" s="224"/>
    </row>
    <row r="131" ht="12.75" customHeight="1" spans="1:50">
      <c r="A131" s="13">
        <v>124</v>
      </c>
      <c r="B131" s="204" t="s">
        <v>1979</v>
      </c>
      <c r="C131" s="204" t="s">
        <v>1980</v>
      </c>
      <c r="D131" s="205" t="s">
        <v>1981</v>
      </c>
      <c r="E131" s="209" t="s">
        <v>3153</v>
      </c>
      <c r="F131" s="209" t="s">
        <v>1945</v>
      </c>
      <c r="G131" s="207" t="s">
        <v>3126</v>
      </c>
      <c r="H131" s="208">
        <v>1</v>
      </c>
      <c r="I131" s="209" t="s">
        <v>1829</v>
      </c>
      <c r="J131" s="208">
        <v>1</v>
      </c>
      <c r="K131" s="209" t="s">
        <v>3127</v>
      </c>
      <c r="L131" s="215" t="s">
        <v>1969</v>
      </c>
      <c r="M131" s="214" t="str">
        <f t="shared" si="11"/>
        <v>2006-12-31</v>
      </c>
      <c r="N131" s="46"/>
      <c r="O131" s="16"/>
      <c r="P131" s="14"/>
      <c r="Q131" s="217">
        <v>1100</v>
      </c>
      <c r="R131" s="16">
        <v>0</v>
      </c>
      <c r="S131" s="16"/>
      <c r="T131" s="16">
        <f t="shared" si="20"/>
        <v>1980</v>
      </c>
      <c r="U131" s="46"/>
      <c r="V131" s="16">
        <f t="shared" si="21"/>
        <v>1980</v>
      </c>
      <c r="W131" s="16" t="str">
        <f t="shared" si="12"/>
        <v/>
      </c>
      <c r="X131" s="14"/>
      <c r="Y131" s="2"/>
      <c r="AA131" s="45" t="s">
        <v>3134</v>
      </c>
      <c r="AB131" s="224" t="s">
        <v>3130</v>
      </c>
      <c r="AC131" s="224">
        <v>1980</v>
      </c>
      <c r="AD131" s="224"/>
      <c r="AE131" s="224"/>
      <c r="AF131" s="224"/>
      <c r="AG131" s="224">
        <v>1</v>
      </c>
      <c r="AH131" s="224">
        <v>0</v>
      </c>
      <c r="AI131" s="224">
        <v>0</v>
      </c>
      <c r="AJ131" s="224">
        <v>0</v>
      </c>
      <c r="AK131" s="230">
        <f t="shared" si="13"/>
        <v>2006</v>
      </c>
      <c r="AL131" s="224">
        <f t="shared" si="14"/>
        <v>1980</v>
      </c>
      <c r="AM131" s="224">
        <v>0</v>
      </c>
      <c r="AN131" s="224">
        <f t="shared" si="15"/>
        <v>1980</v>
      </c>
      <c r="AO131" s="224">
        <f t="shared" si="16"/>
        <v>1980</v>
      </c>
      <c r="AP131" s="233"/>
      <c r="AQ131" s="224">
        <f t="shared" si="17"/>
        <v>1980</v>
      </c>
      <c r="AR131" s="224"/>
      <c r="AS131" s="224">
        <f t="shared" si="18"/>
        <v>1980</v>
      </c>
      <c r="AT131" s="224">
        <f t="shared" si="19"/>
        <v>0</v>
      </c>
      <c r="AU131" s="224" t="str">
        <f>IFERROR((AQ131-#REF!+#REF!)/(#REF!-#REF!)*100,"")</f>
        <v/>
      </c>
      <c r="AV131" s="224"/>
      <c r="AW131" s="224"/>
      <c r="AX131" s="224"/>
    </row>
    <row r="132" ht="12.75" customHeight="1" spans="1:50">
      <c r="A132" s="13">
        <v>125</v>
      </c>
      <c r="B132" s="204" t="s">
        <v>1982</v>
      </c>
      <c r="C132" s="204" t="s">
        <v>1983</v>
      </c>
      <c r="D132" s="205" t="s">
        <v>1798</v>
      </c>
      <c r="E132" s="206"/>
      <c r="F132" s="209" t="s">
        <v>1978</v>
      </c>
      <c r="G132" s="207" t="s">
        <v>3126</v>
      </c>
      <c r="H132" s="208">
        <v>0.4</v>
      </c>
      <c r="I132" s="209" t="s">
        <v>1829</v>
      </c>
      <c r="J132" s="208">
        <v>1</v>
      </c>
      <c r="K132" s="209" t="s">
        <v>3127</v>
      </c>
      <c r="L132" s="215" t="s">
        <v>1800</v>
      </c>
      <c r="M132" s="214" t="str">
        <f t="shared" si="11"/>
        <v>2004-12-31</v>
      </c>
      <c r="N132" s="46"/>
      <c r="O132" s="16"/>
      <c r="P132" s="14"/>
      <c r="Q132" s="217">
        <v>580</v>
      </c>
      <c r="R132" s="16">
        <v>0</v>
      </c>
      <c r="S132" s="16"/>
      <c r="T132" s="16">
        <f t="shared" si="20"/>
        <v>630</v>
      </c>
      <c r="U132" s="46"/>
      <c r="V132" s="16">
        <f t="shared" si="21"/>
        <v>630</v>
      </c>
      <c r="W132" s="16" t="str">
        <f t="shared" si="12"/>
        <v/>
      </c>
      <c r="X132" s="14"/>
      <c r="Y132" s="2"/>
      <c r="AA132" s="45" t="s">
        <v>3134</v>
      </c>
      <c r="AB132" s="224" t="s">
        <v>3130</v>
      </c>
      <c r="AC132" s="224">
        <v>1585</v>
      </c>
      <c r="AD132" s="224"/>
      <c r="AE132" s="224"/>
      <c r="AF132" s="224"/>
      <c r="AG132" s="224">
        <v>1</v>
      </c>
      <c r="AH132" s="224">
        <v>0</v>
      </c>
      <c r="AI132" s="224">
        <v>0</v>
      </c>
      <c r="AJ132" s="224">
        <v>0</v>
      </c>
      <c r="AK132" s="230">
        <f t="shared" si="13"/>
        <v>2004</v>
      </c>
      <c r="AL132" s="224">
        <f t="shared" si="14"/>
        <v>630</v>
      </c>
      <c r="AM132" s="224">
        <v>0</v>
      </c>
      <c r="AN132" s="224">
        <f t="shared" si="15"/>
        <v>630</v>
      </c>
      <c r="AO132" s="224">
        <f t="shared" si="16"/>
        <v>630</v>
      </c>
      <c r="AP132" s="233"/>
      <c r="AQ132" s="224">
        <f t="shared" si="17"/>
        <v>630</v>
      </c>
      <c r="AR132" s="224"/>
      <c r="AS132" s="224">
        <f t="shared" si="18"/>
        <v>630</v>
      </c>
      <c r="AT132" s="224">
        <f t="shared" si="19"/>
        <v>0</v>
      </c>
      <c r="AU132" s="224" t="str">
        <f>IFERROR((AQ132-#REF!+#REF!)/(#REF!-#REF!)*100,"")</f>
        <v/>
      </c>
      <c r="AV132" s="224"/>
      <c r="AW132" s="224"/>
      <c r="AX132" s="224"/>
    </row>
    <row r="133" ht="12.75" customHeight="1" spans="1:50">
      <c r="A133" s="13">
        <v>126</v>
      </c>
      <c r="B133" s="204" t="s">
        <v>1984</v>
      </c>
      <c r="C133" s="204" t="s">
        <v>1985</v>
      </c>
      <c r="D133" s="205" t="s">
        <v>1798</v>
      </c>
      <c r="E133" s="206"/>
      <c r="F133" s="209" t="s">
        <v>1986</v>
      </c>
      <c r="G133" s="207" t="s">
        <v>3126</v>
      </c>
      <c r="H133" s="208">
        <v>0.04</v>
      </c>
      <c r="I133" s="209" t="s">
        <v>1829</v>
      </c>
      <c r="J133" s="208">
        <v>1</v>
      </c>
      <c r="K133" s="209" t="s">
        <v>3127</v>
      </c>
      <c r="L133" s="215" t="s">
        <v>1987</v>
      </c>
      <c r="M133" s="214" t="str">
        <f t="shared" si="11"/>
        <v>2005-08-31</v>
      </c>
      <c r="N133" s="46"/>
      <c r="O133" s="16"/>
      <c r="P133" s="14"/>
      <c r="Q133" s="217">
        <v>1000</v>
      </c>
      <c r="R133" s="16">
        <v>0</v>
      </c>
      <c r="S133" s="16"/>
      <c r="T133" s="16">
        <f t="shared" si="20"/>
        <v>70</v>
      </c>
      <c r="U133" s="46"/>
      <c r="V133" s="16">
        <f t="shared" si="21"/>
        <v>70</v>
      </c>
      <c r="W133" s="16" t="str">
        <f t="shared" si="12"/>
        <v/>
      </c>
      <c r="X133" s="14"/>
      <c r="Y133" s="2"/>
      <c r="AA133" s="45" t="s">
        <v>3134</v>
      </c>
      <c r="AB133" s="224" t="s">
        <v>3130</v>
      </c>
      <c r="AC133" s="224">
        <v>1730</v>
      </c>
      <c r="AD133" s="224"/>
      <c r="AE133" s="224"/>
      <c r="AF133" s="224"/>
      <c r="AG133" s="224">
        <v>1</v>
      </c>
      <c r="AH133" s="224">
        <v>0</v>
      </c>
      <c r="AI133" s="224">
        <v>0</v>
      </c>
      <c r="AJ133" s="224">
        <v>0</v>
      </c>
      <c r="AK133" s="230">
        <f t="shared" si="13"/>
        <v>2005</v>
      </c>
      <c r="AL133" s="224">
        <f t="shared" si="14"/>
        <v>70</v>
      </c>
      <c r="AM133" s="224">
        <v>0</v>
      </c>
      <c r="AN133" s="224">
        <f t="shared" si="15"/>
        <v>70</v>
      </c>
      <c r="AO133" s="224">
        <f t="shared" si="16"/>
        <v>70</v>
      </c>
      <c r="AP133" s="233"/>
      <c r="AQ133" s="224">
        <f t="shared" si="17"/>
        <v>70</v>
      </c>
      <c r="AR133" s="224"/>
      <c r="AS133" s="224">
        <f t="shared" si="18"/>
        <v>70</v>
      </c>
      <c r="AT133" s="224">
        <f t="shared" si="19"/>
        <v>0</v>
      </c>
      <c r="AU133" s="224" t="str">
        <f>IFERROR((AQ133-#REF!+#REF!)/(#REF!-#REF!)*100,"")</f>
        <v/>
      </c>
      <c r="AV133" s="224"/>
      <c r="AW133" s="224"/>
      <c r="AX133" s="224"/>
    </row>
    <row r="134" ht="12.75" customHeight="1" spans="1:50">
      <c r="A134" s="13">
        <v>127</v>
      </c>
      <c r="B134" s="204" t="s">
        <v>1988</v>
      </c>
      <c r="C134" s="204" t="s">
        <v>1989</v>
      </c>
      <c r="D134" s="205" t="s">
        <v>1990</v>
      </c>
      <c r="E134" s="206"/>
      <c r="F134" s="206"/>
      <c r="G134" s="207" t="s">
        <v>3126</v>
      </c>
      <c r="H134" s="208"/>
      <c r="I134" s="209" t="s">
        <v>1829</v>
      </c>
      <c r="J134" s="208">
        <v>1</v>
      </c>
      <c r="K134" s="209" t="s">
        <v>3127</v>
      </c>
      <c r="L134" s="215" t="s">
        <v>1850</v>
      </c>
      <c r="M134" s="214" t="str">
        <f t="shared" si="11"/>
        <v>2005-07-23</v>
      </c>
      <c r="N134" s="46"/>
      <c r="O134" s="16"/>
      <c r="P134" s="14"/>
      <c r="Q134" s="217">
        <v>560</v>
      </c>
      <c r="R134" s="16">
        <v>0</v>
      </c>
      <c r="S134" s="16"/>
      <c r="T134" s="16">
        <f t="shared" si="20"/>
        <v>0</v>
      </c>
      <c r="U134" s="46"/>
      <c r="V134" s="16">
        <f t="shared" si="21"/>
        <v>0</v>
      </c>
      <c r="W134" s="16" t="str">
        <f t="shared" si="12"/>
        <v/>
      </c>
      <c r="X134" s="14"/>
      <c r="Y134" s="2"/>
      <c r="AA134" s="45" t="s">
        <v>3134</v>
      </c>
      <c r="AB134" s="224" t="s">
        <v>3130</v>
      </c>
      <c r="AC134" s="224">
        <v>0</v>
      </c>
      <c r="AD134" s="224"/>
      <c r="AE134" s="224"/>
      <c r="AF134" s="224"/>
      <c r="AG134" s="224">
        <v>1</v>
      </c>
      <c r="AH134" s="224">
        <v>0</v>
      </c>
      <c r="AI134" s="224">
        <v>0</v>
      </c>
      <c r="AJ134" s="224">
        <v>0</v>
      </c>
      <c r="AK134" s="230">
        <f t="shared" si="13"/>
        <v>2005</v>
      </c>
      <c r="AL134" s="224">
        <f t="shared" si="14"/>
        <v>0</v>
      </c>
      <c r="AM134" s="224">
        <v>0</v>
      </c>
      <c r="AN134" s="224">
        <f t="shared" si="15"/>
        <v>0</v>
      </c>
      <c r="AO134" s="224">
        <f t="shared" si="16"/>
        <v>0</v>
      </c>
      <c r="AP134" s="233"/>
      <c r="AQ134" s="224">
        <f t="shared" si="17"/>
        <v>0</v>
      </c>
      <c r="AR134" s="224"/>
      <c r="AS134" s="224">
        <f t="shared" si="18"/>
        <v>0</v>
      </c>
      <c r="AT134" s="224">
        <f t="shared" si="19"/>
        <v>0</v>
      </c>
      <c r="AU134" s="224" t="str">
        <f>IFERROR((AQ134-#REF!+#REF!)/(#REF!-#REF!)*100,"")</f>
        <v/>
      </c>
      <c r="AV134" s="224"/>
      <c r="AW134" s="224"/>
      <c r="AX134" s="224"/>
    </row>
    <row r="135" ht="12.75" customHeight="1" spans="1:50">
      <c r="A135" s="13">
        <v>128</v>
      </c>
      <c r="B135" s="204" t="s">
        <v>1991</v>
      </c>
      <c r="C135" s="204" t="s">
        <v>1989</v>
      </c>
      <c r="D135" s="205" t="s">
        <v>1990</v>
      </c>
      <c r="E135" s="206"/>
      <c r="F135" s="206"/>
      <c r="G135" s="207" t="s">
        <v>3126</v>
      </c>
      <c r="H135" s="208"/>
      <c r="I135" s="209" t="s">
        <v>1829</v>
      </c>
      <c r="J135" s="208">
        <v>1</v>
      </c>
      <c r="K135" s="209" t="s">
        <v>3127</v>
      </c>
      <c r="L135" s="215" t="s">
        <v>1850</v>
      </c>
      <c r="M135" s="214" t="str">
        <f t="shared" si="11"/>
        <v>2005-07-23</v>
      </c>
      <c r="N135" s="46"/>
      <c r="O135" s="16"/>
      <c r="P135" s="14"/>
      <c r="Q135" s="217">
        <v>560</v>
      </c>
      <c r="R135" s="16">
        <v>0</v>
      </c>
      <c r="S135" s="16"/>
      <c r="T135" s="16">
        <f t="shared" si="20"/>
        <v>0</v>
      </c>
      <c r="U135" s="46"/>
      <c r="V135" s="16">
        <f t="shared" si="21"/>
        <v>0</v>
      </c>
      <c r="W135" s="16" t="str">
        <f t="shared" si="12"/>
        <v/>
      </c>
      <c r="X135" s="14"/>
      <c r="Y135" s="2"/>
      <c r="AA135" s="45" t="s">
        <v>3134</v>
      </c>
      <c r="AB135" s="224" t="s">
        <v>3130</v>
      </c>
      <c r="AC135" s="224">
        <v>0</v>
      </c>
      <c r="AD135" s="224"/>
      <c r="AE135" s="224"/>
      <c r="AF135" s="224"/>
      <c r="AG135" s="224">
        <v>1</v>
      </c>
      <c r="AH135" s="224">
        <v>0</v>
      </c>
      <c r="AI135" s="224">
        <v>0</v>
      </c>
      <c r="AJ135" s="224">
        <v>0</v>
      </c>
      <c r="AK135" s="230">
        <f t="shared" si="13"/>
        <v>2005</v>
      </c>
      <c r="AL135" s="224">
        <f t="shared" si="14"/>
        <v>0</v>
      </c>
      <c r="AM135" s="224">
        <v>0</v>
      </c>
      <c r="AN135" s="224">
        <f t="shared" si="15"/>
        <v>0</v>
      </c>
      <c r="AO135" s="224">
        <f t="shared" si="16"/>
        <v>0</v>
      </c>
      <c r="AP135" s="233"/>
      <c r="AQ135" s="224">
        <f t="shared" si="17"/>
        <v>0</v>
      </c>
      <c r="AR135" s="224"/>
      <c r="AS135" s="224">
        <f t="shared" si="18"/>
        <v>0</v>
      </c>
      <c r="AT135" s="224">
        <f t="shared" si="19"/>
        <v>0</v>
      </c>
      <c r="AU135" s="224" t="str">
        <f>IFERROR((AQ135-#REF!+#REF!)/(#REF!-#REF!)*100,"")</f>
        <v/>
      </c>
      <c r="AV135" s="224"/>
      <c r="AW135" s="224"/>
      <c r="AX135" s="224"/>
    </row>
    <row r="136" ht="12.75" customHeight="1" spans="1:50">
      <c r="A136" s="13">
        <v>129</v>
      </c>
      <c r="B136" s="204" t="s">
        <v>1992</v>
      </c>
      <c r="C136" s="204" t="s">
        <v>1989</v>
      </c>
      <c r="D136" s="205" t="s">
        <v>1990</v>
      </c>
      <c r="E136" s="206"/>
      <c r="F136" s="206"/>
      <c r="G136" s="207" t="s">
        <v>3126</v>
      </c>
      <c r="H136" s="208"/>
      <c r="I136" s="209" t="s">
        <v>1829</v>
      </c>
      <c r="J136" s="208">
        <v>1</v>
      </c>
      <c r="K136" s="209" t="s">
        <v>3127</v>
      </c>
      <c r="L136" s="215" t="s">
        <v>1850</v>
      </c>
      <c r="M136" s="214" t="str">
        <f t="shared" ref="M136:M199" si="22">L136</f>
        <v>2005-07-23</v>
      </c>
      <c r="N136" s="46"/>
      <c r="O136" s="16"/>
      <c r="P136" s="14"/>
      <c r="Q136" s="217">
        <v>560</v>
      </c>
      <c r="R136" s="16">
        <v>0</v>
      </c>
      <c r="S136" s="16"/>
      <c r="T136" s="16">
        <f t="shared" si="20"/>
        <v>0</v>
      </c>
      <c r="U136" s="46"/>
      <c r="V136" s="16">
        <f t="shared" si="21"/>
        <v>0</v>
      </c>
      <c r="W136" s="16" t="str">
        <f t="shared" ref="W136:W199" si="23">IF(R136-S136=0,"",(V136-R136+S136)/(R136-S136)*100)</f>
        <v/>
      </c>
      <c r="X136" s="14"/>
      <c r="Y136" s="2"/>
      <c r="AA136" s="45" t="s">
        <v>3134</v>
      </c>
      <c r="AB136" s="224" t="s">
        <v>3130</v>
      </c>
      <c r="AC136" s="224">
        <v>0</v>
      </c>
      <c r="AD136" s="224"/>
      <c r="AE136" s="224"/>
      <c r="AF136" s="224"/>
      <c r="AG136" s="224">
        <v>1</v>
      </c>
      <c r="AH136" s="224">
        <v>0</v>
      </c>
      <c r="AI136" s="224">
        <v>0</v>
      </c>
      <c r="AJ136" s="224">
        <v>0</v>
      </c>
      <c r="AK136" s="230">
        <f t="shared" ref="AK136:AK199" si="24">YEAR(M136)</f>
        <v>2005</v>
      </c>
      <c r="AL136" s="224">
        <f t="shared" ref="AL136:AL199" si="25">IF(AND(AB136="市场法",AA136="否"),AJ136*J136,ROUND(AC136*H136*AG136+AD136*H136*AI136,-1))</f>
        <v>0</v>
      </c>
      <c r="AM136" s="224">
        <v>0</v>
      </c>
      <c r="AN136" s="224">
        <f t="shared" ref="AN136:AN199" si="26">ROUND((AL136+AM136),-1)</f>
        <v>0</v>
      </c>
      <c r="AO136" s="224">
        <f t="shared" ref="AO136:AO199" si="27">AN136</f>
        <v>0</v>
      </c>
      <c r="AP136" s="233"/>
      <c r="AQ136" s="224">
        <f t="shared" ref="AQ136:AQ199" si="28">IF(AP136="",AO136,ROUND(AO136*AP136/100,0))</f>
        <v>0</v>
      </c>
      <c r="AR136" s="224"/>
      <c r="AS136" s="224">
        <f t="shared" ref="AS136:AS199" si="29">IF((AQ136-AR136)&lt;0,0,AQ136-AR136)</f>
        <v>0</v>
      </c>
      <c r="AT136" s="224">
        <f t="shared" ref="AT136:AT199" si="30">IF((R136-S136)&lt;0,0,R136-S136)</f>
        <v>0</v>
      </c>
      <c r="AU136" s="224" t="str">
        <f>IFERROR((AQ136-#REF!+#REF!)/(#REF!-#REF!)*100,"")</f>
        <v/>
      </c>
      <c r="AV136" s="224"/>
      <c r="AW136" s="224"/>
      <c r="AX136" s="224"/>
    </row>
    <row r="137" ht="12.75" customHeight="1" spans="1:50">
      <c r="A137" s="13">
        <v>130</v>
      </c>
      <c r="B137" s="204" t="s">
        <v>1993</v>
      </c>
      <c r="C137" s="204" t="s">
        <v>1989</v>
      </c>
      <c r="D137" s="205" t="s">
        <v>1990</v>
      </c>
      <c r="E137" s="206"/>
      <c r="F137" s="206"/>
      <c r="G137" s="207" t="s">
        <v>3126</v>
      </c>
      <c r="H137" s="208"/>
      <c r="I137" s="209" t="s">
        <v>1829</v>
      </c>
      <c r="J137" s="208">
        <v>1</v>
      </c>
      <c r="K137" s="209" t="s">
        <v>3127</v>
      </c>
      <c r="L137" s="215" t="s">
        <v>1850</v>
      </c>
      <c r="M137" s="214" t="str">
        <f t="shared" si="22"/>
        <v>2005-07-23</v>
      </c>
      <c r="N137" s="46"/>
      <c r="O137" s="16"/>
      <c r="P137" s="14"/>
      <c r="Q137" s="217">
        <v>560</v>
      </c>
      <c r="R137" s="16">
        <v>0</v>
      </c>
      <c r="S137" s="16"/>
      <c r="T137" s="16">
        <f t="shared" ref="T137:T200" si="31">AS137</f>
        <v>0</v>
      </c>
      <c r="U137" s="46"/>
      <c r="V137" s="16">
        <f t="shared" ref="V137:V200" si="32">T137</f>
        <v>0</v>
      </c>
      <c r="W137" s="16" t="str">
        <f t="shared" si="23"/>
        <v/>
      </c>
      <c r="X137" s="14"/>
      <c r="Y137" s="2"/>
      <c r="AA137" s="45" t="s">
        <v>3134</v>
      </c>
      <c r="AB137" s="224" t="s">
        <v>3130</v>
      </c>
      <c r="AC137" s="224">
        <v>0</v>
      </c>
      <c r="AD137" s="224"/>
      <c r="AE137" s="224"/>
      <c r="AF137" s="224"/>
      <c r="AG137" s="224">
        <v>1</v>
      </c>
      <c r="AH137" s="224">
        <v>0</v>
      </c>
      <c r="AI137" s="224">
        <v>0</v>
      </c>
      <c r="AJ137" s="224">
        <v>0</v>
      </c>
      <c r="AK137" s="230">
        <f t="shared" si="24"/>
        <v>2005</v>
      </c>
      <c r="AL137" s="224">
        <f t="shared" si="25"/>
        <v>0</v>
      </c>
      <c r="AM137" s="224">
        <v>0</v>
      </c>
      <c r="AN137" s="224">
        <f t="shared" si="26"/>
        <v>0</v>
      </c>
      <c r="AO137" s="224">
        <f t="shared" si="27"/>
        <v>0</v>
      </c>
      <c r="AP137" s="233"/>
      <c r="AQ137" s="224">
        <f t="shared" si="28"/>
        <v>0</v>
      </c>
      <c r="AR137" s="224"/>
      <c r="AS137" s="224">
        <f t="shared" si="29"/>
        <v>0</v>
      </c>
      <c r="AT137" s="224">
        <f t="shared" si="30"/>
        <v>0</v>
      </c>
      <c r="AU137" s="224" t="str">
        <f>IFERROR((AQ137-#REF!+#REF!)/(#REF!-#REF!)*100,"")</f>
        <v/>
      </c>
      <c r="AV137" s="224"/>
      <c r="AW137" s="224"/>
      <c r="AX137" s="224"/>
    </row>
    <row r="138" ht="12.75" customHeight="1" spans="1:50">
      <c r="A138" s="13">
        <v>131</v>
      </c>
      <c r="B138" s="204" t="s">
        <v>1994</v>
      </c>
      <c r="C138" s="204" t="s">
        <v>1989</v>
      </c>
      <c r="D138" s="205" t="s">
        <v>1990</v>
      </c>
      <c r="E138" s="206"/>
      <c r="F138" s="206"/>
      <c r="G138" s="207" t="s">
        <v>3126</v>
      </c>
      <c r="H138" s="208"/>
      <c r="I138" s="209" t="s">
        <v>1829</v>
      </c>
      <c r="J138" s="208">
        <v>1</v>
      </c>
      <c r="K138" s="209" t="s">
        <v>3127</v>
      </c>
      <c r="L138" s="215" t="s">
        <v>1850</v>
      </c>
      <c r="M138" s="214" t="str">
        <f t="shared" si="22"/>
        <v>2005-07-23</v>
      </c>
      <c r="N138" s="46"/>
      <c r="O138" s="16"/>
      <c r="P138" s="14"/>
      <c r="Q138" s="217">
        <v>560</v>
      </c>
      <c r="R138" s="16">
        <v>0</v>
      </c>
      <c r="S138" s="16"/>
      <c r="T138" s="16">
        <f t="shared" si="31"/>
        <v>0</v>
      </c>
      <c r="U138" s="46"/>
      <c r="V138" s="16">
        <f t="shared" si="32"/>
        <v>0</v>
      </c>
      <c r="W138" s="16" t="str">
        <f t="shared" si="23"/>
        <v/>
      </c>
      <c r="X138" s="14"/>
      <c r="Y138" s="2"/>
      <c r="AA138" s="45" t="s">
        <v>3134</v>
      </c>
      <c r="AB138" s="224" t="s">
        <v>3130</v>
      </c>
      <c r="AC138" s="224">
        <v>0</v>
      </c>
      <c r="AD138" s="224"/>
      <c r="AE138" s="224"/>
      <c r="AF138" s="224"/>
      <c r="AG138" s="224">
        <v>1</v>
      </c>
      <c r="AH138" s="224">
        <v>0</v>
      </c>
      <c r="AI138" s="224">
        <v>0</v>
      </c>
      <c r="AJ138" s="224">
        <v>0</v>
      </c>
      <c r="AK138" s="230">
        <f t="shared" si="24"/>
        <v>2005</v>
      </c>
      <c r="AL138" s="224">
        <f t="shared" si="25"/>
        <v>0</v>
      </c>
      <c r="AM138" s="224">
        <v>0</v>
      </c>
      <c r="AN138" s="224">
        <f t="shared" si="26"/>
        <v>0</v>
      </c>
      <c r="AO138" s="224">
        <f t="shared" si="27"/>
        <v>0</v>
      </c>
      <c r="AP138" s="233"/>
      <c r="AQ138" s="224">
        <f t="shared" si="28"/>
        <v>0</v>
      </c>
      <c r="AR138" s="224"/>
      <c r="AS138" s="224">
        <f t="shared" si="29"/>
        <v>0</v>
      </c>
      <c r="AT138" s="224">
        <f t="shared" si="30"/>
        <v>0</v>
      </c>
      <c r="AU138" s="224" t="str">
        <f>IFERROR((AQ138-#REF!+#REF!)/(#REF!-#REF!)*100,"")</f>
        <v/>
      </c>
      <c r="AV138" s="224"/>
      <c r="AW138" s="224"/>
      <c r="AX138" s="224"/>
    </row>
    <row r="139" ht="12.75" customHeight="1" spans="1:50">
      <c r="A139" s="13">
        <v>132</v>
      </c>
      <c r="B139" s="204" t="s">
        <v>1995</v>
      </c>
      <c r="C139" s="204" t="s">
        <v>1989</v>
      </c>
      <c r="D139" s="205" t="s">
        <v>1990</v>
      </c>
      <c r="E139" s="206"/>
      <c r="F139" s="206"/>
      <c r="G139" s="207" t="s">
        <v>3126</v>
      </c>
      <c r="H139" s="208"/>
      <c r="I139" s="209" t="s">
        <v>1829</v>
      </c>
      <c r="J139" s="208">
        <v>1</v>
      </c>
      <c r="K139" s="209" t="s">
        <v>3127</v>
      </c>
      <c r="L139" s="215" t="s">
        <v>1850</v>
      </c>
      <c r="M139" s="214" t="str">
        <f t="shared" si="22"/>
        <v>2005-07-23</v>
      </c>
      <c r="N139" s="46"/>
      <c r="O139" s="16"/>
      <c r="P139" s="14"/>
      <c r="Q139" s="217">
        <v>560</v>
      </c>
      <c r="R139" s="16">
        <v>0</v>
      </c>
      <c r="S139" s="16"/>
      <c r="T139" s="16">
        <f t="shared" si="31"/>
        <v>0</v>
      </c>
      <c r="U139" s="46"/>
      <c r="V139" s="16">
        <f t="shared" si="32"/>
        <v>0</v>
      </c>
      <c r="W139" s="16" t="str">
        <f t="shared" si="23"/>
        <v/>
      </c>
      <c r="X139" s="14"/>
      <c r="Y139" s="2"/>
      <c r="AA139" s="45" t="s">
        <v>3134</v>
      </c>
      <c r="AB139" s="224" t="s">
        <v>3130</v>
      </c>
      <c r="AC139" s="224">
        <v>0</v>
      </c>
      <c r="AD139" s="224"/>
      <c r="AE139" s="224"/>
      <c r="AF139" s="224"/>
      <c r="AG139" s="224">
        <v>1</v>
      </c>
      <c r="AH139" s="224">
        <v>0</v>
      </c>
      <c r="AI139" s="224">
        <v>0</v>
      </c>
      <c r="AJ139" s="224">
        <v>0</v>
      </c>
      <c r="AK139" s="230">
        <f t="shared" si="24"/>
        <v>2005</v>
      </c>
      <c r="AL139" s="224">
        <f t="shared" si="25"/>
        <v>0</v>
      </c>
      <c r="AM139" s="224">
        <v>0</v>
      </c>
      <c r="AN139" s="224">
        <f t="shared" si="26"/>
        <v>0</v>
      </c>
      <c r="AO139" s="224">
        <f t="shared" si="27"/>
        <v>0</v>
      </c>
      <c r="AP139" s="233"/>
      <c r="AQ139" s="224">
        <f t="shared" si="28"/>
        <v>0</v>
      </c>
      <c r="AR139" s="224"/>
      <c r="AS139" s="224">
        <f t="shared" si="29"/>
        <v>0</v>
      </c>
      <c r="AT139" s="224">
        <f t="shared" si="30"/>
        <v>0</v>
      </c>
      <c r="AU139" s="224" t="str">
        <f>IFERROR((AQ139-#REF!+#REF!)/(#REF!-#REF!)*100,"")</f>
        <v/>
      </c>
      <c r="AV139" s="224"/>
      <c r="AW139" s="224"/>
      <c r="AX139" s="224"/>
    </row>
    <row r="140" ht="12.75" customHeight="1" spans="1:50">
      <c r="A140" s="13">
        <v>133</v>
      </c>
      <c r="B140" s="204" t="s">
        <v>1996</v>
      </c>
      <c r="C140" s="204" t="s">
        <v>1989</v>
      </c>
      <c r="D140" s="205" t="s">
        <v>1990</v>
      </c>
      <c r="E140" s="206"/>
      <c r="F140" s="206"/>
      <c r="G140" s="207" t="s">
        <v>3126</v>
      </c>
      <c r="H140" s="208"/>
      <c r="I140" s="209" t="s">
        <v>1829</v>
      </c>
      <c r="J140" s="208">
        <v>1</v>
      </c>
      <c r="K140" s="209" t="s">
        <v>3127</v>
      </c>
      <c r="L140" s="215" t="s">
        <v>1850</v>
      </c>
      <c r="M140" s="214" t="str">
        <f t="shared" si="22"/>
        <v>2005-07-23</v>
      </c>
      <c r="N140" s="46"/>
      <c r="O140" s="16"/>
      <c r="P140" s="14"/>
      <c r="Q140" s="217">
        <v>560</v>
      </c>
      <c r="R140" s="16">
        <v>0</v>
      </c>
      <c r="S140" s="16"/>
      <c r="T140" s="16">
        <f t="shared" si="31"/>
        <v>0</v>
      </c>
      <c r="U140" s="46"/>
      <c r="V140" s="16">
        <f t="shared" si="32"/>
        <v>0</v>
      </c>
      <c r="W140" s="16" t="str">
        <f t="shared" si="23"/>
        <v/>
      </c>
      <c r="X140" s="14"/>
      <c r="Y140" s="2"/>
      <c r="AA140" s="45" t="s">
        <v>3134</v>
      </c>
      <c r="AB140" s="224" t="s">
        <v>3130</v>
      </c>
      <c r="AC140" s="224">
        <v>0</v>
      </c>
      <c r="AD140" s="224"/>
      <c r="AE140" s="224"/>
      <c r="AF140" s="224"/>
      <c r="AG140" s="224">
        <v>1</v>
      </c>
      <c r="AH140" s="224">
        <v>0</v>
      </c>
      <c r="AI140" s="224">
        <v>0</v>
      </c>
      <c r="AJ140" s="224">
        <v>0</v>
      </c>
      <c r="AK140" s="230">
        <f t="shared" si="24"/>
        <v>2005</v>
      </c>
      <c r="AL140" s="224">
        <f t="shared" si="25"/>
        <v>0</v>
      </c>
      <c r="AM140" s="224">
        <v>0</v>
      </c>
      <c r="AN140" s="224">
        <f t="shared" si="26"/>
        <v>0</v>
      </c>
      <c r="AO140" s="224">
        <f t="shared" si="27"/>
        <v>0</v>
      </c>
      <c r="AP140" s="233"/>
      <c r="AQ140" s="224">
        <f t="shared" si="28"/>
        <v>0</v>
      </c>
      <c r="AR140" s="224"/>
      <c r="AS140" s="224">
        <f t="shared" si="29"/>
        <v>0</v>
      </c>
      <c r="AT140" s="224">
        <f t="shared" si="30"/>
        <v>0</v>
      </c>
      <c r="AU140" s="224" t="str">
        <f>IFERROR((AQ140-#REF!+#REF!)/(#REF!-#REF!)*100,"")</f>
        <v/>
      </c>
      <c r="AV140" s="224"/>
      <c r="AW140" s="224"/>
      <c r="AX140" s="224"/>
    </row>
    <row r="141" ht="12.75" customHeight="1" spans="1:50">
      <c r="A141" s="13">
        <v>134</v>
      </c>
      <c r="B141" s="204" t="s">
        <v>1997</v>
      </c>
      <c r="C141" s="204" t="s">
        <v>1989</v>
      </c>
      <c r="D141" s="205" t="s">
        <v>1990</v>
      </c>
      <c r="E141" s="206"/>
      <c r="F141" s="206"/>
      <c r="G141" s="207" t="s">
        <v>3126</v>
      </c>
      <c r="H141" s="208"/>
      <c r="I141" s="209" t="s">
        <v>1829</v>
      </c>
      <c r="J141" s="208">
        <v>1</v>
      </c>
      <c r="K141" s="209" t="s">
        <v>3127</v>
      </c>
      <c r="L141" s="215" t="s">
        <v>1850</v>
      </c>
      <c r="M141" s="214" t="str">
        <f t="shared" si="22"/>
        <v>2005-07-23</v>
      </c>
      <c r="N141" s="46"/>
      <c r="O141" s="16"/>
      <c r="P141" s="14"/>
      <c r="Q141" s="217">
        <v>560</v>
      </c>
      <c r="R141" s="16">
        <v>0</v>
      </c>
      <c r="S141" s="16"/>
      <c r="T141" s="16">
        <f t="shared" si="31"/>
        <v>0</v>
      </c>
      <c r="U141" s="46"/>
      <c r="V141" s="16">
        <f t="shared" si="32"/>
        <v>0</v>
      </c>
      <c r="W141" s="16" t="str">
        <f t="shared" si="23"/>
        <v/>
      </c>
      <c r="X141" s="14"/>
      <c r="Y141" s="2"/>
      <c r="AA141" s="45" t="s">
        <v>3134</v>
      </c>
      <c r="AB141" s="224" t="s">
        <v>3130</v>
      </c>
      <c r="AC141" s="224">
        <v>0</v>
      </c>
      <c r="AD141" s="224"/>
      <c r="AE141" s="224"/>
      <c r="AF141" s="224"/>
      <c r="AG141" s="224">
        <v>1</v>
      </c>
      <c r="AH141" s="224">
        <v>0</v>
      </c>
      <c r="AI141" s="224">
        <v>0</v>
      </c>
      <c r="AJ141" s="224">
        <v>0</v>
      </c>
      <c r="AK141" s="230">
        <f t="shared" si="24"/>
        <v>2005</v>
      </c>
      <c r="AL141" s="224">
        <f t="shared" si="25"/>
        <v>0</v>
      </c>
      <c r="AM141" s="224">
        <v>0</v>
      </c>
      <c r="AN141" s="224">
        <f t="shared" si="26"/>
        <v>0</v>
      </c>
      <c r="AO141" s="224">
        <f t="shared" si="27"/>
        <v>0</v>
      </c>
      <c r="AP141" s="233"/>
      <c r="AQ141" s="224">
        <f t="shared" si="28"/>
        <v>0</v>
      </c>
      <c r="AR141" s="224"/>
      <c r="AS141" s="224">
        <f t="shared" si="29"/>
        <v>0</v>
      </c>
      <c r="AT141" s="224">
        <f t="shared" si="30"/>
        <v>0</v>
      </c>
      <c r="AU141" s="224" t="str">
        <f>IFERROR((AQ141-#REF!+#REF!)/(#REF!-#REF!)*100,"")</f>
        <v/>
      </c>
      <c r="AV141" s="224"/>
      <c r="AW141" s="224"/>
      <c r="AX141" s="224"/>
    </row>
    <row r="142" ht="12.75" customHeight="1" spans="1:50">
      <c r="A142" s="13">
        <v>135</v>
      </c>
      <c r="B142" s="204" t="s">
        <v>1998</v>
      </c>
      <c r="C142" s="204" t="s">
        <v>1999</v>
      </c>
      <c r="D142" s="205" t="s">
        <v>2000</v>
      </c>
      <c r="E142" s="209" t="s">
        <v>3153</v>
      </c>
      <c r="F142" s="209" t="s">
        <v>1849</v>
      </c>
      <c r="G142" s="207" t="s">
        <v>3126</v>
      </c>
      <c r="H142" s="208">
        <v>0.023</v>
      </c>
      <c r="I142" s="209" t="s">
        <v>1829</v>
      </c>
      <c r="J142" s="208">
        <v>1</v>
      </c>
      <c r="K142" s="209" t="s">
        <v>3127</v>
      </c>
      <c r="L142" s="215" t="s">
        <v>1850</v>
      </c>
      <c r="M142" s="214" t="str">
        <f t="shared" si="22"/>
        <v>2005-07-23</v>
      </c>
      <c r="N142" s="46"/>
      <c r="O142" s="16"/>
      <c r="P142" s="14"/>
      <c r="Q142" s="217">
        <v>2580</v>
      </c>
      <c r="R142" s="16">
        <v>0</v>
      </c>
      <c r="S142" s="16"/>
      <c r="T142" s="16">
        <f t="shared" si="31"/>
        <v>230</v>
      </c>
      <c r="U142" s="46"/>
      <c r="V142" s="16">
        <f t="shared" si="32"/>
        <v>230</v>
      </c>
      <c r="W142" s="16" t="str">
        <f t="shared" si="23"/>
        <v/>
      </c>
      <c r="X142" s="14"/>
      <c r="Y142" s="2"/>
      <c r="AA142" s="45" t="s">
        <v>3134</v>
      </c>
      <c r="AB142" s="224" t="s">
        <v>3130</v>
      </c>
      <c r="AC142" s="224">
        <v>9810</v>
      </c>
      <c r="AD142" s="224"/>
      <c r="AE142" s="224"/>
      <c r="AF142" s="224"/>
      <c r="AG142" s="224">
        <v>1</v>
      </c>
      <c r="AH142" s="224">
        <v>0</v>
      </c>
      <c r="AI142" s="224">
        <v>0</v>
      </c>
      <c r="AJ142" s="224">
        <v>0</v>
      </c>
      <c r="AK142" s="230">
        <f t="shared" si="24"/>
        <v>2005</v>
      </c>
      <c r="AL142" s="224">
        <f t="shared" si="25"/>
        <v>230</v>
      </c>
      <c r="AM142" s="224">
        <v>0</v>
      </c>
      <c r="AN142" s="224">
        <f t="shared" si="26"/>
        <v>230</v>
      </c>
      <c r="AO142" s="224">
        <f t="shared" si="27"/>
        <v>230</v>
      </c>
      <c r="AP142" s="233"/>
      <c r="AQ142" s="224">
        <f t="shared" si="28"/>
        <v>230</v>
      </c>
      <c r="AR142" s="224"/>
      <c r="AS142" s="224">
        <f t="shared" si="29"/>
        <v>230</v>
      </c>
      <c r="AT142" s="224">
        <f t="shared" si="30"/>
        <v>0</v>
      </c>
      <c r="AU142" s="224" t="str">
        <f>IFERROR((AQ142-#REF!+#REF!)/(#REF!-#REF!)*100,"")</f>
        <v/>
      </c>
      <c r="AV142" s="224"/>
      <c r="AW142" s="224"/>
      <c r="AX142" s="224"/>
    </row>
    <row r="143" ht="12.75" customHeight="1" spans="1:50">
      <c r="A143" s="13">
        <v>136</v>
      </c>
      <c r="B143" s="204" t="s">
        <v>2001</v>
      </c>
      <c r="C143" s="204" t="s">
        <v>1999</v>
      </c>
      <c r="D143" s="205" t="s">
        <v>2000</v>
      </c>
      <c r="E143" s="209" t="s">
        <v>3153</v>
      </c>
      <c r="F143" s="209" t="s">
        <v>1849</v>
      </c>
      <c r="G143" s="207" t="s">
        <v>3126</v>
      </c>
      <c r="H143" s="208">
        <v>0.023</v>
      </c>
      <c r="I143" s="209" t="s">
        <v>1829</v>
      </c>
      <c r="J143" s="208">
        <v>1</v>
      </c>
      <c r="K143" s="209" t="s">
        <v>3127</v>
      </c>
      <c r="L143" s="215" t="s">
        <v>1850</v>
      </c>
      <c r="M143" s="214" t="str">
        <f t="shared" si="22"/>
        <v>2005-07-23</v>
      </c>
      <c r="N143" s="46"/>
      <c r="O143" s="16"/>
      <c r="P143" s="14"/>
      <c r="Q143" s="217">
        <v>2580</v>
      </c>
      <c r="R143" s="16">
        <v>0</v>
      </c>
      <c r="S143" s="16"/>
      <c r="T143" s="16">
        <f t="shared" si="31"/>
        <v>230</v>
      </c>
      <c r="U143" s="46"/>
      <c r="V143" s="16">
        <f t="shared" si="32"/>
        <v>230</v>
      </c>
      <c r="W143" s="16" t="str">
        <f t="shared" si="23"/>
        <v/>
      </c>
      <c r="X143" s="14"/>
      <c r="Y143" s="2"/>
      <c r="AA143" s="45" t="s">
        <v>3134</v>
      </c>
      <c r="AB143" s="224" t="s">
        <v>3130</v>
      </c>
      <c r="AC143" s="224">
        <v>9810</v>
      </c>
      <c r="AD143" s="224"/>
      <c r="AE143" s="224"/>
      <c r="AF143" s="224"/>
      <c r="AG143" s="224">
        <v>1</v>
      </c>
      <c r="AH143" s="224">
        <v>0</v>
      </c>
      <c r="AI143" s="224">
        <v>0</v>
      </c>
      <c r="AJ143" s="224">
        <v>0</v>
      </c>
      <c r="AK143" s="230">
        <f t="shared" si="24"/>
        <v>2005</v>
      </c>
      <c r="AL143" s="224">
        <f t="shared" si="25"/>
        <v>230</v>
      </c>
      <c r="AM143" s="224">
        <v>0</v>
      </c>
      <c r="AN143" s="224">
        <f t="shared" si="26"/>
        <v>230</v>
      </c>
      <c r="AO143" s="224">
        <f t="shared" si="27"/>
        <v>230</v>
      </c>
      <c r="AP143" s="233"/>
      <c r="AQ143" s="224">
        <f t="shared" si="28"/>
        <v>230</v>
      </c>
      <c r="AR143" s="224"/>
      <c r="AS143" s="224">
        <f t="shared" si="29"/>
        <v>230</v>
      </c>
      <c r="AT143" s="224">
        <f t="shared" si="30"/>
        <v>0</v>
      </c>
      <c r="AU143" s="224" t="str">
        <f>IFERROR((AQ143-#REF!+#REF!)/(#REF!-#REF!)*100,"")</f>
        <v/>
      </c>
      <c r="AV143" s="224"/>
      <c r="AW143" s="224"/>
      <c r="AX143" s="224"/>
    </row>
    <row r="144" ht="12.75" customHeight="1" spans="1:50">
      <c r="A144" s="13">
        <v>137</v>
      </c>
      <c r="B144" s="204" t="s">
        <v>2002</v>
      </c>
      <c r="C144" s="204" t="s">
        <v>2003</v>
      </c>
      <c r="D144" s="205" t="s">
        <v>2004</v>
      </c>
      <c r="E144" s="209" t="s">
        <v>3159</v>
      </c>
      <c r="F144" s="209" t="s">
        <v>1849</v>
      </c>
      <c r="G144" s="207" t="s">
        <v>3126</v>
      </c>
      <c r="H144" s="208">
        <v>0.005</v>
      </c>
      <c r="I144" s="209" t="s">
        <v>1829</v>
      </c>
      <c r="J144" s="208">
        <v>1</v>
      </c>
      <c r="K144" s="209" t="s">
        <v>3127</v>
      </c>
      <c r="L144" s="215" t="s">
        <v>1850</v>
      </c>
      <c r="M144" s="214" t="str">
        <f t="shared" si="22"/>
        <v>2005-07-23</v>
      </c>
      <c r="N144" s="46"/>
      <c r="O144" s="16"/>
      <c r="P144" s="14"/>
      <c r="Q144" s="217">
        <v>1716</v>
      </c>
      <c r="R144" s="16">
        <v>0</v>
      </c>
      <c r="S144" s="16"/>
      <c r="T144" s="16">
        <f t="shared" si="31"/>
        <v>50</v>
      </c>
      <c r="U144" s="46"/>
      <c r="V144" s="16">
        <f t="shared" si="32"/>
        <v>50</v>
      </c>
      <c r="W144" s="16" t="str">
        <f t="shared" si="23"/>
        <v/>
      </c>
      <c r="X144" s="14"/>
      <c r="Y144" s="2"/>
      <c r="AA144" s="45" t="s">
        <v>3134</v>
      </c>
      <c r="AB144" s="224" t="s">
        <v>3130</v>
      </c>
      <c r="AC144" s="224">
        <v>9810</v>
      </c>
      <c r="AD144" s="224"/>
      <c r="AE144" s="224"/>
      <c r="AF144" s="224"/>
      <c r="AG144" s="224">
        <v>1</v>
      </c>
      <c r="AH144" s="224">
        <v>0</v>
      </c>
      <c r="AI144" s="224">
        <v>0</v>
      </c>
      <c r="AJ144" s="224">
        <v>0</v>
      </c>
      <c r="AK144" s="230">
        <f t="shared" si="24"/>
        <v>2005</v>
      </c>
      <c r="AL144" s="224">
        <f t="shared" si="25"/>
        <v>50</v>
      </c>
      <c r="AM144" s="224">
        <v>0</v>
      </c>
      <c r="AN144" s="224">
        <f t="shared" si="26"/>
        <v>50</v>
      </c>
      <c r="AO144" s="224">
        <f t="shared" si="27"/>
        <v>50</v>
      </c>
      <c r="AP144" s="233"/>
      <c r="AQ144" s="224">
        <f t="shared" si="28"/>
        <v>50</v>
      </c>
      <c r="AR144" s="224"/>
      <c r="AS144" s="224">
        <f t="shared" si="29"/>
        <v>50</v>
      </c>
      <c r="AT144" s="224">
        <f t="shared" si="30"/>
        <v>0</v>
      </c>
      <c r="AU144" s="224" t="str">
        <f>IFERROR((AQ144-#REF!+#REF!)/(#REF!-#REF!)*100,"")</f>
        <v/>
      </c>
      <c r="AV144" s="224"/>
      <c r="AW144" s="224"/>
      <c r="AX144" s="224"/>
    </row>
    <row r="145" ht="12.75" customHeight="1" spans="1:50">
      <c r="A145" s="13">
        <v>138</v>
      </c>
      <c r="B145" s="204" t="s">
        <v>2005</v>
      </c>
      <c r="C145" s="204" t="s">
        <v>2006</v>
      </c>
      <c r="D145" s="205" t="s">
        <v>1798</v>
      </c>
      <c r="E145" s="206"/>
      <c r="F145" s="206"/>
      <c r="G145" s="207" t="s">
        <v>3126</v>
      </c>
      <c r="H145" s="208"/>
      <c r="I145" s="209" t="s">
        <v>1806</v>
      </c>
      <c r="J145" s="208">
        <v>1</v>
      </c>
      <c r="K145" s="209" t="s">
        <v>3127</v>
      </c>
      <c r="L145" s="215" t="s">
        <v>2007</v>
      </c>
      <c r="M145" s="214" t="str">
        <f t="shared" si="22"/>
        <v>2007-12-28</v>
      </c>
      <c r="N145" s="46"/>
      <c r="O145" s="16"/>
      <c r="P145" s="14"/>
      <c r="Q145" s="217">
        <v>1300</v>
      </c>
      <c r="R145" s="16">
        <v>0</v>
      </c>
      <c r="S145" s="16"/>
      <c r="T145" s="16">
        <f t="shared" si="31"/>
        <v>200</v>
      </c>
      <c r="U145" s="46"/>
      <c r="V145" s="16">
        <f t="shared" si="32"/>
        <v>200</v>
      </c>
      <c r="W145" s="16" t="str">
        <f t="shared" si="23"/>
        <v/>
      </c>
      <c r="X145" s="14"/>
      <c r="Y145" s="2"/>
      <c r="AA145" s="45" t="s">
        <v>3129</v>
      </c>
      <c r="AB145" s="224" t="s">
        <v>3130</v>
      </c>
      <c r="AC145" s="224"/>
      <c r="AD145" s="224"/>
      <c r="AE145" s="224"/>
      <c r="AF145" s="224"/>
      <c r="AG145" s="224">
        <v>1</v>
      </c>
      <c r="AH145" s="224">
        <v>0</v>
      </c>
      <c r="AI145" s="224">
        <v>0</v>
      </c>
      <c r="AJ145" s="224">
        <v>200</v>
      </c>
      <c r="AK145" s="230">
        <f t="shared" si="24"/>
        <v>2007</v>
      </c>
      <c r="AL145" s="224">
        <f t="shared" si="25"/>
        <v>200</v>
      </c>
      <c r="AM145" s="224">
        <v>0</v>
      </c>
      <c r="AN145" s="224">
        <f t="shared" si="26"/>
        <v>200</v>
      </c>
      <c r="AO145" s="224">
        <f t="shared" si="27"/>
        <v>200</v>
      </c>
      <c r="AP145" s="233"/>
      <c r="AQ145" s="224">
        <f t="shared" si="28"/>
        <v>200</v>
      </c>
      <c r="AR145" s="224"/>
      <c r="AS145" s="224">
        <f t="shared" si="29"/>
        <v>200</v>
      </c>
      <c r="AT145" s="224">
        <f t="shared" si="30"/>
        <v>0</v>
      </c>
      <c r="AU145" s="224" t="str">
        <f>IFERROR((AQ145-#REF!+#REF!)/(#REF!-#REF!)*100,"")</f>
        <v/>
      </c>
      <c r="AV145" s="224"/>
      <c r="AW145" s="224"/>
      <c r="AX145" s="224"/>
    </row>
    <row r="146" ht="12.75" customHeight="1" spans="1:50">
      <c r="A146" s="13">
        <v>139</v>
      </c>
      <c r="B146" s="204" t="s">
        <v>2008</v>
      </c>
      <c r="C146" s="204" t="s">
        <v>2009</v>
      </c>
      <c r="D146" s="205" t="s">
        <v>1805</v>
      </c>
      <c r="E146" s="206"/>
      <c r="F146" s="206"/>
      <c r="G146" s="207" t="s">
        <v>3126</v>
      </c>
      <c r="H146" s="208"/>
      <c r="I146" s="209" t="s">
        <v>1806</v>
      </c>
      <c r="J146" s="208">
        <v>1</v>
      </c>
      <c r="K146" s="209" t="s">
        <v>3127</v>
      </c>
      <c r="L146" s="215" t="s">
        <v>2010</v>
      </c>
      <c r="M146" s="214" t="str">
        <f t="shared" si="22"/>
        <v>2006-12-20</v>
      </c>
      <c r="N146" s="46"/>
      <c r="O146" s="16"/>
      <c r="P146" s="14"/>
      <c r="Q146" s="217">
        <v>700</v>
      </c>
      <c r="R146" s="16">
        <v>0</v>
      </c>
      <c r="S146" s="16"/>
      <c r="T146" s="16">
        <f t="shared" si="31"/>
        <v>10</v>
      </c>
      <c r="U146" s="46"/>
      <c r="V146" s="16">
        <f t="shared" si="32"/>
        <v>10</v>
      </c>
      <c r="W146" s="16" t="str">
        <f t="shared" si="23"/>
        <v/>
      </c>
      <c r="X146" s="14"/>
      <c r="Y146" s="2"/>
      <c r="AA146" s="45" t="s">
        <v>3129</v>
      </c>
      <c r="AB146" s="224" t="s">
        <v>3130</v>
      </c>
      <c r="AC146" s="224"/>
      <c r="AD146" s="224"/>
      <c r="AE146" s="224"/>
      <c r="AF146" s="224"/>
      <c r="AG146" s="224">
        <v>1</v>
      </c>
      <c r="AH146" s="224">
        <v>0</v>
      </c>
      <c r="AI146" s="224">
        <v>0</v>
      </c>
      <c r="AJ146" s="224">
        <v>5</v>
      </c>
      <c r="AK146" s="230">
        <f t="shared" si="24"/>
        <v>2006</v>
      </c>
      <c r="AL146" s="224">
        <f t="shared" si="25"/>
        <v>5</v>
      </c>
      <c r="AM146" s="224">
        <v>0</v>
      </c>
      <c r="AN146" s="224">
        <f t="shared" si="26"/>
        <v>10</v>
      </c>
      <c r="AO146" s="224">
        <f t="shared" si="27"/>
        <v>10</v>
      </c>
      <c r="AP146" s="233"/>
      <c r="AQ146" s="224">
        <f t="shared" si="28"/>
        <v>10</v>
      </c>
      <c r="AR146" s="224"/>
      <c r="AS146" s="224">
        <f t="shared" si="29"/>
        <v>10</v>
      </c>
      <c r="AT146" s="224">
        <f t="shared" si="30"/>
        <v>0</v>
      </c>
      <c r="AU146" s="224" t="str">
        <f>IFERROR((AQ146-#REF!+#REF!)/(#REF!-#REF!)*100,"")</f>
        <v/>
      </c>
      <c r="AV146" s="224"/>
      <c r="AW146" s="224"/>
      <c r="AX146" s="224"/>
    </row>
    <row r="147" ht="12.75" customHeight="1" spans="1:50">
      <c r="A147" s="13">
        <v>140</v>
      </c>
      <c r="B147" s="204" t="s">
        <v>2011</v>
      </c>
      <c r="C147" s="204" t="s">
        <v>2012</v>
      </c>
      <c r="D147" s="205" t="s">
        <v>1798</v>
      </c>
      <c r="E147" s="206"/>
      <c r="F147" s="206"/>
      <c r="G147" s="207" t="s">
        <v>3126</v>
      </c>
      <c r="H147" s="208"/>
      <c r="I147" s="209" t="s">
        <v>1806</v>
      </c>
      <c r="J147" s="208">
        <v>1</v>
      </c>
      <c r="K147" s="209" t="s">
        <v>3127</v>
      </c>
      <c r="L147" s="215" t="s">
        <v>2013</v>
      </c>
      <c r="M147" s="214" t="str">
        <f t="shared" si="22"/>
        <v>2005-08-10</v>
      </c>
      <c r="N147" s="46"/>
      <c r="O147" s="16"/>
      <c r="P147" s="14"/>
      <c r="Q147" s="217">
        <v>4925</v>
      </c>
      <c r="R147" s="16">
        <v>0</v>
      </c>
      <c r="S147" s="16"/>
      <c r="T147" s="16">
        <f t="shared" si="31"/>
        <v>200</v>
      </c>
      <c r="U147" s="46"/>
      <c r="V147" s="16">
        <f t="shared" si="32"/>
        <v>200</v>
      </c>
      <c r="W147" s="16" t="str">
        <f t="shared" si="23"/>
        <v/>
      </c>
      <c r="X147" s="14"/>
      <c r="Y147" s="2"/>
      <c r="AA147" s="45" t="s">
        <v>3129</v>
      </c>
      <c r="AB147" s="224" t="s">
        <v>3130</v>
      </c>
      <c r="AC147" s="224"/>
      <c r="AD147" s="224"/>
      <c r="AE147" s="224"/>
      <c r="AF147" s="224"/>
      <c r="AG147" s="224">
        <v>1</v>
      </c>
      <c r="AH147" s="224">
        <v>0</v>
      </c>
      <c r="AI147" s="224">
        <v>0</v>
      </c>
      <c r="AJ147" s="224">
        <v>200</v>
      </c>
      <c r="AK147" s="230">
        <f t="shared" si="24"/>
        <v>2005</v>
      </c>
      <c r="AL147" s="224">
        <f t="shared" si="25"/>
        <v>200</v>
      </c>
      <c r="AM147" s="224">
        <v>0</v>
      </c>
      <c r="AN147" s="224">
        <f t="shared" si="26"/>
        <v>200</v>
      </c>
      <c r="AO147" s="224">
        <f t="shared" si="27"/>
        <v>200</v>
      </c>
      <c r="AP147" s="233"/>
      <c r="AQ147" s="224">
        <f t="shared" si="28"/>
        <v>200</v>
      </c>
      <c r="AR147" s="224"/>
      <c r="AS147" s="224">
        <f t="shared" si="29"/>
        <v>200</v>
      </c>
      <c r="AT147" s="224">
        <f t="shared" si="30"/>
        <v>0</v>
      </c>
      <c r="AU147" s="224" t="str">
        <f>IFERROR((AQ147-#REF!+#REF!)/(#REF!-#REF!)*100,"")</f>
        <v/>
      </c>
      <c r="AV147" s="224"/>
      <c r="AW147" s="224"/>
      <c r="AX147" s="224"/>
    </row>
    <row r="148" ht="12.75" customHeight="1" spans="1:50">
      <c r="A148" s="13">
        <v>141</v>
      </c>
      <c r="B148" s="204" t="s">
        <v>2014</v>
      </c>
      <c r="C148" s="204" t="s">
        <v>2015</v>
      </c>
      <c r="D148" s="205" t="s">
        <v>2016</v>
      </c>
      <c r="E148" s="206"/>
      <c r="F148" s="209" t="s">
        <v>1975</v>
      </c>
      <c r="G148" s="207" t="s">
        <v>3126</v>
      </c>
      <c r="H148" s="208">
        <v>1.2</v>
      </c>
      <c r="I148" s="209" t="s">
        <v>1806</v>
      </c>
      <c r="J148" s="208">
        <v>1</v>
      </c>
      <c r="K148" s="209" t="s">
        <v>3127</v>
      </c>
      <c r="L148" s="215" t="s">
        <v>2017</v>
      </c>
      <c r="M148" s="214" t="str">
        <f t="shared" si="22"/>
        <v>2004-09-28</v>
      </c>
      <c r="N148" s="46"/>
      <c r="O148" s="16"/>
      <c r="P148" s="14"/>
      <c r="Q148" s="217">
        <v>20659</v>
      </c>
      <c r="R148" s="16">
        <v>0</v>
      </c>
      <c r="S148" s="16"/>
      <c r="T148" s="16">
        <f t="shared" si="31"/>
        <v>11180</v>
      </c>
      <c r="U148" s="46"/>
      <c r="V148" s="16">
        <f t="shared" si="32"/>
        <v>11180</v>
      </c>
      <c r="W148" s="16" t="str">
        <f t="shared" si="23"/>
        <v/>
      </c>
      <c r="X148" s="14"/>
      <c r="Y148" s="2"/>
      <c r="AA148" s="45" t="s">
        <v>3134</v>
      </c>
      <c r="AB148" s="224" t="s">
        <v>3130</v>
      </c>
      <c r="AC148" s="224">
        <v>9810</v>
      </c>
      <c r="AD148" s="224">
        <v>55290</v>
      </c>
      <c r="AE148" s="224"/>
      <c r="AF148" s="224"/>
      <c r="AG148" s="224">
        <v>0.95</v>
      </c>
      <c r="AH148" s="224">
        <v>0.05</v>
      </c>
      <c r="AI148" s="224">
        <v>0</v>
      </c>
      <c r="AJ148" s="224">
        <v>0</v>
      </c>
      <c r="AK148" s="230">
        <f t="shared" si="24"/>
        <v>2004</v>
      </c>
      <c r="AL148" s="224">
        <f t="shared" si="25"/>
        <v>11180</v>
      </c>
      <c r="AM148" s="224">
        <v>0</v>
      </c>
      <c r="AN148" s="224">
        <f t="shared" si="26"/>
        <v>11180</v>
      </c>
      <c r="AO148" s="224">
        <f t="shared" si="27"/>
        <v>11180</v>
      </c>
      <c r="AP148" s="233"/>
      <c r="AQ148" s="224">
        <f t="shared" si="28"/>
        <v>11180</v>
      </c>
      <c r="AR148" s="224"/>
      <c r="AS148" s="224">
        <f t="shared" si="29"/>
        <v>11180</v>
      </c>
      <c r="AT148" s="224">
        <f t="shared" si="30"/>
        <v>0</v>
      </c>
      <c r="AU148" s="224" t="str">
        <f>IFERROR((AQ148-#REF!+#REF!)/(#REF!-#REF!)*100,"")</f>
        <v/>
      </c>
      <c r="AV148" s="224"/>
      <c r="AW148" s="224"/>
      <c r="AX148" s="224"/>
    </row>
    <row r="149" ht="12.75" customHeight="1" spans="1:50">
      <c r="A149" s="13">
        <v>142</v>
      </c>
      <c r="B149" s="204" t="s">
        <v>2018</v>
      </c>
      <c r="C149" s="204" t="s">
        <v>2019</v>
      </c>
      <c r="D149" s="205" t="s">
        <v>2020</v>
      </c>
      <c r="E149" s="209" t="s">
        <v>3153</v>
      </c>
      <c r="F149" s="209" t="s">
        <v>1849</v>
      </c>
      <c r="G149" s="207" t="s">
        <v>3126</v>
      </c>
      <c r="H149" s="208">
        <v>0.1</v>
      </c>
      <c r="I149" s="209" t="s">
        <v>1799</v>
      </c>
      <c r="J149" s="208">
        <v>1</v>
      </c>
      <c r="K149" s="209" t="s">
        <v>3127</v>
      </c>
      <c r="L149" s="215" t="s">
        <v>1949</v>
      </c>
      <c r="M149" s="214" t="str">
        <f t="shared" si="22"/>
        <v>2005-07-26</v>
      </c>
      <c r="N149" s="46"/>
      <c r="O149" s="16"/>
      <c r="P149" s="14"/>
      <c r="Q149" s="217">
        <v>580</v>
      </c>
      <c r="R149" s="16">
        <v>0</v>
      </c>
      <c r="S149" s="16"/>
      <c r="T149" s="16">
        <f t="shared" si="31"/>
        <v>980</v>
      </c>
      <c r="U149" s="46"/>
      <c r="V149" s="16">
        <f t="shared" si="32"/>
        <v>980</v>
      </c>
      <c r="W149" s="16" t="str">
        <f t="shared" si="23"/>
        <v/>
      </c>
      <c r="X149" s="14"/>
      <c r="Y149" s="2"/>
      <c r="AA149" s="45" t="s">
        <v>3134</v>
      </c>
      <c r="AB149" s="224" t="s">
        <v>3130</v>
      </c>
      <c r="AC149" s="224">
        <v>9810</v>
      </c>
      <c r="AD149" s="224"/>
      <c r="AE149" s="224"/>
      <c r="AF149" s="224"/>
      <c r="AG149" s="224">
        <v>1</v>
      </c>
      <c r="AH149" s="224">
        <v>0</v>
      </c>
      <c r="AI149" s="224">
        <v>0</v>
      </c>
      <c r="AJ149" s="224">
        <v>0</v>
      </c>
      <c r="AK149" s="230">
        <f t="shared" si="24"/>
        <v>2005</v>
      </c>
      <c r="AL149" s="224">
        <f t="shared" si="25"/>
        <v>980</v>
      </c>
      <c r="AM149" s="224">
        <v>0</v>
      </c>
      <c r="AN149" s="224">
        <f t="shared" si="26"/>
        <v>980</v>
      </c>
      <c r="AO149" s="224">
        <f t="shared" si="27"/>
        <v>980</v>
      </c>
      <c r="AP149" s="233"/>
      <c r="AQ149" s="224">
        <f t="shared" si="28"/>
        <v>980</v>
      </c>
      <c r="AR149" s="224"/>
      <c r="AS149" s="224">
        <f t="shared" si="29"/>
        <v>980</v>
      </c>
      <c r="AT149" s="224">
        <f t="shared" si="30"/>
        <v>0</v>
      </c>
      <c r="AU149" s="224" t="str">
        <f>IFERROR((AQ149-#REF!+#REF!)/(#REF!-#REF!)*100,"")</f>
        <v/>
      </c>
      <c r="AV149" s="224"/>
      <c r="AW149" s="224"/>
      <c r="AX149" s="224"/>
    </row>
    <row r="150" ht="12.75" customHeight="1" spans="1:50">
      <c r="A150" s="13">
        <v>143</v>
      </c>
      <c r="B150" s="204" t="s">
        <v>2021</v>
      </c>
      <c r="C150" s="204" t="s">
        <v>2022</v>
      </c>
      <c r="D150" s="205" t="s">
        <v>1798</v>
      </c>
      <c r="E150" s="206"/>
      <c r="F150" s="206"/>
      <c r="G150" s="207" t="s">
        <v>3126</v>
      </c>
      <c r="H150" s="208"/>
      <c r="I150" s="209" t="s">
        <v>1829</v>
      </c>
      <c r="J150" s="208">
        <v>1</v>
      </c>
      <c r="K150" s="209" t="s">
        <v>3127</v>
      </c>
      <c r="L150" s="215" t="s">
        <v>2023</v>
      </c>
      <c r="M150" s="214" t="str">
        <f t="shared" si="22"/>
        <v>2008-09-28</v>
      </c>
      <c r="N150" s="46"/>
      <c r="O150" s="16"/>
      <c r="P150" s="14"/>
      <c r="Q150" s="217">
        <v>800</v>
      </c>
      <c r="R150" s="16">
        <v>0</v>
      </c>
      <c r="S150" s="16"/>
      <c r="T150" s="16">
        <f t="shared" si="31"/>
        <v>10</v>
      </c>
      <c r="U150" s="46"/>
      <c r="V150" s="16">
        <f t="shared" si="32"/>
        <v>10</v>
      </c>
      <c r="W150" s="16" t="str">
        <f t="shared" si="23"/>
        <v/>
      </c>
      <c r="X150" s="14"/>
      <c r="Y150" s="2"/>
      <c r="AA150" s="45" t="s">
        <v>3129</v>
      </c>
      <c r="AB150" s="224" t="s">
        <v>3130</v>
      </c>
      <c r="AC150" s="224"/>
      <c r="AD150" s="224"/>
      <c r="AE150" s="224"/>
      <c r="AF150" s="224"/>
      <c r="AG150" s="224">
        <v>1</v>
      </c>
      <c r="AH150" s="224">
        <v>0</v>
      </c>
      <c r="AI150" s="224">
        <v>0</v>
      </c>
      <c r="AJ150" s="224">
        <v>5</v>
      </c>
      <c r="AK150" s="230">
        <f t="shared" si="24"/>
        <v>2008</v>
      </c>
      <c r="AL150" s="224">
        <f t="shared" si="25"/>
        <v>5</v>
      </c>
      <c r="AM150" s="224">
        <v>0</v>
      </c>
      <c r="AN150" s="224">
        <f t="shared" si="26"/>
        <v>10</v>
      </c>
      <c r="AO150" s="224">
        <f t="shared" si="27"/>
        <v>10</v>
      </c>
      <c r="AP150" s="233"/>
      <c r="AQ150" s="224">
        <f t="shared" si="28"/>
        <v>10</v>
      </c>
      <c r="AR150" s="224"/>
      <c r="AS150" s="224">
        <f t="shared" si="29"/>
        <v>10</v>
      </c>
      <c r="AT150" s="224">
        <f t="shared" si="30"/>
        <v>0</v>
      </c>
      <c r="AU150" s="224" t="str">
        <f>IFERROR((AQ150-#REF!+#REF!)/(#REF!-#REF!)*100,"")</f>
        <v/>
      </c>
      <c r="AV150" s="224"/>
      <c r="AW150" s="224"/>
      <c r="AX150" s="224"/>
    </row>
    <row r="151" ht="12.75" customHeight="1" spans="1:50">
      <c r="A151" s="13">
        <v>144</v>
      </c>
      <c r="B151" s="204" t="s">
        <v>2024</v>
      </c>
      <c r="C151" s="204" t="s">
        <v>2025</v>
      </c>
      <c r="D151" s="205" t="s">
        <v>2026</v>
      </c>
      <c r="E151" s="209" t="s">
        <v>3153</v>
      </c>
      <c r="F151" s="209" t="s">
        <v>1849</v>
      </c>
      <c r="G151" s="207" t="s">
        <v>3126</v>
      </c>
      <c r="H151" s="208">
        <v>0.1</v>
      </c>
      <c r="I151" s="209" t="s">
        <v>1799</v>
      </c>
      <c r="J151" s="208">
        <v>1</v>
      </c>
      <c r="K151" s="209" t="s">
        <v>3127</v>
      </c>
      <c r="L151" s="215" t="s">
        <v>1949</v>
      </c>
      <c r="M151" s="214" t="str">
        <f t="shared" si="22"/>
        <v>2005-07-26</v>
      </c>
      <c r="N151" s="46"/>
      <c r="O151" s="16"/>
      <c r="P151" s="14"/>
      <c r="Q151" s="217">
        <v>680</v>
      </c>
      <c r="R151" s="16">
        <v>0</v>
      </c>
      <c r="S151" s="16"/>
      <c r="T151" s="16">
        <f t="shared" si="31"/>
        <v>980</v>
      </c>
      <c r="U151" s="46"/>
      <c r="V151" s="16">
        <f t="shared" si="32"/>
        <v>980</v>
      </c>
      <c r="W151" s="16" t="str">
        <f t="shared" si="23"/>
        <v/>
      </c>
      <c r="X151" s="14"/>
      <c r="Y151" s="2"/>
      <c r="AA151" s="45" t="s">
        <v>3134</v>
      </c>
      <c r="AB151" s="224" t="s">
        <v>3130</v>
      </c>
      <c r="AC151" s="224">
        <v>9810</v>
      </c>
      <c r="AD151" s="224"/>
      <c r="AE151" s="224"/>
      <c r="AF151" s="224"/>
      <c r="AG151" s="224">
        <v>1</v>
      </c>
      <c r="AH151" s="224">
        <v>0</v>
      </c>
      <c r="AI151" s="224">
        <v>0</v>
      </c>
      <c r="AJ151" s="224">
        <v>0</v>
      </c>
      <c r="AK151" s="230">
        <f t="shared" si="24"/>
        <v>2005</v>
      </c>
      <c r="AL151" s="224">
        <f t="shared" si="25"/>
        <v>980</v>
      </c>
      <c r="AM151" s="224">
        <v>0</v>
      </c>
      <c r="AN151" s="224">
        <f t="shared" si="26"/>
        <v>980</v>
      </c>
      <c r="AO151" s="224">
        <f t="shared" si="27"/>
        <v>980</v>
      </c>
      <c r="AP151" s="233"/>
      <c r="AQ151" s="224">
        <f t="shared" si="28"/>
        <v>980</v>
      </c>
      <c r="AR151" s="224"/>
      <c r="AS151" s="224">
        <f t="shared" si="29"/>
        <v>980</v>
      </c>
      <c r="AT151" s="224">
        <f t="shared" si="30"/>
        <v>0</v>
      </c>
      <c r="AU151" s="224" t="str">
        <f>IFERROR((AQ151-#REF!+#REF!)/(#REF!-#REF!)*100,"")</f>
        <v/>
      </c>
      <c r="AV151" s="224"/>
      <c r="AW151" s="224"/>
      <c r="AX151" s="224"/>
    </row>
    <row r="152" ht="12.75" customHeight="1" spans="1:50">
      <c r="A152" s="13">
        <v>145</v>
      </c>
      <c r="B152" s="204" t="s">
        <v>2027</v>
      </c>
      <c r="C152" s="204" t="s">
        <v>2025</v>
      </c>
      <c r="D152" s="205" t="s">
        <v>2026</v>
      </c>
      <c r="E152" s="209" t="s">
        <v>3153</v>
      </c>
      <c r="F152" s="209" t="s">
        <v>1849</v>
      </c>
      <c r="G152" s="207" t="s">
        <v>3126</v>
      </c>
      <c r="H152" s="208">
        <v>0.1</v>
      </c>
      <c r="I152" s="209" t="s">
        <v>1799</v>
      </c>
      <c r="J152" s="208">
        <v>1</v>
      </c>
      <c r="K152" s="209" t="s">
        <v>3127</v>
      </c>
      <c r="L152" s="215" t="s">
        <v>1949</v>
      </c>
      <c r="M152" s="214" t="str">
        <f t="shared" si="22"/>
        <v>2005-07-26</v>
      </c>
      <c r="N152" s="46"/>
      <c r="O152" s="16"/>
      <c r="P152" s="14"/>
      <c r="Q152" s="217">
        <v>680</v>
      </c>
      <c r="R152" s="16">
        <v>0</v>
      </c>
      <c r="S152" s="16"/>
      <c r="T152" s="16">
        <f t="shared" si="31"/>
        <v>980</v>
      </c>
      <c r="U152" s="46"/>
      <c r="V152" s="16">
        <f t="shared" si="32"/>
        <v>980</v>
      </c>
      <c r="W152" s="16" t="str">
        <f t="shared" si="23"/>
        <v/>
      </c>
      <c r="X152" s="14"/>
      <c r="Y152" s="2"/>
      <c r="AA152" s="45" t="s">
        <v>3134</v>
      </c>
      <c r="AB152" s="224" t="s">
        <v>3130</v>
      </c>
      <c r="AC152" s="224">
        <v>9810</v>
      </c>
      <c r="AD152" s="224"/>
      <c r="AE152" s="224"/>
      <c r="AF152" s="224"/>
      <c r="AG152" s="224">
        <v>1</v>
      </c>
      <c r="AH152" s="224">
        <v>0</v>
      </c>
      <c r="AI152" s="224">
        <v>0</v>
      </c>
      <c r="AJ152" s="224">
        <v>0</v>
      </c>
      <c r="AK152" s="230">
        <f t="shared" si="24"/>
        <v>2005</v>
      </c>
      <c r="AL152" s="224">
        <f t="shared" si="25"/>
        <v>980</v>
      </c>
      <c r="AM152" s="224">
        <v>0</v>
      </c>
      <c r="AN152" s="224">
        <f t="shared" si="26"/>
        <v>980</v>
      </c>
      <c r="AO152" s="224">
        <f t="shared" si="27"/>
        <v>980</v>
      </c>
      <c r="AP152" s="233"/>
      <c r="AQ152" s="224">
        <f t="shared" si="28"/>
        <v>980</v>
      </c>
      <c r="AR152" s="224"/>
      <c r="AS152" s="224">
        <f t="shared" si="29"/>
        <v>980</v>
      </c>
      <c r="AT152" s="224">
        <f t="shared" si="30"/>
        <v>0</v>
      </c>
      <c r="AU152" s="224" t="str">
        <f>IFERROR((AQ152-#REF!+#REF!)/(#REF!-#REF!)*100,"")</f>
        <v/>
      </c>
      <c r="AV152" s="224"/>
      <c r="AW152" s="224"/>
      <c r="AX152" s="224"/>
    </row>
    <row r="153" ht="12.75" customHeight="1" spans="1:50">
      <c r="A153" s="13">
        <v>146</v>
      </c>
      <c r="B153" s="204" t="s">
        <v>2028</v>
      </c>
      <c r="C153" s="204" t="s">
        <v>2025</v>
      </c>
      <c r="D153" s="205" t="s">
        <v>2026</v>
      </c>
      <c r="E153" s="209" t="s">
        <v>3153</v>
      </c>
      <c r="F153" s="209" t="s">
        <v>1849</v>
      </c>
      <c r="G153" s="207" t="s">
        <v>3126</v>
      </c>
      <c r="H153" s="208">
        <v>0.1</v>
      </c>
      <c r="I153" s="209" t="s">
        <v>1799</v>
      </c>
      <c r="J153" s="208">
        <v>1</v>
      </c>
      <c r="K153" s="209" t="s">
        <v>3127</v>
      </c>
      <c r="L153" s="215" t="s">
        <v>1949</v>
      </c>
      <c r="M153" s="214" t="str">
        <f t="shared" si="22"/>
        <v>2005-07-26</v>
      </c>
      <c r="N153" s="46"/>
      <c r="O153" s="16"/>
      <c r="P153" s="14"/>
      <c r="Q153" s="217">
        <v>680</v>
      </c>
      <c r="R153" s="16">
        <v>0</v>
      </c>
      <c r="S153" s="16"/>
      <c r="T153" s="16">
        <f t="shared" si="31"/>
        <v>980</v>
      </c>
      <c r="U153" s="46"/>
      <c r="V153" s="16">
        <f t="shared" si="32"/>
        <v>980</v>
      </c>
      <c r="W153" s="16" t="str">
        <f t="shared" si="23"/>
        <v/>
      </c>
      <c r="X153" s="14"/>
      <c r="Y153" s="2"/>
      <c r="AA153" s="45" t="s">
        <v>3134</v>
      </c>
      <c r="AB153" s="224" t="s">
        <v>3130</v>
      </c>
      <c r="AC153" s="224">
        <v>9810</v>
      </c>
      <c r="AD153" s="224"/>
      <c r="AE153" s="224"/>
      <c r="AF153" s="224"/>
      <c r="AG153" s="224">
        <v>1</v>
      </c>
      <c r="AH153" s="224">
        <v>0</v>
      </c>
      <c r="AI153" s="224">
        <v>0</v>
      </c>
      <c r="AJ153" s="224">
        <v>0</v>
      </c>
      <c r="AK153" s="230">
        <f t="shared" si="24"/>
        <v>2005</v>
      </c>
      <c r="AL153" s="224">
        <f t="shared" si="25"/>
        <v>980</v>
      </c>
      <c r="AM153" s="224">
        <v>0</v>
      </c>
      <c r="AN153" s="224">
        <f t="shared" si="26"/>
        <v>980</v>
      </c>
      <c r="AO153" s="224">
        <f t="shared" si="27"/>
        <v>980</v>
      </c>
      <c r="AP153" s="233"/>
      <c r="AQ153" s="224">
        <f t="shared" si="28"/>
        <v>980</v>
      </c>
      <c r="AR153" s="224"/>
      <c r="AS153" s="224">
        <f t="shared" si="29"/>
        <v>980</v>
      </c>
      <c r="AT153" s="224">
        <f t="shared" si="30"/>
        <v>0</v>
      </c>
      <c r="AU153" s="224" t="str">
        <f>IFERROR((AQ153-#REF!+#REF!)/(#REF!-#REF!)*100,"")</f>
        <v/>
      </c>
      <c r="AV153" s="224"/>
      <c r="AW153" s="224"/>
      <c r="AX153" s="224"/>
    </row>
    <row r="154" ht="12.75" customHeight="1" spans="1:50">
      <c r="A154" s="13">
        <v>147</v>
      </c>
      <c r="B154" s="204" t="s">
        <v>2029</v>
      </c>
      <c r="C154" s="204" t="s">
        <v>2030</v>
      </c>
      <c r="D154" s="205" t="s">
        <v>1798</v>
      </c>
      <c r="E154" s="209" t="s">
        <v>3153</v>
      </c>
      <c r="F154" s="209" t="s">
        <v>1849</v>
      </c>
      <c r="G154" s="207" t="s">
        <v>3126</v>
      </c>
      <c r="H154" s="208">
        <v>0.6</v>
      </c>
      <c r="I154" s="209" t="s">
        <v>2031</v>
      </c>
      <c r="J154" s="208">
        <v>1</v>
      </c>
      <c r="K154" s="209" t="s">
        <v>3127</v>
      </c>
      <c r="L154" s="215" t="s">
        <v>2032</v>
      </c>
      <c r="M154" s="214" t="str">
        <f t="shared" si="22"/>
        <v>2006-02-28</v>
      </c>
      <c r="N154" s="46"/>
      <c r="O154" s="16"/>
      <c r="P154" s="14"/>
      <c r="Q154" s="217">
        <v>1800</v>
      </c>
      <c r="R154" s="16">
        <v>0</v>
      </c>
      <c r="S154" s="16"/>
      <c r="T154" s="16">
        <f t="shared" si="31"/>
        <v>5890</v>
      </c>
      <c r="U154" s="46"/>
      <c r="V154" s="16">
        <f t="shared" si="32"/>
        <v>5890</v>
      </c>
      <c r="W154" s="16" t="str">
        <f t="shared" si="23"/>
        <v/>
      </c>
      <c r="X154" s="14"/>
      <c r="Y154" s="2"/>
      <c r="AA154" s="45" t="s">
        <v>3134</v>
      </c>
      <c r="AB154" s="224" t="s">
        <v>3130</v>
      </c>
      <c r="AC154" s="224">
        <v>9810</v>
      </c>
      <c r="AD154" s="224"/>
      <c r="AE154" s="224"/>
      <c r="AF154" s="224"/>
      <c r="AG154" s="224">
        <v>1</v>
      </c>
      <c r="AH154" s="224">
        <v>0</v>
      </c>
      <c r="AI154" s="224">
        <v>0</v>
      </c>
      <c r="AJ154" s="224">
        <v>0</v>
      </c>
      <c r="AK154" s="230">
        <f t="shared" si="24"/>
        <v>2006</v>
      </c>
      <c r="AL154" s="224">
        <f t="shared" si="25"/>
        <v>5890</v>
      </c>
      <c r="AM154" s="224">
        <v>0</v>
      </c>
      <c r="AN154" s="224">
        <f t="shared" si="26"/>
        <v>5890</v>
      </c>
      <c r="AO154" s="224">
        <f t="shared" si="27"/>
        <v>5890</v>
      </c>
      <c r="AP154" s="233"/>
      <c r="AQ154" s="224">
        <f t="shared" si="28"/>
        <v>5890</v>
      </c>
      <c r="AR154" s="224"/>
      <c r="AS154" s="224">
        <f t="shared" si="29"/>
        <v>5890</v>
      </c>
      <c r="AT154" s="224">
        <f t="shared" si="30"/>
        <v>0</v>
      </c>
      <c r="AU154" s="224" t="str">
        <f>IFERROR((AQ154-#REF!+#REF!)/(#REF!-#REF!)*100,"")</f>
        <v/>
      </c>
      <c r="AV154" s="224"/>
      <c r="AW154" s="224"/>
      <c r="AX154" s="224"/>
    </row>
    <row r="155" ht="12.75" customHeight="1" spans="1:50">
      <c r="A155" s="13">
        <v>148</v>
      </c>
      <c r="B155" s="204" t="s">
        <v>2033</v>
      </c>
      <c r="C155" s="204" t="s">
        <v>2034</v>
      </c>
      <c r="D155" s="205" t="s">
        <v>2035</v>
      </c>
      <c r="E155" s="209" t="s">
        <v>3153</v>
      </c>
      <c r="F155" s="209" t="s">
        <v>1945</v>
      </c>
      <c r="G155" s="207" t="s">
        <v>3126</v>
      </c>
      <c r="H155" s="208">
        <v>1</v>
      </c>
      <c r="I155" s="209" t="s">
        <v>1829</v>
      </c>
      <c r="J155" s="208">
        <v>1</v>
      </c>
      <c r="K155" s="209" t="s">
        <v>3127</v>
      </c>
      <c r="L155" s="215" t="s">
        <v>2036</v>
      </c>
      <c r="M155" s="214" t="str">
        <f t="shared" si="22"/>
        <v>2007-02-22</v>
      </c>
      <c r="N155" s="46"/>
      <c r="O155" s="16"/>
      <c r="P155" s="14"/>
      <c r="Q155" s="217">
        <v>8800</v>
      </c>
      <c r="R155" s="16">
        <v>0</v>
      </c>
      <c r="S155" s="16"/>
      <c r="T155" s="16">
        <f t="shared" si="31"/>
        <v>2280</v>
      </c>
      <c r="U155" s="46"/>
      <c r="V155" s="16">
        <f t="shared" si="32"/>
        <v>2280</v>
      </c>
      <c r="W155" s="16" t="str">
        <f t="shared" si="23"/>
        <v/>
      </c>
      <c r="X155" s="249" t="s">
        <v>3160</v>
      </c>
      <c r="Y155" s="2"/>
      <c r="AA155" s="45" t="s">
        <v>3134</v>
      </c>
      <c r="AB155" s="224" t="s">
        <v>3130</v>
      </c>
      <c r="AC155" s="224">
        <v>2280</v>
      </c>
      <c r="AD155" s="224"/>
      <c r="AE155" s="224"/>
      <c r="AF155" s="224"/>
      <c r="AG155" s="224">
        <v>1</v>
      </c>
      <c r="AH155" s="224">
        <v>0</v>
      </c>
      <c r="AI155" s="224">
        <v>0</v>
      </c>
      <c r="AJ155" s="224">
        <v>0</v>
      </c>
      <c r="AK155" s="230">
        <f t="shared" si="24"/>
        <v>2007</v>
      </c>
      <c r="AL155" s="224">
        <f t="shared" si="25"/>
        <v>2280</v>
      </c>
      <c r="AM155" s="224">
        <v>0</v>
      </c>
      <c r="AN155" s="224">
        <f t="shared" si="26"/>
        <v>2280</v>
      </c>
      <c r="AO155" s="224">
        <f t="shared" si="27"/>
        <v>2280</v>
      </c>
      <c r="AP155" s="233"/>
      <c r="AQ155" s="224">
        <f t="shared" si="28"/>
        <v>2280</v>
      </c>
      <c r="AR155" s="224"/>
      <c r="AS155" s="224">
        <f t="shared" si="29"/>
        <v>2280</v>
      </c>
      <c r="AT155" s="224">
        <f t="shared" si="30"/>
        <v>0</v>
      </c>
      <c r="AU155" s="224" t="str">
        <f>IFERROR((AQ155-#REF!+#REF!)/(#REF!-#REF!)*100,"")</f>
        <v/>
      </c>
      <c r="AV155" s="224"/>
      <c r="AW155" s="224"/>
      <c r="AX155" s="224"/>
    </row>
    <row r="156" ht="12.75" customHeight="1" spans="1:50">
      <c r="A156" s="13">
        <v>149</v>
      </c>
      <c r="B156" s="204" t="s">
        <v>2037</v>
      </c>
      <c r="C156" s="204" t="s">
        <v>2038</v>
      </c>
      <c r="D156" s="205" t="s">
        <v>2039</v>
      </c>
      <c r="E156" s="206"/>
      <c r="F156" s="209" t="s">
        <v>2040</v>
      </c>
      <c r="G156" s="207" t="s">
        <v>3126</v>
      </c>
      <c r="H156" s="208"/>
      <c r="I156" s="209" t="s">
        <v>1799</v>
      </c>
      <c r="J156" s="208">
        <v>1</v>
      </c>
      <c r="K156" s="209" t="s">
        <v>3127</v>
      </c>
      <c r="L156" s="215" t="s">
        <v>1969</v>
      </c>
      <c r="M156" s="214" t="str">
        <f t="shared" si="22"/>
        <v>2006-12-31</v>
      </c>
      <c r="N156" s="46"/>
      <c r="O156" s="16"/>
      <c r="P156" s="14"/>
      <c r="Q156" s="217">
        <v>1800</v>
      </c>
      <c r="R156" s="16">
        <v>0</v>
      </c>
      <c r="S156" s="16"/>
      <c r="T156" s="16">
        <f t="shared" si="31"/>
        <v>100</v>
      </c>
      <c r="U156" s="46"/>
      <c r="V156" s="16">
        <f t="shared" si="32"/>
        <v>100</v>
      </c>
      <c r="W156" s="16" t="str">
        <f t="shared" si="23"/>
        <v/>
      </c>
      <c r="X156" s="14"/>
      <c r="Y156" s="2"/>
      <c r="AA156" s="45" t="s">
        <v>3129</v>
      </c>
      <c r="AB156" s="224" t="s">
        <v>3130</v>
      </c>
      <c r="AC156" s="224"/>
      <c r="AD156" s="224"/>
      <c r="AE156" s="224"/>
      <c r="AF156" s="224"/>
      <c r="AG156" s="224">
        <v>1</v>
      </c>
      <c r="AH156" s="224">
        <v>0</v>
      </c>
      <c r="AI156" s="224">
        <v>0</v>
      </c>
      <c r="AJ156" s="224">
        <v>100</v>
      </c>
      <c r="AK156" s="230">
        <f t="shared" si="24"/>
        <v>2006</v>
      </c>
      <c r="AL156" s="224">
        <f t="shared" si="25"/>
        <v>100</v>
      </c>
      <c r="AM156" s="224">
        <v>0</v>
      </c>
      <c r="AN156" s="224">
        <f t="shared" si="26"/>
        <v>100</v>
      </c>
      <c r="AO156" s="224">
        <f t="shared" si="27"/>
        <v>100</v>
      </c>
      <c r="AP156" s="233"/>
      <c r="AQ156" s="224">
        <f t="shared" si="28"/>
        <v>100</v>
      </c>
      <c r="AR156" s="224"/>
      <c r="AS156" s="224">
        <f t="shared" si="29"/>
        <v>100</v>
      </c>
      <c r="AT156" s="224">
        <f t="shared" si="30"/>
        <v>0</v>
      </c>
      <c r="AU156" s="224" t="str">
        <f>IFERROR((AQ156-#REF!+#REF!)/(#REF!-#REF!)*100,"")</f>
        <v/>
      </c>
      <c r="AV156" s="224"/>
      <c r="AW156" s="224"/>
      <c r="AX156" s="224"/>
    </row>
    <row r="157" ht="12.75" customHeight="1" spans="1:50">
      <c r="A157" s="13">
        <v>150</v>
      </c>
      <c r="B157" s="204" t="s">
        <v>2041</v>
      </c>
      <c r="C157" s="204" t="s">
        <v>2042</v>
      </c>
      <c r="D157" s="205" t="s">
        <v>2043</v>
      </c>
      <c r="E157" s="209" t="s">
        <v>3153</v>
      </c>
      <c r="F157" s="209" t="s">
        <v>1849</v>
      </c>
      <c r="G157" s="207" t="s">
        <v>3126</v>
      </c>
      <c r="H157" s="208">
        <v>0.03</v>
      </c>
      <c r="I157" s="209" t="s">
        <v>1806</v>
      </c>
      <c r="J157" s="208">
        <v>1</v>
      </c>
      <c r="K157" s="209" t="s">
        <v>3127</v>
      </c>
      <c r="L157" s="215" t="s">
        <v>1969</v>
      </c>
      <c r="M157" s="214" t="str">
        <f t="shared" si="22"/>
        <v>2006-12-31</v>
      </c>
      <c r="N157" s="46"/>
      <c r="O157" s="16"/>
      <c r="P157" s="14"/>
      <c r="Q157" s="217">
        <v>1500</v>
      </c>
      <c r="R157" s="16">
        <v>0</v>
      </c>
      <c r="S157" s="16"/>
      <c r="T157" s="16">
        <f t="shared" si="31"/>
        <v>290</v>
      </c>
      <c r="U157" s="46"/>
      <c r="V157" s="16">
        <f t="shared" si="32"/>
        <v>290</v>
      </c>
      <c r="W157" s="16" t="str">
        <f t="shared" si="23"/>
        <v/>
      </c>
      <c r="X157" s="14"/>
      <c r="Y157" s="2"/>
      <c r="AA157" s="45" t="s">
        <v>3134</v>
      </c>
      <c r="AB157" s="224" t="s">
        <v>3130</v>
      </c>
      <c r="AC157" s="224">
        <v>9810</v>
      </c>
      <c r="AD157" s="224"/>
      <c r="AE157" s="224"/>
      <c r="AF157" s="224"/>
      <c r="AG157" s="224">
        <v>1</v>
      </c>
      <c r="AH157" s="224">
        <v>0</v>
      </c>
      <c r="AI157" s="224">
        <v>0</v>
      </c>
      <c r="AJ157" s="224">
        <v>0</v>
      </c>
      <c r="AK157" s="230">
        <f t="shared" si="24"/>
        <v>2006</v>
      </c>
      <c r="AL157" s="224">
        <f t="shared" si="25"/>
        <v>290</v>
      </c>
      <c r="AM157" s="224">
        <v>0</v>
      </c>
      <c r="AN157" s="224">
        <f t="shared" si="26"/>
        <v>290</v>
      </c>
      <c r="AO157" s="224">
        <f t="shared" si="27"/>
        <v>290</v>
      </c>
      <c r="AP157" s="233"/>
      <c r="AQ157" s="224">
        <f t="shared" si="28"/>
        <v>290</v>
      </c>
      <c r="AR157" s="224"/>
      <c r="AS157" s="224">
        <f t="shared" si="29"/>
        <v>290</v>
      </c>
      <c r="AT157" s="224">
        <f t="shared" si="30"/>
        <v>0</v>
      </c>
      <c r="AU157" s="224" t="str">
        <f>IFERROR((AQ157-#REF!+#REF!)/(#REF!-#REF!)*100,"")</f>
        <v/>
      </c>
      <c r="AV157" s="224"/>
      <c r="AW157" s="224"/>
      <c r="AX157" s="224"/>
    </row>
    <row r="158" ht="12.75" customHeight="1" spans="1:50">
      <c r="A158" s="13">
        <v>151</v>
      </c>
      <c r="B158" s="204" t="s">
        <v>2044</v>
      </c>
      <c r="C158" s="204" t="s">
        <v>2045</v>
      </c>
      <c r="D158" s="205" t="s">
        <v>2046</v>
      </c>
      <c r="E158" s="209" t="s">
        <v>3153</v>
      </c>
      <c r="F158" s="209" t="s">
        <v>1849</v>
      </c>
      <c r="G158" s="207" t="s">
        <v>3126</v>
      </c>
      <c r="H158" s="208">
        <v>0.05</v>
      </c>
      <c r="I158" s="209" t="s">
        <v>1799</v>
      </c>
      <c r="J158" s="208">
        <v>1</v>
      </c>
      <c r="K158" s="209" t="s">
        <v>3127</v>
      </c>
      <c r="L158" s="215" t="s">
        <v>1969</v>
      </c>
      <c r="M158" s="214" t="str">
        <f t="shared" si="22"/>
        <v>2006-12-31</v>
      </c>
      <c r="N158" s="46"/>
      <c r="O158" s="16"/>
      <c r="P158" s="14"/>
      <c r="Q158" s="217">
        <v>2500</v>
      </c>
      <c r="R158" s="16">
        <v>0</v>
      </c>
      <c r="S158" s="16"/>
      <c r="T158" s="16">
        <f t="shared" si="31"/>
        <v>490</v>
      </c>
      <c r="U158" s="46"/>
      <c r="V158" s="16">
        <f t="shared" si="32"/>
        <v>490</v>
      </c>
      <c r="W158" s="16" t="str">
        <f t="shared" si="23"/>
        <v/>
      </c>
      <c r="X158" s="14"/>
      <c r="Y158" s="2"/>
      <c r="AA158" s="45" t="s">
        <v>3134</v>
      </c>
      <c r="AB158" s="224" t="s">
        <v>3130</v>
      </c>
      <c r="AC158" s="224">
        <v>9810</v>
      </c>
      <c r="AD158" s="224"/>
      <c r="AE158" s="224"/>
      <c r="AF158" s="224"/>
      <c r="AG158" s="224">
        <v>1</v>
      </c>
      <c r="AH158" s="224">
        <v>0</v>
      </c>
      <c r="AI158" s="224">
        <v>0</v>
      </c>
      <c r="AJ158" s="224">
        <v>0</v>
      </c>
      <c r="AK158" s="230">
        <f t="shared" si="24"/>
        <v>2006</v>
      </c>
      <c r="AL158" s="224">
        <f t="shared" si="25"/>
        <v>490</v>
      </c>
      <c r="AM158" s="224">
        <v>0</v>
      </c>
      <c r="AN158" s="224">
        <f t="shared" si="26"/>
        <v>490</v>
      </c>
      <c r="AO158" s="224">
        <f t="shared" si="27"/>
        <v>490</v>
      </c>
      <c r="AP158" s="233"/>
      <c r="AQ158" s="224">
        <f t="shared" si="28"/>
        <v>490</v>
      </c>
      <c r="AR158" s="224"/>
      <c r="AS158" s="224">
        <f t="shared" si="29"/>
        <v>490</v>
      </c>
      <c r="AT158" s="224">
        <f t="shared" si="30"/>
        <v>0</v>
      </c>
      <c r="AU158" s="224" t="str">
        <f>IFERROR((AQ158-#REF!+#REF!)/(#REF!-#REF!)*100,"")</f>
        <v/>
      </c>
      <c r="AV158" s="224"/>
      <c r="AW158" s="224"/>
      <c r="AX158" s="224"/>
    </row>
    <row r="159" ht="12.75" customHeight="1" spans="1:50">
      <c r="A159" s="13">
        <v>152</v>
      </c>
      <c r="B159" s="204" t="s">
        <v>2047</v>
      </c>
      <c r="C159" s="204" t="s">
        <v>2045</v>
      </c>
      <c r="D159" s="205" t="s">
        <v>2046</v>
      </c>
      <c r="E159" s="209" t="s">
        <v>3153</v>
      </c>
      <c r="F159" s="209" t="s">
        <v>1849</v>
      </c>
      <c r="G159" s="207" t="s">
        <v>3126</v>
      </c>
      <c r="H159" s="208">
        <v>0.05</v>
      </c>
      <c r="I159" s="209" t="s">
        <v>1799</v>
      </c>
      <c r="J159" s="208">
        <v>1</v>
      </c>
      <c r="K159" s="209" t="s">
        <v>3127</v>
      </c>
      <c r="L159" s="215" t="s">
        <v>1969</v>
      </c>
      <c r="M159" s="214" t="str">
        <f t="shared" si="22"/>
        <v>2006-12-31</v>
      </c>
      <c r="N159" s="46"/>
      <c r="O159" s="16"/>
      <c r="P159" s="14"/>
      <c r="Q159" s="217">
        <v>2500</v>
      </c>
      <c r="R159" s="16">
        <v>0</v>
      </c>
      <c r="S159" s="16"/>
      <c r="T159" s="16">
        <f t="shared" si="31"/>
        <v>490</v>
      </c>
      <c r="U159" s="46"/>
      <c r="V159" s="16">
        <f t="shared" si="32"/>
        <v>490</v>
      </c>
      <c r="W159" s="16" t="str">
        <f t="shared" si="23"/>
        <v/>
      </c>
      <c r="X159" s="14"/>
      <c r="Y159" s="2"/>
      <c r="AA159" s="45" t="s">
        <v>3134</v>
      </c>
      <c r="AB159" s="224" t="s">
        <v>3130</v>
      </c>
      <c r="AC159" s="224">
        <v>9810</v>
      </c>
      <c r="AD159" s="224"/>
      <c r="AE159" s="224"/>
      <c r="AF159" s="224"/>
      <c r="AG159" s="224">
        <v>1</v>
      </c>
      <c r="AH159" s="224">
        <v>0</v>
      </c>
      <c r="AI159" s="224">
        <v>0</v>
      </c>
      <c r="AJ159" s="224">
        <v>0</v>
      </c>
      <c r="AK159" s="230">
        <f t="shared" si="24"/>
        <v>2006</v>
      </c>
      <c r="AL159" s="224">
        <f t="shared" si="25"/>
        <v>490</v>
      </c>
      <c r="AM159" s="224">
        <v>0</v>
      </c>
      <c r="AN159" s="224">
        <f t="shared" si="26"/>
        <v>490</v>
      </c>
      <c r="AO159" s="224">
        <f t="shared" si="27"/>
        <v>490</v>
      </c>
      <c r="AP159" s="233"/>
      <c r="AQ159" s="224">
        <f t="shared" si="28"/>
        <v>490</v>
      </c>
      <c r="AR159" s="224"/>
      <c r="AS159" s="224">
        <f t="shared" si="29"/>
        <v>490</v>
      </c>
      <c r="AT159" s="224">
        <f t="shared" si="30"/>
        <v>0</v>
      </c>
      <c r="AU159" s="224" t="str">
        <f>IFERROR((AQ159-#REF!+#REF!)/(#REF!-#REF!)*100,"")</f>
        <v/>
      </c>
      <c r="AV159" s="224"/>
      <c r="AW159" s="224"/>
      <c r="AX159" s="224"/>
    </row>
    <row r="160" ht="12.75" customHeight="1" spans="1:50">
      <c r="A160" s="13">
        <v>153</v>
      </c>
      <c r="B160" s="204" t="s">
        <v>2048</v>
      </c>
      <c r="C160" s="204" t="s">
        <v>2045</v>
      </c>
      <c r="D160" s="205" t="s">
        <v>2046</v>
      </c>
      <c r="E160" s="209" t="s">
        <v>3153</v>
      </c>
      <c r="F160" s="209" t="s">
        <v>1849</v>
      </c>
      <c r="G160" s="207" t="s">
        <v>3126</v>
      </c>
      <c r="H160" s="208">
        <v>0.05</v>
      </c>
      <c r="I160" s="209" t="s">
        <v>1799</v>
      </c>
      <c r="J160" s="208">
        <v>1</v>
      </c>
      <c r="K160" s="209" t="s">
        <v>3127</v>
      </c>
      <c r="L160" s="215" t="s">
        <v>1969</v>
      </c>
      <c r="M160" s="214" t="str">
        <f t="shared" si="22"/>
        <v>2006-12-31</v>
      </c>
      <c r="N160" s="46"/>
      <c r="O160" s="16"/>
      <c r="P160" s="14"/>
      <c r="Q160" s="217">
        <v>2500</v>
      </c>
      <c r="R160" s="16">
        <v>0</v>
      </c>
      <c r="S160" s="16"/>
      <c r="T160" s="16">
        <f t="shared" si="31"/>
        <v>490</v>
      </c>
      <c r="U160" s="46"/>
      <c r="V160" s="16">
        <f t="shared" si="32"/>
        <v>490</v>
      </c>
      <c r="W160" s="16" t="str">
        <f t="shared" si="23"/>
        <v/>
      </c>
      <c r="X160" s="14"/>
      <c r="Y160" s="2"/>
      <c r="AA160" s="45" t="s">
        <v>3134</v>
      </c>
      <c r="AB160" s="224" t="s">
        <v>3130</v>
      </c>
      <c r="AC160" s="224">
        <v>9810</v>
      </c>
      <c r="AD160" s="224"/>
      <c r="AE160" s="224"/>
      <c r="AF160" s="224"/>
      <c r="AG160" s="224">
        <v>1</v>
      </c>
      <c r="AH160" s="224">
        <v>0</v>
      </c>
      <c r="AI160" s="224">
        <v>0</v>
      </c>
      <c r="AJ160" s="224">
        <v>0</v>
      </c>
      <c r="AK160" s="230">
        <f t="shared" si="24"/>
        <v>2006</v>
      </c>
      <c r="AL160" s="224">
        <f t="shared" si="25"/>
        <v>490</v>
      </c>
      <c r="AM160" s="224">
        <v>0</v>
      </c>
      <c r="AN160" s="224">
        <f t="shared" si="26"/>
        <v>490</v>
      </c>
      <c r="AO160" s="224">
        <f t="shared" si="27"/>
        <v>490</v>
      </c>
      <c r="AP160" s="233"/>
      <c r="AQ160" s="224">
        <f t="shared" si="28"/>
        <v>490</v>
      </c>
      <c r="AR160" s="224"/>
      <c r="AS160" s="224">
        <f t="shared" si="29"/>
        <v>490</v>
      </c>
      <c r="AT160" s="224">
        <f t="shared" si="30"/>
        <v>0</v>
      </c>
      <c r="AU160" s="224" t="str">
        <f>IFERROR((AQ160-#REF!+#REF!)/(#REF!-#REF!)*100,"")</f>
        <v/>
      </c>
      <c r="AV160" s="224"/>
      <c r="AW160" s="224"/>
      <c r="AX160" s="224"/>
    </row>
    <row r="161" ht="12.75" customHeight="1" spans="1:50">
      <c r="A161" s="13">
        <v>154</v>
      </c>
      <c r="B161" s="204" t="s">
        <v>2049</v>
      </c>
      <c r="C161" s="204" t="s">
        <v>2045</v>
      </c>
      <c r="D161" s="205" t="s">
        <v>2046</v>
      </c>
      <c r="E161" s="209" t="s">
        <v>3153</v>
      </c>
      <c r="F161" s="209" t="s">
        <v>1849</v>
      </c>
      <c r="G161" s="207" t="s">
        <v>3126</v>
      </c>
      <c r="H161" s="208">
        <v>0.05</v>
      </c>
      <c r="I161" s="209" t="s">
        <v>1799</v>
      </c>
      <c r="J161" s="208">
        <v>1</v>
      </c>
      <c r="K161" s="209" t="s">
        <v>3127</v>
      </c>
      <c r="L161" s="215" t="s">
        <v>1969</v>
      </c>
      <c r="M161" s="214" t="str">
        <f t="shared" si="22"/>
        <v>2006-12-31</v>
      </c>
      <c r="N161" s="46"/>
      <c r="O161" s="16"/>
      <c r="P161" s="14"/>
      <c r="Q161" s="217">
        <v>2500</v>
      </c>
      <c r="R161" s="16">
        <v>0</v>
      </c>
      <c r="S161" s="16"/>
      <c r="T161" s="16">
        <f t="shared" si="31"/>
        <v>490</v>
      </c>
      <c r="U161" s="46"/>
      <c r="V161" s="16">
        <f t="shared" si="32"/>
        <v>490</v>
      </c>
      <c r="W161" s="16" t="str">
        <f t="shared" si="23"/>
        <v/>
      </c>
      <c r="X161" s="14"/>
      <c r="Y161" s="2"/>
      <c r="AA161" s="45" t="s">
        <v>3134</v>
      </c>
      <c r="AB161" s="224" t="s">
        <v>3130</v>
      </c>
      <c r="AC161" s="224">
        <v>9810</v>
      </c>
      <c r="AD161" s="224"/>
      <c r="AE161" s="224"/>
      <c r="AF161" s="224"/>
      <c r="AG161" s="224">
        <v>1</v>
      </c>
      <c r="AH161" s="224">
        <v>0</v>
      </c>
      <c r="AI161" s="224">
        <v>0</v>
      </c>
      <c r="AJ161" s="224">
        <v>0</v>
      </c>
      <c r="AK161" s="230">
        <f t="shared" si="24"/>
        <v>2006</v>
      </c>
      <c r="AL161" s="224">
        <f t="shared" si="25"/>
        <v>490</v>
      </c>
      <c r="AM161" s="224">
        <v>0</v>
      </c>
      <c r="AN161" s="224">
        <f t="shared" si="26"/>
        <v>490</v>
      </c>
      <c r="AO161" s="224">
        <f t="shared" si="27"/>
        <v>490</v>
      </c>
      <c r="AP161" s="233"/>
      <c r="AQ161" s="224">
        <f t="shared" si="28"/>
        <v>490</v>
      </c>
      <c r="AR161" s="224"/>
      <c r="AS161" s="224">
        <f t="shared" si="29"/>
        <v>490</v>
      </c>
      <c r="AT161" s="224">
        <f t="shared" si="30"/>
        <v>0</v>
      </c>
      <c r="AU161" s="224" t="str">
        <f>IFERROR((AQ161-#REF!+#REF!)/(#REF!-#REF!)*100,"")</f>
        <v/>
      </c>
      <c r="AV161" s="224"/>
      <c r="AW161" s="224"/>
      <c r="AX161" s="224"/>
    </row>
    <row r="162" ht="12.75" customHeight="1" spans="1:50">
      <c r="A162" s="13">
        <v>155</v>
      </c>
      <c r="B162" s="204" t="s">
        <v>2050</v>
      </c>
      <c r="C162" s="204" t="s">
        <v>2051</v>
      </c>
      <c r="D162" s="205" t="s">
        <v>2039</v>
      </c>
      <c r="E162" s="209" t="s">
        <v>3153</v>
      </c>
      <c r="F162" s="209" t="s">
        <v>1849</v>
      </c>
      <c r="G162" s="207" t="s">
        <v>3126</v>
      </c>
      <c r="H162" s="208">
        <v>0.08</v>
      </c>
      <c r="I162" s="209" t="s">
        <v>1799</v>
      </c>
      <c r="J162" s="208">
        <v>1</v>
      </c>
      <c r="K162" s="209" t="s">
        <v>3127</v>
      </c>
      <c r="L162" s="215" t="s">
        <v>1969</v>
      </c>
      <c r="M162" s="214" t="str">
        <f t="shared" si="22"/>
        <v>2006-12-31</v>
      </c>
      <c r="N162" s="46"/>
      <c r="O162" s="16"/>
      <c r="P162" s="14"/>
      <c r="Q162" s="217">
        <v>3100</v>
      </c>
      <c r="R162" s="16">
        <v>0</v>
      </c>
      <c r="S162" s="16"/>
      <c r="T162" s="16">
        <f t="shared" si="31"/>
        <v>780</v>
      </c>
      <c r="U162" s="46"/>
      <c r="V162" s="16">
        <f t="shared" si="32"/>
        <v>780</v>
      </c>
      <c r="W162" s="16" t="str">
        <f t="shared" si="23"/>
        <v/>
      </c>
      <c r="X162" s="14"/>
      <c r="Y162" s="2"/>
      <c r="AA162" s="45" t="s">
        <v>3134</v>
      </c>
      <c r="AB162" s="224" t="s">
        <v>3130</v>
      </c>
      <c r="AC162" s="224">
        <v>9810</v>
      </c>
      <c r="AD162" s="224"/>
      <c r="AE162" s="224"/>
      <c r="AF162" s="224"/>
      <c r="AG162" s="224">
        <v>1</v>
      </c>
      <c r="AH162" s="224">
        <v>0</v>
      </c>
      <c r="AI162" s="224">
        <v>0</v>
      </c>
      <c r="AJ162" s="224">
        <v>0</v>
      </c>
      <c r="AK162" s="230">
        <f t="shared" si="24"/>
        <v>2006</v>
      </c>
      <c r="AL162" s="224">
        <f t="shared" si="25"/>
        <v>780</v>
      </c>
      <c r="AM162" s="224">
        <v>0</v>
      </c>
      <c r="AN162" s="224">
        <f t="shared" si="26"/>
        <v>780</v>
      </c>
      <c r="AO162" s="224">
        <f t="shared" si="27"/>
        <v>780</v>
      </c>
      <c r="AP162" s="233"/>
      <c r="AQ162" s="224">
        <f t="shared" si="28"/>
        <v>780</v>
      </c>
      <c r="AR162" s="224"/>
      <c r="AS162" s="224">
        <f t="shared" si="29"/>
        <v>780</v>
      </c>
      <c r="AT162" s="224">
        <f t="shared" si="30"/>
        <v>0</v>
      </c>
      <c r="AU162" s="224" t="str">
        <f>IFERROR((AQ162-#REF!+#REF!)/(#REF!-#REF!)*100,"")</f>
        <v/>
      </c>
      <c r="AV162" s="224"/>
      <c r="AW162" s="224"/>
      <c r="AX162" s="224"/>
    </row>
    <row r="163" ht="12.75" customHeight="1" spans="1:50">
      <c r="A163" s="13">
        <v>156</v>
      </c>
      <c r="B163" s="204" t="s">
        <v>2052</v>
      </c>
      <c r="C163" s="204" t="s">
        <v>2051</v>
      </c>
      <c r="D163" s="205" t="s">
        <v>2039</v>
      </c>
      <c r="E163" s="209" t="s">
        <v>3153</v>
      </c>
      <c r="F163" s="209" t="s">
        <v>1849</v>
      </c>
      <c r="G163" s="207" t="s">
        <v>3126</v>
      </c>
      <c r="H163" s="208">
        <v>0.08</v>
      </c>
      <c r="I163" s="209" t="s">
        <v>1799</v>
      </c>
      <c r="J163" s="208">
        <v>1</v>
      </c>
      <c r="K163" s="209" t="s">
        <v>3127</v>
      </c>
      <c r="L163" s="215" t="s">
        <v>1969</v>
      </c>
      <c r="M163" s="214" t="str">
        <f t="shared" si="22"/>
        <v>2006-12-31</v>
      </c>
      <c r="N163" s="46"/>
      <c r="O163" s="16"/>
      <c r="P163" s="14"/>
      <c r="Q163" s="217">
        <v>3100</v>
      </c>
      <c r="R163" s="16">
        <v>0</v>
      </c>
      <c r="S163" s="16"/>
      <c r="T163" s="16">
        <f t="shared" si="31"/>
        <v>780</v>
      </c>
      <c r="U163" s="46"/>
      <c r="V163" s="16">
        <f t="shared" si="32"/>
        <v>780</v>
      </c>
      <c r="W163" s="16" t="str">
        <f t="shared" si="23"/>
        <v/>
      </c>
      <c r="X163" s="14"/>
      <c r="Y163" s="2"/>
      <c r="AA163" s="45" t="s">
        <v>3134</v>
      </c>
      <c r="AB163" s="224" t="s">
        <v>3130</v>
      </c>
      <c r="AC163" s="224">
        <v>9810</v>
      </c>
      <c r="AD163" s="224"/>
      <c r="AE163" s="224"/>
      <c r="AF163" s="224"/>
      <c r="AG163" s="224">
        <v>1</v>
      </c>
      <c r="AH163" s="224">
        <v>0</v>
      </c>
      <c r="AI163" s="224">
        <v>0</v>
      </c>
      <c r="AJ163" s="224">
        <v>0</v>
      </c>
      <c r="AK163" s="230">
        <f t="shared" si="24"/>
        <v>2006</v>
      </c>
      <c r="AL163" s="224">
        <f t="shared" si="25"/>
        <v>780</v>
      </c>
      <c r="AM163" s="224">
        <v>0</v>
      </c>
      <c r="AN163" s="224">
        <f t="shared" si="26"/>
        <v>780</v>
      </c>
      <c r="AO163" s="224">
        <f t="shared" si="27"/>
        <v>780</v>
      </c>
      <c r="AP163" s="233"/>
      <c r="AQ163" s="224">
        <f t="shared" si="28"/>
        <v>780</v>
      </c>
      <c r="AR163" s="224"/>
      <c r="AS163" s="224">
        <f t="shared" si="29"/>
        <v>780</v>
      </c>
      <c r="AT163" s="224">
        <f t="shared" si="30"/>
        <v>0</v>
      </c>
      <c r="AU163" s="224" t="str">
        <f>IFERROR((AQ163-#REF!+#REF!)/(#REF!-#REF!)*100,"")</f>
        <v/>
      </c>
      <c r="AV163" s="224"/>
      <c r="AW163" s="224"/>
      <c r="AX163" s="224"/>
    </row>
    <row r="164" ht="12.75" customHeight="1" spans="1:50">
      <c r="A164" s="13">
        <v>157</v>
      </c>
      <c r="B164" s="204" t="s">
        <v>2053</v>
      </c>
      <c r="C164" s="204" t="s">
        <v>2054</v>
      </c>
      <c r="D164" s="205" t="s">
        <v>2000</v>
      </c>
      <c r="E164" s="209" t="s">
        <v>3153</v>
      </c>
      <c r="F164" s="209" t="s">
        <v>1849</v>
      </c>
      <c r="G164" s="207" t="s">
        <v>3126</v>
      </c>
      <c r="H164" s="208">
        <v>0.07</v>
      </c>
      <c r="I164" s="209" t="s">
        <v>1799</v>
      </c>
      <c r="J164" s="208">
        <v>1</v>
      </c>
      <c r="K164" s="209" t="s">
        <v>3127</v>
      </c>
      <c r="L164" s="215" t="s">
        <v>1969</v>
      </c>
      <c r="M164" s="214" t="str">
        <f t="shared" si="22"/>
        <v>2006-12-31</v>
      </c>
      <c r="N164" s="46"/>
      <c r="O164" s="16"/>
      <c r="P164" s="14"/>
      <c r="Q164" s="217">
        <v>2850</v>
      </c>
      <c r="R164" s="16">
        <v>0</v>
      </c>
      <c r="S164" s="16"/>
      <c r="T164" s="16">
        <f t="shared" si="31"/>
        <v>690</v>
      </c>
      <c r="U164" s="46"/>
      <c r="V164" s="16">
        <f t="shared" si="32"/>
        <v>690</v>
      </c>
      <c r="W164" s="16" t="str">
        <f t="shared" si="23"/>
        <v/>
      </c>
      <c r="X164" s="14"/>
      <c r="Y164" s="2"/>
      <c r="AA164" s="45" t="s">
        <v>3134</v>
      </c>
      <c r="AB164" s="224" t="s">
        <v>3130</v>
      </c>
      <c r="AC164" s="224">
        <v>9810</v>
      </c>
      <c r="AD164" s="224"/>
      <c r="AE164" s="224"/>
      <c r="AF164" s="224"/>
      <c r="AG164" s="224">
        <v>1</v>
      </c>
      <c r="AH164" s="224">
        <v>0</v>
      </c>
      <c r="AI164" s="224">
        <v>0</v>
      </c>
      <c r="AJ164" s="224">
        <v>0</v>
      </c>
      <c r="AK164" s="230">
        <f t="shared" si="24"/>
        <v>2006</v>
      </c>
      <c r="AL164" s="224">
        <f t="shared" si="25"/>
        <v>690</v>
      </c>
      <c r="AM164" s="224">
        <v>0</v>
      </c>
      <c r="AN164" s="224">
        <f t="shared" si="26"/>
        <v>690</v>
      </c>
      <c r="AO164" s="224">
        <f t="shared" si="27"/>
        <v>690</v>
      </c>
      <c r="AP164" s="233"/>
      <c r="AQ164" s="224">
        <f t="shared" si="28"/>
        <v>690</v>
      </c>
      <c r="AR164" s="224"/>
      <c r="AS164" s="224">
        <f t="shared" si="29"/>
        <v>690</v>
      </c>
      <c r="AT164" s="224">
        <f t="shared" si="30"/>
        <v>0</v>
      </c>
      <c r="AU164" s="224" t="str">
        <f>IFERROR((AQ164-#REF!+#REF!)/(#REF!-#REF!)*100,"")</f>
        <v/>
      </c>
      <c r="AV164" s="224"/>
      <c r="AW164" s="224"/>
      <c r="AX164" s="224"/>
    </row>
    <row r="165" ht="12.75" customHeight="1" spans="1:50">
      <c r="A165" s="13">
        <v>158</v>
      </c>
      <c r="B165" s="204" t="s">
        <v>2055</v>
      </c>
      <c r="C165" s="204" t="s">
        <v>2056</v>
      </c>
      <c r="D165" s="205" t="s">
        <v>2057</v>
      </c>
      <c r="E165" s="209" t="s">
        <v>3153</v>
      </c>
      <c r="F165" s="209" t="s">
        <v>1849</v>
      </c>
      <c r="G165" s="207" t="s">
        <v>3126</v>
      </c>
      <c r="H165" s="208">
        <v>0.06</v>
      </c>
      <c r="I165" s="209" t="s">
        <v>1799</v>
      </c>
      <c r="J165" s="208">
        <v>1</v>
      </c>
      <c r="K165" s="209" t="s">
        <v>3127</v>
      </c>
      <c r="L165" s="215" t="s">
        <v>1969</v>
      </c>
      <c r="M165" s="214" t="str">
        <f t="shared" si="22"/>
        <v>2006-12-31</v>
      </c>
      <c r="N165" s="46"/>
      <c r="O165" s="16"/>
      <c r="P165" s="14"/>
      <c r="Q165" s="217">
        <v>1750</v>
      </c>
      <c r="R165" s="16">
        <v>0</v>
      </c>
      <c r="S165" s="16"/>
      <c r="T165" s="16">
        <f t="shared" si="31"/>
        <v>590</v>
      </c>
      <c r="U165" s="46"/>
      <c r="V165" s="16">
        <f t="shared" si="32"/>
        <v>590</v>
      </c>
      <c r="W165" s="16" t="str">
        <f t="shared" si="23"/>
        <v/>
      </c>
      <c r="X165" s="14"/>
      <c r="Y165" s="2"/>
      <c r="AA165" s="45" t="s">
        <v>3134</v>
      </c>
      <c r="AB165" s="224" t="s">
        <v>3130</v>
      </c>
      <c r="AC165" s="224">
        <v>9810</v>
      </c>
      <c r="AD165" s="224"/>
      <c r="AE165" s="224"/>
      <c r="AF165" s="224"/>
      <c r="AG165" s="224">
        <v>1</v>
      </c>
      <c r="AH165" s="224">
        <v>0</v>
      </c>
      <c r="AI165" s="224">
        <v>0</v>
      </c>
      <c r="AJ165" s="224">
        <v>0</v>
      </c>
      <c r="AK165" s="230">
        <f t="shared" si="24"/>
        <v>2006</v>
      </c>
      <c r="AL165" s="224">
        <f t="shared" si="25"/>
        <v>590</v>
      </c>
      <c r="AM165" s="224">
        <v>0</v>
      </c>
      <c r="AN165" s="224">
        <f t="shared" si="26"/>
        <v>590</v>
      </c>
      <c r="AO165" s="224">
        <f t="shared" si="27"/>
        <v>590</v>
      </c>
      <c r="AP165" s="233"/>
      <c r="AQ165" s="224">
        <f t="shared" si="28"/>
        <v>590</v>
      </c>
      <c r="AR165" s="224"/>
      <c r="AS165" s="224">
        <f t="shared" si="29"/>
        <v>590</v>
      </c>
      <c r="AT165" s="224">
        <f t="shared" si="30"/>
        <v>0</v>
      </c>
      <c r="AU165" s="224" t="str">
        <f>IFERROR((AQ165-#REF!+#REF!)/(#REF!-#REF!)*100,"")</f>
        <v/>
      </c>
      <c r="AV165" s="224"/>
      <c r="AW165" s="224"/>
      <c r="AX165" s="224"/>
    </row>
    <row r="166" ht="12.75" customHeight="1" spans="1:50">
      <c r="A166" s="13">
        <v>159</v>
      </c>
      <c r="B166" s="204" t="s">
        <v>2058</v>
      </c>
      <c r="C166" s="204" t="s">
        <v>2059</v>
      </c>
      <c r="D166" s="205" t="s">
        <v>1798</v>
      </c>
      <c r="E166" s="206"/>
      <c r="F166" s="206"/>
      <c r="G166" s="207" t="s">
        <v>3126</v>
      </c>
      <c r="H166" s="208"/>
      <c r="I166" s="209" t="s">
        <v>1799</v>
      </c>
      <c r="J166" s="208">
        <v>1</v>
      </c>
      <c r="K166" s="209" t="s">
        <v>3127</v>
      </c>
      <c r="L166" s="215" t="s">
        <v>2060</v>
      </c>
      <c r="M166" s="214" t="str">
        <f t="shared" si="22"/>
        <v>2004-08-31</v>
      </c>
      <c r="N166" s="46"/>
      <c r="O166" s="16"/>
      <c r="P166" s="14"/>
      <c r="Q166" s="217">
        <v>600</v>
      </c>
      <c r="R166" s="16">
        <v>0</v>
      </c>
      <c r="S166" s="16"/>
      <c r="T166" s="16">
        <f t="shared" si="31"/>
        <v>50</v>
      </c>
      <c r="U166" s="46"/>
      <c r="V166" s="16">
        <f t="shared" si="32"/>
        <v>50</v>
      </c>
      <c r="W166" s="16" t="str">
        <f t="shared" si="23"/>
        <v/>
      </c>
      <c r="X166" s="14"/>
      <c r="Y166" s="2"/>
      <c r="AA166" s="45" t="s">
        <v>3129</v>
      </c>
      <c r="AB166" s="224" t="s">
        <v>3130</v>
      </c>
      <c r="AC166" s="224"/>
      <c r="AD166" s="224"/>
      <c r="AE166" s="224"/>
      <c r="AF166" s="224"/>
      <c r="AG166" s="224">
        <v>1</v>
      </c>
      <c r="AH166" s="224">
        <v>0</v>
      </c>
      <c r="AI166" s="224">
        <v>0</v>
      </c>
      <c r="AJ166" s="224">
        <v>50</v>
      </c>
      <c r="AK166" s="230">
        <f t="shared" si="24"/>
        <v>2004</v>
      </c>
      <c r="AL166" s="224">
        <f t="shared" si="25"/>
        <v>50</v>
      </c>
      <c r="AM166" s="224">
        <v>0</v>
      </c>
      <c r="AN166" s="224">
        <f t="shared" si="26"/>
        <v>50</v>
      </c>
      <c r="AO166" s="224">
        <f t="shared" si="27"/>
        <v>50</v>
      </c>
      <c r="AP166" s="233"/>
      <c r="AQ166" s="224">
        <f t="shared" si="28"/>
        <v>50</v>
      </c>
      <c r="AR166" s="224"/>
      <c r="AS166" s="224">
        <f t="shared" si="29"/>
        <v>50</v>
      </c>
      <c r="AT166" s="224">
        <f t="shared" si="30"/>
        <v>0</v>
      </c>
      <c r="AU166" s="224" t="str">
        <f>IFERROR((AQ166-#REF!+#REF!)/(#REF!-#REF!)*100,"")</f>
        <v/>
      </c>
      <c r="AV166" s="224"/>
      <c r="AW166" s="224"/>
      <c r="AX166" s="224"/>
    </row>
    <row r="167" ht="12.75" customHeight="1" spans="1:50">
      <c r="A167" s="13">
        <v>160</v>
      </c>
      <c r="B167" s="204" t="s">
        <v>2061</v>
      </c>
      <c r="C167" s="204" t="s">
        <v>2059</v>
      </c>
      <c r="D167" s="205" t="s">
        <v>1798</v>
      </c>
      <c r="E167" s="206"/>
      <c r="F167" s="206"/>
      <c r="G167" s="207" t="s">
        <v>3126</v>
      </c>
      <c r="H167" s="208"/>
      <c r="I167" s="209" t="s">
        <v>1799</v>
      </c>
      <c r="J167" s="208">
        <v>1</v>
      </c>
      <c r="K167" s="209" t="s">
        <v>3127</v>
      </c>
      <c r="L167" s="215" t="s">
        <v>2060</v>
      </c>
      <c r="M167" s="214" t="str">
        <f t="shared" si="22"/>
        <v>2004-08-31</v>
      </c>
      <c r="N167" s="46"/>
      <c r="O167" s="16"/>
      <c r="P167" s="14"/>
      <c r="Q167" s="217">
        <v>600</v>
      </c>
      <c r="R167" s="16">
        <v>0</v>
      </c>
      <c r="S167" s="16"/>
      <c r="T167" s="16">
        <f t="shared" si="31"/>
        <v>50</v>
      </c>
      <c r="U167" s="46"/>
      <c r="V167" s="16">
        <f t="shared" si="32"/>
        <v>50</v>
      </c>
      <c r="W167" s="16" t="str">
        <f t="shared" si="23"/>
        <v/>
      </c>
      <c r="X167" s="14"/>
      <c r="Y167" s="2"/>
      <c r="AA167" s="45" t="s">
        <v>3129</v>
      </c>
      <c r="AB167" s="224" t="s">
        <v>3130</v>
      </c>
      <c r="AC167" s="224"/>
      <c r="AD167" s="224"/>
      <c r="AE167" s="224"/>
      <c r="AF167" s="224"/>
      <c r="AG167" s="224">
        <v>1</v>
      </c>
      <c r="AH167" s="224">
        <v>0</v>
      </c>
      <c r="AI167" s="224">
        <v>0</v>
      </c>
      <c r="AJ167" s="224">
        <v>50</v>
      </c>
      <c r="AK167" s="230">
        <f t="shared" si="24"/>
        <v>2004</v>
      </c>
      <c r="AL167" s="224">
        <f t="shared" si="25"/>
        <v>50</v>
      </c>
      <c r="AM167" s="224">
        <v>0</v>
      </c>
      <c r="AN167" s="224">
        <f t="shared" si="26"/>
        <v>50</v>
      </c>
      <c r="AO167" s="224">
        <f t="shared" si="27"/>
        <v>50</v>
      </c>
      <c r="AP167" s="233"/>
      <c r="AQ167" s="224">
        <f t="shared" si="28"/>
        <v>50</v>
      </c>
      <c r="AR167" s="224"/>
      <c r="AS167" s="224">
        <f t="shared" si="29"/>
        <v>50</v>
      </c>
      <c r="AT167" s="224">
        <f t="shared" si="30"/>
        <v>0</v>
      </c>
      <c r="AU167" s="224" t="str">
        <f>IFERROR((AQ167-#REF!+#REF!)/(#REF!-#REF!)*100,"")</f>
        <v/>
      </c>
      <c r="AV167" s="224"/>
      <c r="AW167" s="224"/>
      <c r="AX167" s="224"/>
    </row>
    <row r="168" ht="12.75" customHeight="1" spans="1:50">
      <c r="A168" s="13">
        <v>161</v>
      </c>
      <c r="B168" s="204" t="s">
        <v>2062</v>
      </c>
      <c r="C168" s="204" t="s">
        <v>2059</v>
      </c>
      <c r="D168" s="205" t="s">
        <v>1798</v>
      </c>
      <c r="E168" s="206"/>
      <c r="F168" s="206"/>
      <c r="G168" s="207" t="s">
        <v>3126</v>
      </c>
      <c r="H168" s="208"/>
      <c r="I168" s="209" t="s">
        <v>1799</v>
      </c>
      <c r="J168" s="208">
        <v>1</v>
      </c>
      <c r="K168" s="209" t="s">
        <v>3127</v>
      </c>
      <c r="L168" s="215" t="s">
        <v>2060</v>
      </c>
      <c r="M168" s="214" t="str">
        <f t="shared" si="22"/>
        <v>2004-08-31</v>
      </c>
      <c r="N168" s="46"/>
      <c r="O168" s="16"/>
      <c r="P168" s="14"/>
      <c r="Q168" s="217">
        <v>600</v>
      </c>
      <c r="R168" s="16">
        <v>0</v>
      </c>
      <c r="S168" s="16"/>
      <c r="T168" s="16">
        <f t="shared" si="31"/>
        <v>50</v>
      </c>
      <c r="U168" s="46"/>
      <c r="V168" s="16">
        <f t="shared" si="32"/>
        <v>50</v>
      </c>
      <c r="W168" s="16" t="str">
        <f t="shared" si="23"/>
        <v/>
      </c>
      <c r="X168" s="14"/>
      <c r="Y168" s="2"/>
      <c r="AA168" s="45" t="s">
        <v>3129</v>
      </c>
      <c r="AB168" s="224" t="s">
        <v>3130</v>
      </c>
      <c r="AC168" s="224"/>
      <c r="AD168" s="224"/>
      <c r="AE168" s="224"/>
      <c r="AF168" s="224"/>
      <c r="AG168" s="224">
        <v>1</v>
      </c>
      <c r="AH168" s="224">
        <v>0</v>
      </c>
      <c r="AI168" s="224">
        <v>0</v>
      </c>
      <c r="AJ168" s="224">
        <v>50</v>
      </c>
      <c r="AK168" s="230">
        <f t="shared" si="24"/>
        <v>2004</v>
      </c>
      <c r="AL168" s="224">
        <f t="shared" si="25"/>
        <v>50</v>
      </c>
      <c r="AM168" s="224">
        <v>0</v>
      </c>
      <c r="AN168" s="224">
        <f t="shared" si="26"/>
        <v>50</v>
      </c>
      <c r="AO168" s="224">
        <f t="shared" si="27"/>
        <v>50</v>
      </c>
      <c r="AP168" s="233"/>
      <c r="AQ168" s="224">
        <f t="shared" si="28"/>
        <v>50</v>
      </c>
      <c r="AR168" s="224"/>
      <c r="AS168" s="224">
        <f t="shared" si="29"/>
        <v>50</v>
      </c>
      <c r="AT168" s="224">
        <f t="shared" si="30"/>
        <v>0</v>
      </c>
      <c r="AU168" s="224" t="str">
        <f>IFERROR((AQ168-#REF!+#REF!)/(#REF!-#REF!)*100,"")</f>
        <v/>
      </c>
      <c r="AV168" s="224"/>
      <c r="AW168" s="224"/>
      <c r="AX168" s="224"/>
    </row>
    <row r="169" ht="12.75" customHeight="1" spans="1:50">
      <c r="A169" s="13">
        <v>162</v>
      </c>
      <c r="B169" s="204" t="s">
        <v>2063</v>
      </c>
      <c r="C169" s="204" t="s">
        <v>2059</v>
      </c>
      <c r="D169" s="205" t="s">
        <v>1798</v>
      </c>
      <c r="E169" s="206"/>
      <c r="F169" s="206"/>
      <c r="G169" s="207" t="s">
        <v>3126</v>
      </c>
      <c r="H169" s="208"/>
      <c r="I169" s="209" t="s">
        <v>1799</v>
      </c>
      <c r="J169" s="208">
        <v>1</v>
      </c>
      <c r="K169" s="209" t="s">
        <v>3127</v>
      </c>
      <c r="L169" s="215" t="s">
        <v>2060</v>
      </c>
      <c r="M169" s="214" t="str">
        <f t="shared" si="22"/>
        <v>2004-08-31</v>
      </c>
      <c r="N169" s="46"/>
      <c r="O169" s="16"/>
      <c r="P169" s="14"/>
      <c r="Q169" s="217">
        <v>600</v>
      </c>
      <c r="R169" s="16">
        <v>0</v>
      </c>
      <c r="S169" s="16"/>
      <c r="T169" s="16">
        <f t="shared" si="31"/>
        <v>50</v>
      </c>
      <c r="U169" s="46"/>
      <c r="V169" s="16">
        <f t="shared" si="32"/>
        <v>50</v>
      </c>
      <c r="W169" s="16" t="str">
        <f t="shared" si="23"/>
        <v/>
      </c>
      <c r="X169" s="14"/>
      <c r="Y169" s="2"/>
      <c r="AA169" s="45" t="s">
        <v>3129</v>
      </c>
      <c r="AB169" s="224" t="s">
        <v>3130</v>
      </c>
      <c r="AC169" s="224"/>
      <c r="AD169" s="224"/>
      <c r="AE169" s="224"/>
      <c r="AF169" s="224"/>
      <c r="AG169" s="224">
        <v>1</v>
      </c>
      <c r="AH169" s="224">
        <v>0</v>
      </c>
      <c r="AI169" s="224">
        <v>0</v>
      </c>
      <c r="AJ169" s="224">
        <v>50</v>
      </c>
      <c r="AK169" s="230">
        <f t="shared" si="24"/>
        <v>2004</v>
      </c>
      <c r="AL169" s="224">
        <f t="shared" si="25"/>
        <v>50</v>
      </c>
      <c r="AM169" s="224">
        <v>0</v>
      </c>
      <c r="AN169" s="224">
        <f t="shared" si="26"/>
        <v>50</v>
      </c>
      <c r="AO169" s="224">
        <f t="shared" si="27"/>
        <v>50</v>
      </c>
      <c r="AP169" s="233"/>
      <c r="AQ169" s="224">
        <f t="shared" si="28"/>
        <v>50</v>
      </c>
      <c r="AR169" s="224"/>
      <c r="AS169" s="224">
        <f t="shared" si="29"/>
        <v>50</v>
      </c>
      <c r="AT169" s="224">
        <f t="shared" si="30"/>
        <v>0</v>
      </c>
      <c r="AU169" s="224" t="str">
        <f>IFERROR((AQ169-#REF!+#REF!)/(#REF!-#REF!)*100,"")</f>
        <v/>
      </c>
      <c r="AV169" s="224"/>
      <c r="AW169" s="224"/>
      <c r="AX169" s="224"/>
    </row>
    <row r="170" ht="12.75" customHeight="1" spans="1:50">
      <c r="A170" s="13">
        <v>163</v>
      </c>
      <c r="B170" s="204" t="s">
        <v>2064</v>
      </c>
      <c r="C170" s="204" t="s">
        <v>2059</v>
      </c>
      <c r="D170" s="205" t="s">
        <v>1798</v>
      </c>
      <c r="E170" s="206"/>
      <c r="F170" s="206"/>
      <c r="G170" s="207" t="s">
        <v>3126</v>
      </c>
      <c r="H170" s="208"/>
      <c r="I170" s="209" t="s">
        <v>1799</v>
      </c>
      <c r="J170" s="208">
        <v>1</v>
      </c>
      <c r="K170" s="209" t="s">
        <v>3127</v>
      </c>
      <c r="L170" s="215" t="s">
        <v>2060</v>
      </c>
      <c r="M170" s="214" t="str">
        <f t="shared" si="22"/>
        <v>2004-08-31</v>
      </c>
      <c r="N170" s="46"/>
      <c r="O170" s="16"/>
      <c r="P170" s="14"/>
      <c r="Q170" s="217">
        <v>600</v>
      </c>
      <c r="R170" s="16">
        <v>0</v>
      </c>
      <c r="S170" s="16"/>
      <c r="T170" s="16">
        <f t="shared" si="31"/>
        <v>50</v>
      </c>
      <c r="U170" s="46"/>
      <c r="V170" s="16">
        <f t="shared" si="32"/>
        <v>50</v>
      </c>
      <c r="W170" s="16" t="str">
        <f t="shared" si="23"/>
        <v/>
      </c>
      <c r="X170" s="14"/>
      <c r="Y170" s="2"/>
      <c r="AA170" s="45" t="s">
        <v>3129</v>
      </c>
      <c r="AB170" s="224" t="s">
        <v>3130</v>
      </c>
      <c r="AC170" s="224"/>
      <c r="AD170" s="224"/>
      <c r="AE170" s="224"/>
      <c r="AF170" s="224"/>
      <c r="AG170" s="224">
        <v>1</v>
      </c>
      <c r="AH170" s="224">
        <v>0</v>
      </c>
      <c r="AI170" s="224">
        <v>0</v>
      </c>
      <c r="AJ170" s="224">
        <v>50</v>
      </c>
      <c r="AK170" s="230">
        <f t="shared" si="24"/>
        <v>2004</v>
      </c>
      <c r="AL170" s="224">
        <f t="shared" si="25"/>
        <v>50</v>
      </c>
      <c r="AM170" s="224">
        <v>0</v>
      </c>
      <c r="AN170" s="224">
        <f t="shared" si="26"/>
        <v>50</v>
      </c>
      <c r="AO170" s="224">
        <f t="shared" si="27"/>
        <v>50</v>
      </c>
      <c r="AP170" s="233"/>
      <c r="AQ170" s="224">
        <f t="shared" si="28"/>
        <v>50</v>
      </c>
      <c r="AR170" s="224"/>
      <c r="AS170" s="224">
        <f t="shared" si="29"/>
        <v>50</v>
      </c>
      <c r="AT170" s="224">
        <f t="shared" si="30"/>
        <v>0</v>
      </c>
      <c r="AU170" s="224" t="str">
        <f>IFERROR((AQ170-#REF!+#REF!)/(#REF!-#REF!)*100,"")</f>
        <v/>
      </c>
      <c r="AV170" s="224"/>
      <c r="AW170" s="224"/>
      <c r="AX170" s="224"/>
    </row>
    <row r="171" ht="12.75" customHeight="1" spans="1:50">
      <c r="A171" s="13">
        <v>164</v>
      </c>
      <c r="B171" s="204" t="s">
        <v>2065</v>
      </c>
      <c r="C171" s="204" t="s">
        <v>2059</v>
      </c>
      <c r="D171" s="205" t="s">
        <v>1798</v>
      </c>
      <c r="E171" s="206"/>
      <c r="F171" s="206"/>
      <c r="G171" s="207" t="s">
        <v>3126</v>
      </c>
      <c r="H171" s="208"/>
      <c r="I171" s="209" t="s">
        <v>1799</v>
      </c>
      <c r="J171" s="208">
        <v>1</v>
      </c>
      <c r="K171" s="209" t="s">
        <v>3127</v>
      </c>
      <c r="L171" s="215" t="s">
        <v>2060</v>
      </c>
      <c r="M171" s="214" t="str">
        <f t="shared" si="22"/>
        <v>2004-08-31</v>
      </c>
      <c r="N171" s="46"/>
      <c r="O171" s="16"/>
      <c r="P171" s="14"/>
      <c r="Q171" s="217">
        <v>600</v>
      </c>
      <c r="R171" s="16">
        <v>0</v>
      </c>
      <c r="S171" s="16"/>
      <c r="T171" s="16">
        <f t="shared" si="31"/>
        <v>50</v>
      </c>
      <c r="U171" s="46"/>
      <c r="V171" s="16">
        <f t="shared" si="32"/>
        <v>50</v>
      </c>
      <c r="W171" s="16" t="str">
        <f t="shared" si="23"/>
        <v/>
      </c>
      <c r="X171" s="14"/>
      <c r="Y171" s="2"/>
      <c r="AA171" s="45" t="s">
        <v>3129</v>
      </c>
      <c r="AB171" s="224" t="s">
        <v>3130</v>
      </c>
      <c r="AC171" s="224"/>
      <c r="AD171" s="224"/>
      <c r="AE171" s="224"/>
      <c r="AF171" s="224"/>
      <c r="AG171" s="224">
        <v>1</v>
      </c>
      <c r="AH171" s="224">
        <v>0</v>
      </c>
      <c r="AI171" s="224">
        <v>0</v>
      </c>
      <c r="AJ171" s="224">
        <v>50</v>
      </c>
      <c r="AK171" s="230">
        <f t="shared" si="24"/>
        <v>2004</v>
      </c>
      <c r="AL171" s="224">
        <f t="shared" si="25"/>
        <v>50</v>
      </c>
      <c r="AM171" s="224">
        <v>0</v>
      </c>
      <c r="AN171" s="224">
        <f t="shared" si="26"/>
        <v>50</v>
      </c>
      <c r="AO171" s="224">
        <f t="shared" si="27"/>
        <v>50</v>
      </c>
      <c r="AP171" s="233"/>
      <c r="AQ171" s="224">
        <f t="shared" si="28"/>
        <v>50</v>
      </c>
      <c r="AR171" s="224"/>
      <c r="AS171" s="224">
        <f t="shared" si="29"/>
        <v>50</v>
      </c>
      <c r="AT171" s="224">
        <f t="shared" si="30"/>
        <v>0</v>
      </c>
      <c r="AU171" s="224" t="str">
        <f>IFERROR((AQ171-#REF!+#REF!)/(#REF!-#REF!)*100,"")</f>
        <v/>
      </c>
      <c r="AV171" s="224"/>
      <c r="AW171" s="224"/>
      <c r="AX171" s="224"/>
    </row>
    <row r="172" ht="12.75" customHeight="1" spans="1:50">
      <c r="A172" s="13">
        <v>165</v>
      </c>
      <c r="B172" s="204" t="s">
        <v>2066</v>
      </c>
      <c r="C172" s="204" t="s">
        <v>2059</v>
      </c>
      <c r="D172" s="205" t="s">
        <v>1798</v>
      </c>
      <c r="E172" s="206"/>
      <c r="F172" s="206"/>
      <c r="G172" s="207" t="s">
        <v>3126</v>
      </c>
      <c r="H172" s="208"/>
      <c r="I172" s="209" t="s">
        <v>1799</v>
      </c>
      <c r="J172" s="208">
        <v>1</v>
      </c>
      <c r="K172" s="209" t="s">
        <v>3127</v>
      </c>
      <c r="L172" s="215" t="s">
        <v>2060</v>
      </c>
      <c r="M172" s="214" t="str">
        <f t="shared" si="22"/>
        <v>2004-08-31</v>
      </c>
      <c r="N172" s="46"/>
      <c r="O172" s="16"/>
      <c r="P172" s="14"/>
      <c r="Q172" s="217">
        <v>600</v>
      </c>
      <c r="R172" s="16">
        <v>0</v>
      </c>
      <c r="S172" s="16"/>
      <c r="T172" s="16">
        <f t="shared" si="31"/>
        <v>50</v>
      </c>
      <c r="U172" s="46"/>
      <c r="V172" s="16">
        <f t="shared" si="32"/>
        <v>50</v>
      </c>
      <c r="W172" s="16" t="str">
        <f t="shared" si="23"/>
        <v/>
      </c>
      <c r="X172" s="14"/>
      <c r="Y172" s="2"/>
      <c r="AA172" s="45" t="s">
        <v>3129</v>
      </c>
      <c r="AB172" s="224" t="s">
        <v>3130</v>
      </c>
      <c r="AC172" s="224"/>
      <c r="AD172" s="224"/>
      <c r="AE172" s="224"/>
      <c r="AF172" s="224"/>
      <c r="AG172" s="224">
        <v>1</v>
      </c>
      <c r="AH172" s="224">
        <v>0</v>
      </c>
      <c r="AI172" s="224">
        <v>0</v>
      </c>
      <c r="AJ172" s="224">
        <v>50</v>
      </c>
      <c r="AK172" s="230">
        <f t="shared" si="24"/>
        <v>2004</v>
      </c>
      <c r="AL172" s="224">
        <f t="shared" si="25"/>
        <v>50</v>
      </c>
      <c r="AM172" s="224">
        <v>0</v>
      </c>
      <c r="AN172" s="224">
        <f t="shared" si="26"/>
        <v>50</v>
      </c>
      <c r="AO172" s="224">
        <f t="shared" si="27"/>
        <v>50</v>
      </c>
      <c r="AP172" s="233"/>
      <c r="AQ172" s="224">
        <f t="shared" si="28"/>
        <v>50</v>
      </c>
      <c r="AR172" s="224"/>
      <c r="AS172" s="224">
        <f t="shared" si="29"/>
        <v>50</v>
      </c>
      <c r="AT172" s="224">
        <f t="shared" si="30"/>
        <v>0</v>
      </c>
      <c r="AU172" s="224" t="str">
        <f>IFERROR((AQ172-#REF!+#REF!)/(#REF!-#REF!)*100,"")</f>
        <v/>
      </c>
      <c r="AV172" s="224"/>
      <c r="AW172" s="224"/>
      <c r="AX172" s="224"/>
    </row>
    <row r="173" ht="12.75" customHeight="1" spans="1:50">
      <c r="A173" s="13">
        <v>166</v>
      </c>
      <c r="B173" s="204" t="s">
        <v>2067</v>
      </c>
      <c r="C173" s="204" t="s">
        <v>2059</v>
      </c>
      <c r="D173" s="205" t="s">
        <v>1798</v>
      </c>
      <c r="E173" s="206"/>
      <c r="F173" s="206"/>
      <c r="G173" s="207" t="s">
        <v>3126</v>
      </c>
      <c r="H173" s="208"/>
      <c r="I173" s="209" t="s">
        <v>1799</v>
      </c>
      <c r="J173" s="208">
        <v>1</v>
      </c>
      <c r="K173" s="209" t="s">
        <v>3127</v>
      </c>
      <c r="L173" s="215" t="s">
        <v>2060</v>
      </c>
      <c r="M173" s="214" t="str">
        <f t="shared" si="22"/>
        <v>2004-08-31</v>
      </c>
      <c r="N173" s="46"/>
      <c r="O173" s="16"/>
      <c r="P173" s="14"/>
      <c r="Q173" s="217">
        <v>600</v>
      </c>
      <c r="R173" s="16">
        <v>0</v>
      </c>
      <c r="S173" s="16"/>
      <c r="T173" s="16">
        <f t="shared" si="31"/>
        <v>50</v>
      </c>
      <c r="U173" s="46"/>
      <c r="V173" s="16">
        <f t="shared" si="32"/>
        <v>50</v>
      </c>
      <c r="W173" s="16" t="str">
        <f t="shared" si="23"/>
        <v/>
      </c>
      <c r="X173" s="14"/>
      <c r="Y173" s="2"/>
      <c r="AA173" s="45" t="s">
        <v>3129</v>
      </c>
      <c r="AB173" s="224" t="s">
        <v>3130</v>
      </c>
      <c r="AC173" s="224"/>
      <c r="AD173" s="224"/>
      <c r="AE173" s="224"/>
      <c r="AF173" s="224"/>
      <c r="AG173" s="224">
        <v>1</v>
      </c>
      <c r="AH173" s="224">
        <v>0</v>
      </c>
      <c r="AI173" s="224">
        <v>0</v>
      </c>
      <c r="AJ173" s="224">
        <v>50</v>
      </c>
      <c r="AK173" s="230">
        <f t="shared" si="24"/>
        <v>2004</v>
      </c>
      <c r="AL173" s="224">
        <f t="shared" si="25"/>
        <v>50</v>
      </c>
      <c r="AM173" s="224">
        <v>0</v>
      </c>
      <c r="AN173" s="224">
        <f t="shared" si="26"/>
        <v>50</v>
      </c>
      <c r="AO173" s="224">
        <f t="shared" si="27"/>
        <v>50</v>
      </c>
      <c r="AP173" s="233"/>
      <c r="AQ173" s="224">
        <f t="shared" si="28"/>
        <v>50</v>
      </c>
      <c r="AR173" s="224"/>
      <c r="AS173" s="224">
        <f t="shared" si="29"/>
        <v>50</v>
      </c>
      <c r="AT173" s="224">
        <f t="shared" si="30"/>
        <v>0</v>
      </c>
      <c r="AU173" s="224" t="str">
        <f>IFERROR((AQ173-#REF!+#REF!)/(#REF!-#REF!)*100,"")</f>
        <v/>
      </c>
      <c r="AV173" s="224"/>
      <c r="AW173" s="224"/>
      <c r="AX173" s="224"/>
    </row>
    <row r="174" ht="12.75" customHeight="1" spans="1:50">
      <c r="A174" s="13">
        <v>167</v>
      </c>
      <c r="B174" s="204" t="s">
        <v>2068</v>
      </c>
      <c r="C174" s="204" t="s">
        <v>2059</v>
      </c>
      <c r="D174" s="205" t="s">
        <v>1798</v>
      </c>
      <c r="E174" s="206"/>
      <c r="F174" s="206"/>
      <c r="G174" s="207" t="s">
        <v>3126</v>
      </c>
      <c r="H174" s="208"/>
      <c r="I174" s="209" t="s">
        <v>1799</v>
      </c>
      <c r="J174" s="208">
        <v>1</v>
      </c>
      <c r="K174" s="209" t="s">
        <v>3127</v>
      </c>
      <c r="L174" s="215" t="s">
        <v>2060</v>
      </c>
      <c r="M174" s="214" t="str">
        <f t="shared" si="22"/>
        <v>2004-08-31</v>
      </c>
      <c r="N174" s="46"/>
      <c r="O174" s="16"/>
      <c r="P174" s="14"/>
      <c r="Q174" s="217">
        <v>600</v>
      </c>
      <c r="R174" s="16">
        <v>0</v>
      </c>
      <c r="S174" s="16"/>
      <c r="T174" s="16">
        <f t="shared" si="31"/>
        <v>50</v>
      </c>
      <c r="U174" s="46"/>
      <c r="V174" s="16">
        <f t="shared" si="32"/>
        <v>50</v>
      </c>
      <c r="W174" s="16" t="str">
        <f t="shared" si="23"/>
        <v/>
      </c>
      <c r="X174" s="14"/>
      <c r="Y174" s="2"/>
      <c r="AA174" s="45" t="s">
        <v>3129</v>
      </c>
      <c r="AB174" s="224" t="s">
        <v>3130</v>
      </c>
      <c r="AC174" s="224"/>
      <c r="AD174" s="224"/>
      <c r="AE174" s="224"/>
      <c r="AF174" s="224"/>
      <c r="AG174" s="224">
        <v>1</v>
      </c>
      <c r="AH174" s="224">
        <v>0</v>
      </c>
      <c r="AI174" s="224">
        <v>0</v>
      </c>
      <c r="AJ174" s="224">
        <v>50</v>
      </c>
      <c r="AK174" s="230">
        <f t="shared" si="24"/>
        <v>2004</v>
      </c>
      <c r="AL174" s="224">
        <f t="shared" si="25"/>
        <v>50</v>
      </c>
      <c r="AM174" s="224">
        <v>0</v>
      </c>
      <c r="AN174" s="224">
        <f t="shared" si="26"/>
        <v>50</v>
      </c>
      <c r="AO174" s="224">
        <f t="shared" si="27"/>
        <v>50</v>
      </c>
      <c r="AP174" s="233"/>
      <c r="AQ174" s="224">
        <f t="shared" si="28"/>
        <v>50</v>
      </c>
      <c r="AR174" s="224"/>
      <c r="AS174" s="224">
        <f t="shared" si="29"/>
        <v>50</v>
      </c>
      <c r="AT174" s="224">
        <f t="shared" si="30"/>
        <v>0</v>
      </c>
      <c r="AU174" s="224" t="str">
        <f>IFERROR((AQ174-#REF!+#REF!)/(#REF!-#REF!)*100,"")</f>
        <v/>
      </c>
      <c r="AV174" s="224"/>
      <c r="AW174" s="224"/>
      <c r="AX174" s="224"/>
    </row>
    <row r="175" ht="12.75" customHeight="1" spans="1:50">
      <c r="A175" s="13">
        <v>168</v>
      </c>
      <c r="B175" s="204" t="s">
        <v>2069</v>
      </c>
      <c r="C175" s="204" t="s">
        <v>2059</v>
      </c>
      <c r="D175" s="205" t="s">
        <v>1798</v>
      </c>
      <c r="E175" s="206"/>
      <c r="F175" s="206"/>
      <c r="G175" s="207" t="s">
        <v>3126</v>
      </c>
      <c r="H175" s="208"/>
      <c r="I175" s="209" t="s">
        <v>1799</v>
      </c>
      <c r="J175" s="208">
        <v>1</v>
      </c>
      <c r="K175" s="209" t="s">
        <v>3127</v>
      </c>
      <c r="L175" s="215" t="s">
        <v>2060</v>
      </c>
      <c r="M175" s="214" t="str">
        <f t="shared" si="22"/>
        <v>2004-08-31</v>
      </c>
      <c r="N175" s="46"/>
      <c r="O175" s="16"/>
      <c r="P175" s="14"/>
      <c r="Q175" s="217">
        <v>600</v>
      </c>
      <c r="R175" s="16">
        <v>0</v>
      </c>
      <c r="S175" s="16"/>
      <c r="T175" s="16">
        <f t="shared" si="31"/>
        <v>50</v>
      </c>
      <c r="U175" s="46"/>
      <c r="V175" s="16">
        <f t="shared" si="32"/>
        <v>50</v>
      </c>
      <c r="W175" s="16" t="str">
        <f t="shared" si="23"/>
        <v/>
      </c>
      <c r="X175" s="14"/>
      <c r="Y175" s="2"/>
      <c r="AA175" s="45" t="s">
        <v>3129</v>
      </c>
      <c r="AB175" s="224" t="s">
        <v>3130</v>
      </c>
      <c r="AC175" s="224"/>
      <c r="AD175" s="224"/>
      <c r="AE175" s="224"/>
      <c r="AF175" s="224"/>
      <c r="AG175" s="224">
        <v>1</v>
      </c>
      <c r="AH175" s="224">
        <v>0</v>
      </c>
      <c r="AI175" s="224">
        <v>0</v>
      </c>
      <c r="AJ175" s="224">
        <v>50</v>
      </c>
      <c r="AK175" s="230">
        <f t="shared" si="24"/>
        <v>2004</v>
      </c>
      <c r="AL175" s="224">
        <f t="shared" si="25"/>
        <v>50</v>
      </c>
      <c r="AM175" s="224">
        <v>0</v>
      </c>
      <c r="AN175" s="224">
        <f t="shared" si="26"/>
        <v>50</v>
      </c>
      <c r="AO175" s="224">
        <f t="shared" si="27"/>
        <v>50</v>
      </c>
      <c r="AP175" s="233"/>
      <c r="AQ175" s="224">
        <f t="shared" si="28"/>
        <v>50</v>
      </c>
      <c r="AR175" s="224"/>
      <c r="AS175" s="224">
        <f t="shared" si="29"/>
        <v>50</v>
      </c>
      <c r="AT175" s="224">
        <f t="shared" si="30"/>
        <v>0</v>
      </c>
      <c r="AU175" s="224" t="str">
        <f>IFERROR((AQ175-#REF!+#REF!)/(#REF!-#REF!)*100,"")</f>
        <v/>
      </c>
      <c r="AV175" s="224"/>
      <c r="AW175" s="224"/>
      <c r="AX175" s="224"/>
    </row>
    <row r="176" ht="12.75" customHeight="1" spans="1:50">
      <c r="A176" s="13">
        <v>169</v>
      </c>
      <c r="B176" s="204" t="s">
        <v>2070</v>
      </c>
      <c r="C176" s="204" t="s">
        <v>2059</v>
      </c>
      <c r="D176" s="205" t="s">
        <v>1798</v>
      </c>
      <c r="E176" s="206"/>
      <c r="F176" s="206"/>
      <c r="G176" s="207" t="s">
        <v>3126</v>
      </c>
      <c r="H176" s="208"/>
      <c r="I176" s="209" t="s">
        <v>1799</v>
      </c>
      <c r="J176" s="208">
        <v>1</v>
      </c>
      <c r="K176" s="209" t="s">
        <v>3127</v>
      </c>
      <c r="L176" s="215" t="s">
        <v>2060</v>
      </c>
      <c r="M176" s="214" t="str">
        <f t="shared" si="22"/>
        <v>2004-08-31</v>
      </c>
      <c r="N176" s="46"/>
      <c r="O176" s="16"/>
      <c r="P176" s="14"/>
      <c r="Q176" s="217">
        <v>600</v>
      </c>
      <c r="R176" s="16">
        <v>0</v>
      </c>
      <c r="S176" s="16"/>
      <c r="T176" s="16">
        <f t="shared" si="31"/>
        <v>50</v>
      </c>
      <c r="U176" s="46"/>
      <c r="V176" s="16">
        <f t="shared" si="32"/>
        <v>50</v>
      </c>
      <c r="W176" s="16" t="str">
        <f t="shared" si="23"/>
        <v/>
      </c>
      <c r="X176" s="14"/>
      <c r="Y176" s="2"/>
      <c r="AA176" s="45" t="s">
        <v>3129</v>
      </c>
      <c r="AB176" s="224" t="s">
        <v>3130</v>
      </c>
      <c r="AC176" s="224"/>
      <c r="AD176" s="224"/>
      <c r="AE176" s="224"/>
      <c r="AF176" s="224"/>
      <c r="AG176" s="224">
        <v>1</v>
      </c>
      <c r="AH176" s="224">
        <v>0</v>
      </c>
      <c r="AI176" s="224">
        <v>0</v>
      </c>
      <c r="AJ176" s="224">
        <v>50</v>
      </c>
      <c r="AK176" s="230">
        <f t="shared" si="24"/>
        <v>2004</v>
      </c>
      <c r="AL176" s="224">
        <f t="shared" si="25"/>
        <v>50</v>
      </c>
      <c r="AM176" s="224">
        <v>0</v>
      </c>
      <c r="AN176" s="224">
        <f t="shared" si="26"/>
        <v>50</v>
      </c>
      <c r="AO176" s="224">
        <f t="shared" si="27"/>
        <v>50</v>
      </c>
      <c r="AP176" s="233"/>
      <c r="AQ176" s="224">
        <f t="shared" si="28"/>
        <v>50</v>
      </c>
      <c r="AR176" s="224"/>
      <c r="AS176" s="224">
        <f t="shared" si="29"/>
        <v>50</v>
      </c>
      <c r="AT176" s="224">
        <f t="shared" si="30"/>
        <v>0</v>
      </c>
      <c r="AU176" s="224" t="str">
        <f>IFERROR((AQ176-#REF!+#REF!)/(#REF!-#REF!)*100,"")</f>
        <v/>
      </c>
      <c r="AV176" s="224"/>
      <c r="AW176" s="224"/>
      <c r="AX176" s="224"/>
    </row>
    <row r="177" ht="12.75" customHeight="1" spans="1:50">
      <c r="A177" s="13">
        <v>170</v>
      </c>
      <c r="B177" s="204" t="s">
        <v>2071</v>
      </c>
      <c r="C177" s="204" t="s">
        <v>2059</v>
      </c>
      <c r="D177" s="205" t="s">
        <v>1798</v>
      </c>
      <c r="E177" s="206"/>
      <c r="F177" s="206"/>
      <c r="G177" s="207" t="s">
        <v>3126</v>
      </c>
      <c r="H177" s="208"/>
      <c r="I177" s="209" t="s">
        <v>1799</v>
      </c>
      <c r="J177" s="208">
        <v>1</v>
      </c>
      <c r="K177" s="209" t="s">
        <v>3127</v>
      </c>
      <c r="L177" s="215" t="s">
        <v>2060</v>
      </c>
      <c r="M177" s="214" t="str">
        <f t="shared" si="22"/>
        <v>2004-08-31</v>
      </c>
      <c r="N177" s="46"/>
      <c r="O177" s="16"/>
      <c r="P177" s="14"/>
      <c r="Q177" s="217">
        <v>600</v>
      </c>
      <c r="R177" s="16">
        <v>0</v>
      </c>
      <c r="S177" s="16"/>
      <c r="T177" s="16">
        <f t="shared" si="31"/>
        <v>50</v>
      </c>
      <c r="U177" s="46"/>
      <c r="V177" s="16">
        <f t="shared" si="32"/>
        <v>50</v>
      </c>
      <c r="W177" s="16" t="str">
        <f t="shared" si="23"/>
        <v/>
      </c>
      <c r="X177" s="14"/>
      <c r="Y177" s="2"/>
      <c r="AA177" s="45" t="s">
        <v>3129</v>
      </c>
      <c r="AB177" s="224" t="s">
        <v>3130</v>
      </c>
      <c r="AC177" s="224"/>
      <c r="AD177" s="224"/>
      <c r="AE177" s="224"/>
      <c r="AF177" s="224"/>
      <c r="AG177" s="224">
        <v>1</v>
      </c>
      <c r="AH177" s="224">
        <v>0</v>
      </c>
      <c r="AI177" s="224">
        <v>0</v>
      </c>
      <c r="AJ177" s="224">
        <v>50</v>
      </c>
      <c r="AK177" s="230">
        <f t="shared" si="24"/>
        <v>2004</v>
      </c>
      <c r="AL177" s="224">
        <f t="shared" si="25"/>
        <v>50</v>
      </c>
      <c r="AM177" s="224">
        <v>0</v>
      </c>
      <c r="AN177" s="224">
        <f t="shared" si="26"/>
        <v>50</v>
      </c>
      <c r="AO177" s="224">
        <f t="shared" si="27"/>
        <v>50</v>
      </c>
      <c r="AP177" s="233"/>
      <c r="AQ177" s="224">
        <f t="shared" si="28"/>
        <v>50</v>
      </c>
      <c r="AR177" s="224"/>
      <c r="AS177" s="224">
        <f t="shared" si="29"/>
        <v>50</v>
      </c>
      <c r="AT177" s="224">
        <f t="shared" si="30"/>
        <v>0</v>
      </c>
      <c r="AU177" s="224" t="str">
        <f>IFERROR((AQ177-#REF!+#REF!)/(#REF!-#REF!)*100,"")</f>
        <v/>
      </c>
      <c r="AV177" s="224"/>
      <c r="AW177" s="224"/>
      <c r="AX177" s="224"/>
    </row>
    <row r="178" ht="12.75" customHeight="1" spans="1:50">
      <c r="A178" s="13">
        <v>171</v>
      </c>
      <c r="B178" s="204" t="s">
        <v>2072</v>
      </c>
      <c r="C178" s="204" t="s">
        <v>2073</v>
      </c>
      <c r="D178" s="205" t="s">
        <v>1798</v>
      </c>
      <c r="E178" s="206"/>
      <c r="F178" s="206"/>
      <c r="G178" s="207" t="s">
        <v>3126</v>
      </c>
      <c r="H178" s="208"/>
      <c r="I178" s="209" t="s">
        <v>1799</v>
      </c>
      <c r="J178" s="208">
        <v>1</v>
      </c>
      <c r="K178" s="209" t="s">
        <v>3127</v>
      </c>
      <c r="L178" s="215" t="s">
        <v>2074</v>
      </c>
      <c r="M178" s="214" t="str">
        <f t="shared" si="22"/>
        <v>2004-07-23</v>
      </c>
      <c r="N178" s="46"/>
      <c r="O178" s="16"/>
      <c r="P178" s="14"/>
      <c r="Q178" s="217">
        <v>800</v>
      </c>
      <c r="R178" s="16">
        <v>0</v>
      </c>
      <c r="S178" s="16"/>
      <c r="T178" s="16">
        <f t="shared" si="31"/>
        <v>20</v>
      </c>
      <c r="U178" s="46"/>
      <c r="V178" s="16">
        <f t="shared" si="32"/>
        <v>20</v>
      </c>
      <c r="W178" s="16" t="str">
        <f t="shared" si="23"/>
        <v/>
      </c>
      <c r="X178" s="14"/>
      <c r="Y178" s="2"/>
      <c r="AA178" s="45" t="s">
        <v>3129</v>
      </c>
      <c r="AB178" s="224" t="s">
        <v>3130</v>
      </c>
      <c r="AC178" s="224"/>
      <c r="AD178" s="224"/>
      <c r="AE178" s="224"/>
      <c r="AF178" s="224"/>
      <c r="AG178" s="224">
        <v>1</v>
      </c>
      <c r="AH178" s="224">
        <v>0</v>
      </c>
      <c r="AI178" s="224">
        <v>0</v>
      </c>
      <c r="AJ178" s="224">
        <v>20</v>
      </c>
      <c r="AK178" s="230">
        <f t="shared" si="24"/>
        <v>2004</v>
      </c>
      <c r="AL178" s="224">
        <f t="shared" si="25"/>
        <v>20</v>
      </c>
      <c r="AM178" s="224">
        <v>0</v>
      </c>
      <c r="AN178" s="224">
        <f t="shared" si="26"/>
        <v>20</v>
      </c>
      <c r="AO178" s="224">
        <f t="shared" si="27"/>
        <v>20</v>
      </c>
      <c r="AP178" s="233"/>
      <c r="AQ178" s="224">
        <f t="shared" si="28"/>
        <v>20</v>
      </c>
      <c r="AR178" s="224"/>
      <c r="AS178" s="224">
        <f t="shared" si="29"/>
        <v>20</v>
      </c>
      <c r="AT178" s="224">
        <f t="shared" si="30"/>
        <v>0</v>
      </c>
      <c r="AU178" s="224" t="str">
        <f>IFERROR((AQ178-#REF!+#REF!)/(#REF!-#REF!)*100,"")</f>
        <v/>
      </c>
      <c r="AV178" s="224"/>
      <c r="AW178" s="224"/>
      <c r="AX178" s="224"/>
    </row>
    <row r="179" ht="12.75" customHeight="1" spans="1:50">
      <c r="A179" s="13">
        <v>172</v>
      </c>
      <c r="B179" s="204" t="s">
        <v>2075</v>
      </c>
      <c r="C179" s="204" t="s">
        <v>2073</v>
      </c>
      <c r="D179" s="205" t="s">
        <v>1798</v>
      </c>
      <c r="E179" s="206"/>
      <c r="F179" s="206"/>
      <c r="G179" s="207" t="s">
        <v>3126</v>
      </c>
      <c r="H179" s="208"/>
      <c r="I179" s="209" t="s">
        <v>1799</v>
      </c>
      <c r="J179" s="208">
        <v>1</v>
      </c>
      <c r="K179" s="209" t="s">
        <v>3127</v>
      </c>
      <c r="L179" s="215" t="s">
        <v>2074</v>
      </c>
      <c r="M179" s="214" t="str">
        <f t="shared" si="22"/>
        <v>2004-07-23</v>
      </c>
      <c r="N179" s="46"/>
      <c r="O179" s="16"/>
      <c r="P179" s="14"/>
      <c r="Q179" s="217">
        <v>800</v>
      </c>
      <c r="R179" s="16">
        <v>0</v>
      </c>
      <c r="S179" s="16"/>
      <c r="T179" s="16">
        <f t="shared" si="31"/>
        <v>20</v>
      </c>
      <c r="U179" s="46"/>
      <c r="V179" s="16">
        <f t="shared" si="32"/>
        <v>20</v>
      </c>
      <c r="W179" s="16" t="str">
        <f t="shared" si="23"/>
        <v/>
      </c>
      <c r="X179" s="14"/>
      <c r="Y179" s="2"/>
      <c r="AA179" s="45" t="s">
        <v>3129</v>
      </c>
      <c r="AB179" s="224" t="s">
        <v>3130</v>
      </c>
      <c r="AC179" s="224"/>
      <c r="AD179" s="224"/>
      <c r="AE179" s="224"/>
      <c r="AF179" s="224"/>
      <c r="AG179" s="224">
        <v>1</v>
      </c>
      <c r="AH179" s="224">
        <v>0</v>
      </c>
      <c r="AI179" s="224">
        <v>0</v>
      </c>
      <c r="AJ179" s="224">
        <v>20</v>
      </c>
      <c r="AK179" s="230">
        <f t="shared" si="24"/>
        <v>2004</v>
      </c>
      <c r="AL179" s="224">
        <f t="shared" si="25"/>
        <v>20</v>
      </c>
      <c r="AM179" s="224">
        <v>0</v>
      </c>
      <c r="AN179" s="224">
        <f t="shared" si="26"/>
        <v>20</v>
      </c>
      <c r="AO179" s="224">
        <f t="shared" si="27"/>
        <v>20</v>
      </c>
      <c r="AP179" s="233"/>
      <c r="AQ179" s="224">
        <f t="shared" si="28"/>
        <v>20</v>
      </c>
      <c r="AR179" s="224"/>
      <c r="AS179" s="224">
        <f t="shared" si="29"/>
        <v>20</v>
      </c>
      <c r="AT179" s="224">
        <f t="shared" si="30"/>
        <v>0</v>
      </c>
      <c r="AU179" s="224" t="str">
        <f>IFERROR((AQ179-#REF!+#REF!)/(#REF!-#REF!)*100,"")</f>
        <v/>
      </c>
      <c r="AV179" s="224"/>
      <c r="AW179" s="224"/>
      <c r="AX179" s="224"/>
    </row>
    <row r="180" ht="12.75" customHeight="1" spans="1:50">
      <c r="A180" s="13">
        <v>173</v>
      </c>
      <c r="B180" s="204" t="s">
        <v>2076</v>
      </c>
      <c r="C180" s="204" t="s">
        <v>2073</v>
      </c>
      <c r="D180" s="205" t="s">
        <v>1798</v>
      </c>
      <c r="E180" s="206"/>
      <c r="F180" s="206"/>
      <c r="G180" s="207" t="s">
        <v>3126</v>
      </c>
      <c r="H180" s="208"/>
      <c r="I180" s="209" t="s">
        <v>1799</v>
      </c>
      <c r="J180" s="208">
        <v>1</v>
      </c>
      <c r="K180" s="209" t="s">
        <v>3127</v>
      </c>
      <c r="L180" s="215" t="s">
        <v>2074</v>
      </c>
      <c r="M180" s="214" t="str">
        <f t="shared" si="22"/>
        <v>2004-07-23</v>
      </c>
      <c r="N180" s="46"/>
      <c r="O180" s="16"/>
      <c r="P180" s="14"/>
      <c r="Q180" s="217">
        <v>800</v>
      </c>
      <c r="R180" s="16">
        <v>0</v>
      </c>
      <c r="S180" s="16"/>
      <c r="T180" s="16">
        <f t="shared" si="31"/>
        <v>20</v>
      </c>
      <c r="U180" s="46"/>
      <c r="V180" s="16">
        <f t="shared" si="32"/>
        <v>20</v>
      </c>
      <c r="W180" s="16" t="str">
        <f t="shared" si="23"/>
        <v/>
      </c>
      <c r="X180" s="14"/>
      <c r="Y180" s="2"/>
      <c r="AA180" s="45" t="s">
        <v>3129</v>
      </c>
      <c r="AB180" s="224" t="s">
        <v>3130</v>
      </c>
      <c r="AC180" s="224"/>
      <c r="AD180" s="224"/>
      <c r="AE180" s="224"/>
      <c r="AF180" s="224"/>
      <c r="AG180" s="224">
        <v>1</v>
      </c>
      <c r="AH180" s="224">
        <v>0</v>
      </c>
      <c r="AI180" s="224">
        <v>0</v>
      </c>
      <c r="AJ180" s="224">
        <v>20</v>
      </c>
      <c r="AK180" s="230">
        <f t="shared" si="24"/>
        <v>2004</v>
      </c>
      <c r="AL180" s="224">
        <f t="shared" si="25"/>
        <v>20</v>
      </c>
      <c r="AM180" s="224">
        <v>0</v>
      </c>
      <c r="AN180" s="224">
        <f t="shared" si="26"/>
        <v>20</v>
      </c>
      <c r="AO180" s="224">
        <f t="shared" si="27"/>
        <v>20</v>
      </c>
      <c r="AP180" s="233"/>
      <c r="AQ180" s="224">
        <f t="shared" si="28"/>
        <v>20</v>
      </c>
      <c r="AR180" s="224"/>
      <c r="AS180" s="224">
        <f t="shared" si="29"/>
        <v>20</v>
      </c>
      <c r="AT180" s="224">
        <f t="shared" si="30"/>
        <v>0</v>
      </c>
      <c r="AU180" s="224" t="str">
        <f>IFERROR((AQ180-#REF!+#REF!)/(#REF!-#REF!)*100,"")</f>
        <v/>
      </c>
      <c r="AV180" s="224"/>
      <c r="AW180" s="224"/>
      <c r="AX180" s="224"/>
    </row>
    <row r="181" ht="12.75" customHeight="1" spans="1:50">
      <c r="A181" s="13">
        <v>174</v>
      </c>
      <c r="B181" s="204" t="s">
        <v>2077</v>
      </c>
      <c r="C181" s="204" t="s">
        <v>2078</v>
      </c>
      <c r="D181" s="205" t="s">
        <v>1798</v>
      </c>
      <c r="E181" s="206"/>
      <c r="F181" s="206"/>
      <c r="G181" s="207" t="s">
        <v>3126</v>
      </c>
      <c r="H181" s="208"/>
      <c r="I181" s="209" t="s">
        <v>1799</v>
      </c>
      <c r="J181" s="208">
        <v>1</v>
      </c>
      <c r="K181" s="209" t="s">
        <v>3127</v>
      </c>
      <c r="L181" s="215" t="s">
        <v>2074</v>
      </c>
      <c r="M181" s="214" t="str">
        <f t="shared" si="22"/>
        <v>2004-07-23</v>
      </c>
      <c r="N181" s="46"/>
      <c r="O181" s="16"/>
      <c r="P181" s="14"/>
      <c r="Q181" s="217">
        <v>400</v>
      </c>
      <c r="R181" s="16">
        <v>0</v>
      </c>
      <c r="S181" s="16"/>
      <c r="T181" s="16">
        <f t="shared" si="31"/>
        <v>30</v>
      </c>
      <c r="U181" s="46"/>
      <c r="V181" s="16">
        <f t="shared" si="32"/>
        <v>30</v>
      </c>
      <c r="W181" s="16" t="str">
        <f t="shared" si="23"/>
        <v/>
      </c>
      <c r="X181" s="14"/>
      <c r="Y181" s="2"/>
      <c r="AA181" s="45" t="s">
        <v>3129</v>
      </c>
      <c r="AB181" s="224" t="s">
        <v>3130</v>
      </c>
      <c r="AC181" s="224"/>
      <c r="AD181" s="224"/>
      <c r="AE181" s="224"/>
      <c r="AF181" s="224"/>
      <c r="AG181" s="224">
        <v>1</v>
      </c>
      <c r="AH181" s="224">
        <v>0</v>
      </c>
      <c r="AI181" s="224">
        <v>0</v>
      </c>
      <c r="AJ181" s="224">
        <v>30</v>
      </c>
      <c r="AK181" s="230">
        <f t="shared" si="24"/>
        <v>2004</v>
      </c>
      <c r="AL181" s="224">
        <f t="shared" si="25"/>
        <v>30</v>
      </c>
      <c r="AM181" s="224">
        <v>0</v>
      </c>
      <c r="AN181" s="224">
        <f t="shared" si="26"/>
        <v>30</v>
      </c>
      <c r="AO181" s="224">
        <f t="shared" si="27"/>
        <v>30</v>
      </c>
      <c r="AP181" s="233"/>
      <c r="AQ181" s="224">
        <f t="shared" si="28"/>
        <v>30</v>
      </c>
      <c r="AR181" s="224"/>
      <c r="AS181" s="224">
        <f t="shared" si="29"/>
        <v>30</v>
      </c>
      <c r="AT181" s="224">
        <f t="shared" si="30"/>
        <v>0</v>
      </c>
      <c r="AU181" s="224" t="str">
        <f>IFERROR((AQ181-#REF!+#REF!)/(#REF!-#REF!)*100,"")</f>
        <v/>
      </c>
      <c r="AV181" s="224"/>
      <c r="AW181" s="224"/>
      <c r="AX181" s="224"/>
    </row>
    <row r="182" ht="12.75" customHeight="1" spans="1:50">
      <c r="A182" s="13">
        <v>175</v>
      </c>
      <c r="B182" s="204" t="s">
        <v>2079</v>
      </c>
      <c r="C182" s="204" t="s">
        <v>2080</v>
      </c>
      <c r="D182" s="205" t="s">
        <v>1798</v>
      </c>
      <c r="E182" s="206"/>
      <c r="F182" s="206"/>
      <c r="G182" s="207" t="s">
        <v>3126</v>
      </c>
      <c r="H182" s="208"/>
      <c r="I182" s="209" t="s">
        <v>1829</v>
      </c>
      <c r="J182" s="208">
        <v>1</v>
      </c>
      <c r="K182" s="209" t="s">
        <v>3127</v>
      </c>
      <c r="L182" s="215" t="s">
        <v>2081</v>
      </c>
      <c r="M182" s="214" t="str">
        <f t="shared" si="22"/>
        <v>2004-07-26</v>
      </c>
      <c r="N182" s="46"/>
      <c r="O182" s="16"/>
      <c r="P182" s="14"/>
      <c r="Q182" s="217">
        <v>460</v>
      </c>
      <c r="R182" s="16">
        <v>0</v>
      </c>
      <c r="S182" s="16"/>
      <c r="T182" s="16">
        <f t="shared" si="31"/>
        <v>50</v>
      </c>
      <c r="U182" s="46"/>
      <c r="V182" s="16">
        <f t="shared" si="32"/>
        <v>50</v>
      </c>
      <c r="W182" s="16" t="str">
        <f t="shared" si="23"/>
        <v/>
      </c>
      <c r="X182" s="14"/>
      <c r="Y182" s="2"/>
      <c r="AA182" s="45" t="s">
        <v>3129</v>
      </c>
      <c r="AB182" s="224" t="s">
        <v>3130</v>
      </c>
      <c r="AC182" s="224"/>
      <c r="AD182" s="224"/>
      <c r="AE182" s="224"/>
      <c r="AF182" s="224"/>
      <c r="AG182" s="224">
        <v>1</v>
      </c>
      <c r="AH182" s="224">
        <v>0</v>
      </c>
      <c r="AI182" s="224">
        <v>0</v>
      </c>
      <c r="AJ182" s="224">
        <v>50</v>
      </c>
      <c r="AK182" s="230">
        <f t="shared" si="24"/>
        <v>2004</v>
      </c>
      <c r="AL182" s="224">
        <f t="shared" si="25"/>
        <v>50</v>
      </c>
      <c r="AM182" s="224">
        <v>0</v>
      </c>
      <c r="AN182" s="224">
        <f t="shared" si="26"/>
        <v>50</v>
      </c>
      <c r="AO182" s="224">
        <f t="shared" si="27"/>
        <v>50</v>
      </c>
      <c r="AP182" s="233"/>
      <c r="AQ182" s="224">
        <f t="shared" si="28"/>
        <v>50</v>
      </c>
      <c r="AR182" s="224"/>
      <c r="AS182" s="224">
        <f t="shared" si="29"/>
        <v>50</v>
      </c>
      <c r="AT182" s="224">
        <f t="shared" si="30"/>
        <v>0</v>
      </c>
      <c r="AU182" s="224" t="str">
        <f>IFERROR((AQ182-#REF!+#REF!)/(#REF!-#REF!)*100,"")</f>
        <v/>
      </c>
      <c r="AV182" s="224"/>
      <c r="AW182" s="224"/>
      <c r="AX182" s="224"/>
    </row>
    <row r="183" ht="12.75" customHeight="1" spans="1:50">
      <c r="A183" s="13">
        <v>176</v>
      </c>
      <c r="B183" s="204" t="s">
        <v>2082</v>
      </c>
      <c r="C183" s="204" t="s">
        <v>2083</v>
      </c>
      <c r="D183" s="205" t="s">
        <v>1798</v>
      </c>
      <c r="E183" s="206"/>
      <c r="F183" s="206"/>
      <c r="G183" s="207" t="s">
        <v>3126</v>
      </c>
      <c r="H183" s="208"/>
      <c r="I183" s="209" t="s">
        <v>1829</v>
      </c>
      <c r="J183" s="208">
        <v>1</v>
      </c>
      <c r="K183" s="209" t="s">
        <v>3127</v>
      </c>
      <c r="L183" s="215" t="s">
        <v>2074</v>
      </c>
      <c r="M183" s="214" t="str">
        <f t="shared" si="22"/>
        <v>2004-07-23</v>
      </c>
      <c r="N183" s="46"/>
      <c r="O183" s="16"/>
      <c r="P183" s="14"/>
      <c r="Q183" s="217">
        <v>2660</v>
      </c>
      <c r="R183" s="16">
        <v>0</v>
      </c>
      <c r="S183" s="16"/>
      <c r="T183" s="16">
        <f t="shared" si="31"/>
        <v>20</v>
      </c>
      <c r="U183" s="46"/>
      <c r="V183" s="16">
        <f t="shared" si="32"/>
        <v>20</v>
      </c>
      <c r="W183" s="16" t="str">
        <f t="shared" si="23"/>
        <v/>
      </c>
      <c r="X183" s="14"/>
      <c r="Y183" s="2"/>
      <c r="AA183" s="45" t="s">
        <v>3129</v>
      </c>
      <c r="AB183" s="224" t="s">
        <v>3130</v>
      </c>
      <c r="AC183" s="224"/>
      <c r="AD183" s="224"/>
      <c r="AE183" s="224"/>
      <c r="AF183" s="224"/>
      <c r="AG183" s="224">
        <v>1</v>
      </c>
      <c r="AH183" s="224">
        <v>0</v>
      </c>
      <c r="AI183" s="224">
        <v>0</v>
      </c>
      <c r="AJ183" s="224">
        <v>20</v>
      </c>
      <c r="AK183" s="230">
        <f t="shared" si="24"/>
        <v>2004</v>
      </c>
      <c r="AL183" s="224">
        <f t="shared" si="25"/>
        <v>20</v>
      </c>
      <c r="AM183" s="224">
        <v>0</v>
      </c>
      <c r="AN183" s="224">
        <f t="shared" si="26"/>
        <v>20</v>
      </c>
      <c r="AO183" s="224">
        <f t="shared" si="27"/>
        <v>20</v>
      </c>
      <c r="AP183" s="233"/>
      <c r="AQ183" s="224">
        <f t="shared" si="28"/>
        <v>20</v>
      </c>
      <c r="AR183" s="224"/>
      <c r="AS183" s="224">
        <f t="shared" si="29"/>
        <v>20</v>
      </c>
      <c r="AT183" s="224">
        <f t="shared" si="30"/>
        <v>0</v>
      </c>
      <c r="AU183" s="224" t="str">
        <f>IFERROR((AQ183-#REF!+#REF!)/(#REF!-#REF!)*100,"")</f>
        <v/>
      </c>
      <c r="AV183" s="224"/>
      <c r="AW183" s="224"/>
      <c r="AX183" s="224"/>
    </row>
    <row r="184" ht="12.75" customHeight="1" spans="1:50">
      <c r="A184" s="13">
        <v>177</v>
      </c>
      <c r="B184" s="204" t="s">
        <v>2084</v>
      </c>
      <c r="C184" s="204" t="s">
        <v>2085</v>
      </c>
      <c r="D184" s="205" t="s">
        <v>1798</v>
      </c>
      <c r="E184" s="206"/>
      <c r="F184" s="206"/>
      <c r="G184" s="207" t="s">
        <v>3126</v>
      </c>
      <c r="H184" s="208"/>
      <c r="I184" s="209" t="s">
        <v>1799</v>
      </c>
      <c r="J184" s="208">
        <v>1</v>
      </c>
      <c r="K184" s="209" t="s">
        <v>3127</v>
      </c>
      <c r="L184" s="215" t="s">
        <v>2074</v>
      </c>
      <c r="M184" s="214" t="str">
        <f t="shared" si="22"/>
        <v>2004-07-23</v>
      </c>
      <c r="N184" s="46"/>
      <c r="O184" s="16"/>
      <c r="P184" s="14"/>
      <c r="Q184" s="217">
        <v>300</v>
      </c>
      <c r="R184" s="16">
        <v>0</v>
      </c>
      <c r="S184" s="16"/>
      <c r="T184" s="16">
        <f t="shared" si="31"/>
        <v>10</v>
      </c>
      <c r="U184" s="46"/>
      <c r="V184" s="16">
        <f t="shared" si="32"/>
        <v>10</v>
      </c>
      <c r="W184" s="16" t="str">
        <f t="shared" si="23"/>
        <v/>
      </c>
      <c r="X184" s="14"/>
      <c r="Y184" s="2"/>
      <c r="AA184" s="45" t="s">
        <v>3129</v>
      </c>
      <c r="AB184" s="224" t="s">
        <v>3130</v>
      </c>
      <c r="AC184" s="224"/>
      <c r="AD184" s="224"/>
      <c r="AE184" s="224"/>
      <c r="AF184" s="224"/>
      <c r="AG184" s="224">
        <v>1</v>
      </c>
      <c r="AH184" s="224">
        <v>0</v>
      </c>
      <c r="AI184" s="224">
        <v>0</v>
      </c>
      <c r="AJ184" s="224">
        <v>10</v>
      </c>
      <c r="AK184" s="230">
        <f t="shared" si="24"/>
        <v>2004</v>
      </c>
      <c r="AL184" s="224">
        <f t="shared" si="25"/>
        <v>10</v>
      </c>
      <c r="AM184" s="224">
        <v>0</v>
      </c>
      <c r="AN184" s="224">
        <f t="shared" si="26"/>
        <v>10</v>
      </c>
      <c r="AO184" s="224">
        <f t="shared" si="27"/>
        <v>10</v>
      </c>
      <c r="AP184" s="233"/>
      <c r="AQ184" s="224">
        <f t="shared" si="28"/>
        <v>10</v>
      </c>
      <c r="AR184" s="224"/>
      <c r="AS184" s="224">
        <f t="shared" si="29"/>
        <v>10</v>
      </c>
      <c r="AT184" s="224">
        <f t="shared" si="30"/>
        <v>0</v>
      </c>
      <c r="AU184" s="224" t="str">
        <f>IFERROR((AQ184-#REF!+#REF!)/(#REF!-#REF!)*100,"")</f>
        <v/>
      </c>
      <c r="AV184" s="224"/>
      <c r="AW184" s="224"/>
      <c r="AX184" s="224"/>
    </row>
    <row r="185" ht="12.75" customHeight="1" spans="1:50">
      <c r="A185" s="13">
        <v>178</v>
      </c>
      <c r="B185" s="204" t="s">
        <v>2086</v>
      </c>
      <c r="C185" s="204" t="s">
        <v>2085</v>
      </c>
      <c r="D185" s="205" t="s">
        <v>1798</v>
      </c>
      <c r="E185" s="206"/>
      <c r="F185" s="206"/>
      <c r="G185" s="207" t="s">
        <v>3126</v>
      </c>
      <c r="H185" s="208"/>
      <c r="I185" s="209" t="s">
        <v>1799</v>
      </c>
      <c r="J185" s="208">
        <v>1</v>
      </c>
      <c r="K185" s="209" t="s">
        <v>3127</v>
      </c>
      <c r="L185" s="215" t="s">
        <v>2074</v>
      </c>
      <c r="M185" s="214" t="str">
        <f t="shared" si="22"/>
        <v>2004-07-23</v>
      </c>
      <c r="N185" s="46"/>
      <c r="O185" s="16"/>
      <c r="P185" s="14"/>
      <c r="Q185" s="217">
        <v>300</v>
      </c>
      <c r="R185" s="16">
        <v>0</v>
      </c>
      <c r="S185" s="16"/>
      <c r="T185" s="16">
        <f t="shared" si="31"/>
        <v>10</v>
      </c>
      <c r="U185" s="46"/>
      <c r="V185" s="16">
        <f t="shared" si="32"/>
        <v>10</v>
      </c>
      <c r="W185" s="16" t="str">
        <f t="shared" si="23"/>
        <v/>
      </c>
      <c r="X185" s="14"/>
      <c r="Y185" s="2"/>
      <c r="AA185" s="45" t="s">
        <v>3129</v>
      </c>
      <c r="AB185" s="224" t="s">
        <v>3130</v>
      </c>
      <c r="AC185" s="224"/>
      <c r="AD185" s="224"/>
      <c r="AE185" s="224"/>
      <c r="AF185" s="224"/>
      <c r="AG185" s="224">
        <v>1</v>
      </c>
      <c r="AH185" s="224">
        <v>0</v>
      </c>
      <c r="AI185" s="224">
        <v>0</v>
      </c>
      <c r="AJ185" s="224">
        <v>10</v>
      </c>
      <c r="AK185" s="230">
        <f t="shared" si="24"/>
        <v>2004</v>
      </c>
      <c r="AL185" s="224">
        <f t="shared" si="25"/>
        <v>10</v>
      </c>
      <c r="AM185" s="224">
        <v>0</v>
      </c>
      <c r="AN185" s="224">
        <f t="shared" si="26"/>
        <v>10</v>
      </c>
      <c r="AO185" s="224">
        <f t="shared" si="27"/>
        <v>10</v>
      </c>
      <c r="AP185" s="233"/>
      <c r="AQ185" s="224">
        <f t="shared" si="28"/>
        <v>10</v>
      </c>
      <c r="AR185" s="224"/>
      <c r="AS185" s="224">
        <f t="shared" si="29"/>
        <v>10</v>
      </c>
      <c r="AT185" s="224">
        <f t="shared" si="30"/>
        <v>0</v>
      </c>
      <c r="AU185" s="224" t="str">
        <f>IFERROR((AQ185-#REF!+#REF!)/(#REF!-#REF!)*100,"")</f>
        <v/>
      </c>
      <c r="AV185" s="224"/>
      <c r="AW185" s="224"/>
      <c r="AX185" s="224"/>
    </row>
    <row r="186" ht="12.75" customHeight="1" spans="1:50">
      <c r="A186" s="13">
        <v>179</v>
      </c>
      <c r="B186" s="204" t="s">
        <v>2087</v>
      </c>
      <c r="C186" s="204" t="s">
        <v>2085</v>
      </c>
      <c r="D186" s="205" t="s">
        <v>1798</v>
      </c>
      <c r="E186" s="206"/>
      <c r="F186" s="206"/>
      <c r="G186" s="207" t="s">
        <v>3126</v>
      </c>
      <c r="H186" s="208"/>
      <c r="I186" s="209" t="s">
        <v>1799</v>
      </c>
      <c r="J186" s="208">
        <v>1</v>
      </c>
      <c r="K186" s="209" t="s">
        <v>3127</v>
      </c>
      <c r="L186" s="215" t="s">
        <v>2074</v>
      </c>
      <c r="M186" s="214" t="str">
        <f t="shared" si="22"/>
        <v>2004-07-23</v>
      </c>
      <c r="N186" s="46"/>
      <c r="O186" s="16"/>
      <c r="P186" s="14"/>
      <c r="Q186" s="217">
        <v>300</v>
      </c>
      <c r="R186" s="16">
        <v>0</v>
      </c>
      <c r="S186" s="16"/>
      <c r="T186" s="16">
        <f t="shared" si="31"/>
        <v>10</v>
      </c>
      <c r="U186" s="46"/>
      <c r="V186" s="16">
        <f t="shared" si="32"/>
        <v>10</v>
      </c>
      <c r="W186" s="16" t="str">
        <f t="shared" si="23"/>
        <v/>
      </c>
      <c r="X186" s="14"/>
      <c r="Y186" s="2"/>
      <c r="AA186" s="45" t="s">
        <v>3129</v>
      </c>
      <c r="AB186" s="224" t="s">
        <v>3130</v>
      </c>
      <c r="AC186" s="224"/>
      <c r="AD186" s="224"/>
      <c r="AE186" s="224"/>
      <c r="AF186" s="224"/>
      <c r="AG186" s="224">
        <v>1</v>
      </c>
      <c r="AH186" s="224">
        <v>0</v>
      </c>
      <c r="AI186" s="224">
        <v>0</v>
      </c>
      <c r="AJ186" s="224">
        <v>10</v>
      </c>
      <c r="AK186" s="230">
        <f t="shared" si="24"/>
        <v>2004</v>
      </c>
      <c r="AL186" s="224">
        <f t="shared" si="25"/>
        <v>10</v>
      </c>
      <c r="AM186" s="224">
        <v>0</v>
      </c>
      <c r="AN186" s="224">
        <f t="shared" si="26"/>
        <v>10</v>
      </c>
      <c r="AO186" s="224">
        <f t="shared" si="27"/>
        <v>10</v>
      </c>
      <c r="AP186" s="233"/>
      <c r="AQ186" s="224">
        <f t="shared" si="28"/>
        <v>10</v>
      </c>
      <c r="AR186" s="224"/>
      <c r="AS186" s="224">
        <f t="shared" si="29"/>
        <v>10</v>
      </c>
      <c r="AT186" s="224">
        <f t="shared" si="30"/>
        <v>0</v>
      </c>
      <c r="AU186" s="224" t="str">
        <f>IFERROR((AQ186-#REF!+#REF!)/(#REF!-#REF!)*100,"")</f>
        <v/>
      </c>
      <c r="AV186" s="224"/>
      <c r="AW186" s="224"/>
      <c r="AX186" s="224"/>
    </row>
    <row r="187" ht="12.75" customHeight="1" spans="1:50">
      <c r="A187" s="13">
        <v>180</v>
      </c>
      <c r="B187" s="204" t="s">
        <v>2088</v>
      </c>
      <c r="C187" s="204" t="s">
        <v>2085</v>
      </c>
      <c r="D187" s="205" t="s">
        <v>1798</v>
      </c>
      <c r="E187" s="206"/>
      <c r="F187" s="206"/>
      <c r="G187" s="207" t="s">
        <v>3126</v>
      </c>
      <c r="H187" s="208"/>
      <c r="I187" s="209" t="s">
        <v>1799</v>
      </c>
      <c r="J187" s="208">
        <v>1</v>
      </c>
      <c r="K187" s="209" t="s">
        <v>3127</v>
      </c>
      <c r="L187" s="215" t="s">
        <v>2074</v>
      </c>
      <c r="M187" s="214" t="str">
        <f t="shared" si="22"/>
        <v>2004-07-23</v>
      </c>
      <c r="N187" s="46"/>
      <c r="O187" s="16"/>
      <c r="P187" s="14"/>
      <c r="Q187" s="217">
        <v>300</v>
      </c>
      <c r="R187" s="16">
        <v>0</v>
      </c>
      <c r="S187" s="16"/>
      <c r="T187" s="16">
        <f t="shared" si="31"/>
        <v>10</v>
      </c>
      <c r="U187" s="46"/>
      <c r="V187" s="16">
        <f t="shared" si="32"/>
        <v>10</v>
      </c>
      <c r="W187" s="16" t="str">
        <f t="shared" si="23"/>
        <v/>
      </c>
      <c r="X187" s="14"/>
      <c r="Y187" s="2"/>
      <c r="AA187" s="45" t="s">
        <v>3129</v>
      </c>
      <c r="AB187" s="224" t="s">
        <v>3130</v>
      </c>
      <c r="AC187" s="224"/>
      <c r="AD187" s="224"/>
      <c r="AE187" s="224"/>
      <c r="AF187" s="224"/>
      <c r="AG187" s="224">
        <v>1</v>
      </c>
      <c r="AH187" s="224">
        <v>0</v>
      </c>
      <c r="AI187" s="224">
        <v>0</v>
      </c>
      <c r="AJ187" s="224">
        <v>10</v>
      </c>
      <c r="AK187" s="230">
        <f t="shared" si="24"/>
        <v>2004</v>
      </c>
      <c r="AL187" s="224">
        <f t="shared" si="25"/>
        <v>10</v>
      </c>
      <c r="AM187" s="224">
        <v>0</v>
      </c>
      <c r="AN187" s="224">
        <f t="shared" si="26"/>
        <v>10</v>
      </c>
      <c r="AO187" s="224">
        <f t="shared" si="27"/>
        <v>10</v>
      </c>
      <c r="AP187" s="233"/>
      <c r="AQ187" s="224">
        <f t="shared" si="28"/>
        <v>10</v>
      </c>
      <c r="AR187" s="224"/>
      <c r="AS187" s="224">
        <f t="shared" si="29"/>
        <v>10</v>
      </c>
      <c r="AT187" s="224">
        <f t="shared" si="30"/>
        <v>0</v>
      </c>
      <c r="AU187" s="224" t="str">
        <f>IFERROR((AQ187-#REF!+#REF!)/(#REF!-#REF!)*100,"")</f>
        <v/>
      </c>
      <c r="AV187" s="224"/>
      <c r="AW187" s="224"/>
      <c r="AX187" s="224"/>
    </row>
    <row r="188" ht="12.75" customHeight="1" spans="1:50">
      <c r="A188" s="13">
        <v>181</v>
      </c>
      <c r="B188" s="204" t="s">
        <v>2089</v>
      </c>
      <c r="C188" s="204" t="s">
        <v>2085</v>
      </c>
      <c r="D188" s="205" t="s">
        <v>1798</v>
      </c>
      <c r="E188" s="206"/>
      <c r="F188" s="206"/>
      <c r="G188" s="207" t="s">
        <v>3126</v>
      </c>
      <c r="H188" s="208"/>
      <c r="I188" s="209" t="s">
        <v>1799</v>
      </c>
      <c r="J188" s="208">
        <v>1</v>
      </c>
      <c r="K188" s="209" t="s">
        <v>3127</v>
      </c>
      <c r="L188" s="215" t="s">
        <v>2074</v>
      </c>
      <c r="M188" s="214" t="str">
        <f t="shared" si="22"/>
        <v>2004-07-23</v>
      </c>
      <c r="N188" s="46"/>
      <c r="O188" s="16"/>
      <c r="P188" s="14"/>
      <c r="Q188" s="217">
        <v>300</v>
      </c>
      <c r="R188" s="16">
        <v>0</v>
      </c>
      <c r="S188" s="16"/>
      <c r="T188" s="16">
        <f t="shared" si="31"/>
        <v>10</v>
      </c>
      <c r="U188" s="46"/>
      <c r="V188" s="16">
        <f t="shared" si="32"/>
        <v>10</v>
      </c>
      <c r="W188" s="16" t="str">
        <f t="shared" si="23"/>
        <v/>
      </c>
      <c r="X188" s="14"/>
      <c r="Y188" s="2"/>
      <c r="AA188" s="45" t="s">
        <v>3129</v>
      </c>
      <c r="AB188" s="224" t="s">
        <v>3130</v>
      </c>
      <c r="AC188" s="224"/>
      <c r="AD188" s="224"/>
      <c r="AE188" s="224"/>
      <c r="AF188" s="224"/>
      <c r="AG188" s="224">
        <v>1</v>
      </c>
      <c r="AH188" s="224">
        <v>0</v>
      </c>
      <c r="AI188" s="224">
        <v>0</v>
      </c>
      <c r="AJ188" s="224">
        <v>10</v>
      </c>
      <c r="AK188" s="230">
        <f t="shared" si="24"/>
        <v>2004</v>
      </c>
      <c r="AL188" s="224">
        <f t="shared" si="25"/>
        <v>10</v>
      </c>
      <c r="AM188" s="224">
        <v>0</v>
      </c>
      <c r="AN188" s="224">
        <f t="shared" si="26"/>
        <v>10</v>
      </c>
      <c r="AO188" s="224">
        <f t="shared" si="27"/>
        <v>10</v>
      </c>
      <c r="AP188" s="233"/>
      <c r="AQ188" s="224">
        <f t="shared" si="28"/>
        <v>10</v>
      </c>
      <c r="AR188" s="224"/>
      <c r="AS188" s="224">
        <f t="shared" si="29"/>
        <v>10</v>
      </c>
      <c r="AT188" s="224">
        <f t="shared" si="30"/>
        <v>0</v>
      </c>
      <c r="AU188" s="224" t="str">
        <f>IFERROR((AQ188-#REF!+#REF!)/(#REF!-#REF!)*100,"")</f>
        <v/>
      </c>
      <c r="AV188" s="224"/>
      <c r="AW188" s="224"/>
      <c r="AX188" s="224"/>
    </row>
    <row r="189" ht="12.75" customHeight="1" spans="1:50">
      <c r="A189" s="13">
        <v>182</v>
      </c>
      <c r="B189" s="204" t="s">
        <v>2090</v>
      </c>
      <c r="C189" s="204" t="s">
        <v>2085</v>
      </c>
      <c r="D189" s="205" t="s">
        <v>1798</v>
      </c>
      <c r="E189" s="206"/>
      <c r="F189" s="206"/>
      <c r="G189" s="207" t="s">
        <v>3126</v>
      </c>
      <c r="H189" s="208"/>
      <c r="I189" s="209" t="s">
        <v>1799</v>
      </c>
      <c r="J189" s="208">
        <v>1</v>
      </c>
      <c r="K189" s="209" t="s">
        <v>3127</v>
      </c>
      <c r="L189" s="215" t="s">
        <v>2074</v>
      </c>
      <c r="M189" s="214" t="str">
        <f t="shared" si="22"/>
        <v>2004-07-23</v>
      </c>
      <c r="N189" s="46"/>
      <c r="O189" s="16"/>
      <c r="P189" s="14"/>
      <c r="Q189" s="217">
        <v>300</v>
      </c>
      <c r="R189" s="16">
        <v>0</v>
      </c>
      <c r="S189" s="16"/>
      <c r="T189" s="16">
        <f t="shared" si="31"/>
        <v>10</v>
      </c>
      <c r="U189" s="46"/>
      <c r="V189" s="16">
        <f t="shared" si="32"/>
        <v>10</v>
      </c>
      <c r="W189" s="16" t="str">
        <f t="shared" si="23"/>
        <v/>
      </c>
      <c r="X189" s="14"/>
      <c r="Y189" s="2"/>
      <c r="AA189" s="45" t="s">
        <v>3129</v>
      </c>
      <c r="AB189" s="224" t="s">
        <v>3130</v>
      </c>
      <c r="AC189" s="224"/>
      <c r="AD189" s="224"/>
      <c r="AE189" s="224"/>
      <c r="AF189" s="224"/>
      <c r="AG189" s="224">
        <v>1</v>
      </c>
      <c r="AH189" s="224">
        <v>0</v>
      </c>
      <c r="AI189" s="224">
        <v>0</v>
      </c>
      <c r="AJ189" s="224">
        <v>10</v>
      </c>
      <c r="AK189" s="230">
        <f t="shared" si="24"/>
        <v>2004</v>
      </c>
      <c r="AL189" s="224">
        <f t="shared" si="25"/>
        <v>10</v>
      </c>
      <c r="AM189" s="224">
        <v>0</v>
      </c>
      <c r="AN189" s="224">
        <f t="shared" si="26"/>
        <v>10</v>
      </c>
      <c r="AO189" s="224">
        <f t="shared" si="27"/>
        <v>10</v>
      </c>
      <c r="AP189" s="233"/>
      <c r="AQ189" s="224">
        <f t="shared" si="28"/>
        <v>10</v>
      </c>
      <c r="AR189" s="224"/>
      <c r="AS189" s="224">
        <f t="shared" si="29"/>
        <v>10</v>
      </c>
      <c r="AT189" s="224">
        <f t="shared" si="30"/>
        <v>0</v>
      </c>
      <c r="AU189" s="224" t="str">
        <f>IFERROR((AQ189-#REF!+#REF!)/(#REF!-#REF!)*100,"")</f>
        <v/>
      </c>
      <c r="AV189" s="224"/>
      <c r="AW189" s="224"/>
      <c r="AX189" s="224"/>
    </row>
    <row r="190" ht="12.75" customHeight="1" spans="1:50">
      <c r="A190" s="13">
        <v>183</v>
      </c>
      <c r="B190" s="204" t="s">
        <v>2091</v>
      </c>
      <c r="C190" s="204" t="s">
        <v>2085</v>
      </c>
      <c r="D190" s="205" t="s">
        <v>1798</v>
      </c>
      <c r="E190" s="206"/>
      <c r="F190" s="206"/>
      <c r="G190" s="207" t="s">
        <v>3126</v>
      </c>
      <c r="H190" s="208"/>
      <c r="I190" s="209" t="s">
        <v>1799</v>
      </c>
      <c r="J190" s="208">
        <v>1</v>
      </c>
      <c r="K190" s="209" t="s">
        <v>3127</v>
      </c>
      <c r="L190" s="215" t="s">
        <v>2074</v>
      </c>
      <c r="M190" s="214" t="str">
        <f t="shared" si="22"/>
        <v>2004-07-23</v>
      </c>
      <c r="N190" s="46"/>
      <c r="O190" s="16"/>
      <c r="P190" s="14"/>
      <c r="Q190" s="217">
        <v>300</v>
      </c>
      <c r="R190" s="16">
        <v>0</v>
      </c>
      <c r="S190" s="16"/>
      <c r="T190" s="16">
        <f t="shared" si="31"/>
        <v>10</v>
      </c>
      <c r="U190" s="46"/>
      <c r="V190" s="16">
        <f t="shared" si="32"/>
        <v>10</v>
      </c>
      <c r="W190" s="16" t="str">
        <f t="shared" si="23"/>
        <v/>
      </c>
      <c r="X190" s="14"/>
      <c r="Y190" s="2"/>
      <c r="AA190" s="45" t="s">
        <v>3129</v>
      </c>
      <c r="AB190" s="224" t="s">
        <v>3130</v>
      </c>
      <c r="AC190" s="224"/>
      <c r="AD190" s="224"/>
      <c r="AE190" s="224"/>
      <c r="AF190" s="224"/>
      <c r="AG190" s="224">
        <v>1</v>
      </c>
      <c r="AH190" s="224">
        <v>0</v>
      </c>
      <c r="AI190" s="224">
        <v>0</v>
      </c>
      <c r="AJ190" s="224">
        <v>10</v>
      </c>
      <c r="AK190" s="230">
        <f t="shared" si="24"/>
        <v>2004</v>
      </c>
      <c r="AL190" s="224">
        <f t="shared" si="25"/>
        <v>10</v>
      </c>
      <c r="AM190" s="224">
        <v>0</v>
      </c>
      <c r="AN190" s="224">
        <f t="shared" si="26"/>
        <v>10</v>
      </c>
      <c r="AO190" s="224">
        <f t="shared" si="27"/>
        <v>10</v>
      </c>
      <c r="AP190" s="233"/>
      <c r="AQ190" s="224">
        <f t="shared" si="28"/>
        <v>10</v>
      </c>
      <c r="AR190" s="224"/>
      <c r="AS190" s="224">
        <f t="shared" si="29"/>
        <v>10</v>
      </c>
      <c r="AT190" s="224">
        <f t="shared" si="30"/>
        <v>0</v>
      </c>
      <c r="AU190" s="224" t="str">
        <f>IFERROR((AQ190-#REF!+#REF!)/(#REF!-#REF!)*100,"")</f>
        <v/>
      </c>
      <c r="AV190" s="224"/>
      <c r="AW190" s="224"/>
      <c r="AX190" s="224"/>
    </row>
    <row r="191" ht="12.75" customHeight="1" spans="1:50">
      <c r="A191" s="13">
        <v>184</v>
      </c>
      <c r="B191" s="204" t="s">
        <v>2092</v>
      </c>
      <c r="C191" s="204" t="s">
        <v>2085</v>
      </c>
      <c r="D191" s="205" t="s">
        <v>1798</v>
      </c>
      <c r="E191" s="206"/>
      <c r="F191" s="206"/>
      <c r="G191" s="207" t="s">
        <v>3126</v>
      </c>
      <c r="H191" s="208"/>
      <c r="I191" s="209" t="s">
        <v>1799</v>
      </c>
      <c r="J191" s="208">
        <v>1</v>
      </c>
      <c r="K191" s="209" t="s">
        <v>3127</v>
      </c>
      <c r="L191" s="215" t="s">
        <v>2074</v>
      </c>
      <c r="M191" s="214" t="str">
        <f t="shared" si="22"/>
        <v>2004-07-23</v>
      </c>
      <c r="N191" s="46"/>
      <c r="O191" s="16"/>
      <c r="P191" s="14"/>
      <c r="Q191" s="217">
        <v>300</v>
      </c>
      <c r="R191" s="16">
        <v>0</v>
      </c>
      <c r="S191" s="16"/>
      <c r="T191" s="16">
        <f t="shared" si="31"/>
        <v>10</v>
      </c>
      <c r="U191" s="46"/>
      <c r="V191" s="16">
        <f t="shared" si="32"/>
        <v>10</v>
      </c>
      <c r="W191" s="16" t="str">
        <f t="shared" si="23"/>
        <v/>
      </c>
      <c r="X191" s="14"/>
      <c r="Y191" s="2"/>
      <c r="AA191" s="45" t="s">
        <v>3129</v>
      </c>
      <c r="AB191" s="224" t="s">
        <v>3130</v>
      </c>
      <c r="AC191" s="224"/>
      <c r="AD191" s="224"/>
      <c r="AE191" s="224"/>
      <c r="AF191" s="224"/>
      <c r="AG191" s="224">
        <v>1</v>
      </c>
      <c r="AH191" s="224">
        <v>0</v>
      </c>
      <c r="AI191" s="224">
        <v>0</v>
      </c>
      <c r="AJ191" s="224">
        <v>10</v>
      </c>
      <c r="AK191" s="230">
        <f t="shared" si="24"/>
        <v>2004</v>
      </c>
      <c r="AL191" s="224">
        <f t="shared" si="25"/>
        <v>10</v>
      </c>
      <c r="AM191" s="224">
        <v>0</v>
      </c>
      <c r="AN191" s="224">
        <f t="shared" si="26"/>
        <v>10</v>
      </c>
      <c r="AO191" s="224">
        <f t="shared" si="27"/>
        <v>10</v>
      </c>
      <c r="AP191" s="233"/>
      <c r="AQ191" s="224">
        <f t="shared" si="28"/>
        <v>10</v>
      </c>
      <c r="AR191" s="224"/>
      <c r="AS191" s="224">
        <f t="shared" si="29"/>
        <v>10</v>
      </c>
      <c r="AT191" s="224">
        <f t="shared" si="30"/>
        <v>0</v>
      </c>
      <c r="AU191" s="224" t="str">
        <f>IFERROR((AQ191-#REF!+#REF!)/(#REF!-#REF!)*100,"")</f>
        <v/>
      </c>
      <c r="AV191" s="224"/>
      <c r="AW191" s="224"/>
      <c r="AX191" s="224"/>
    </row>
    <row r="192" ht="12.75" customHeight="1" spans="1:50">
      <c r="A192" s="13">
        <v>185</v>
      </c>
      <c r="B192" s="204" t="s">
        <v>2093</v>
      </c>
      <c r="C192" s="204" t="s">
        <v>2085</v>
      </c>
      <c r="D192" s="205" t="s">
        <v>1798</v>
      </c>
      <c r="E192" s="206"/>
      <c r="F192" s="206"/>
      <c r="G192" s="207" t="s">
        <v>3126</v>
      </c>
      <c r="H192" s="208"/>
      <c r="I192" s="209" t="s">
        <v>1799</v>
      </c>
      <c r="J192" s="208">
        <v>1</v>
      </c>
      <c r="K192" s="209" t="s">
        <v>3127</v>
      </c>
      <c r="L192" s="215" t="s">
        <v>2074</v>
      </c>
      <c r="M192" s="214" t="str">
        <f t="shared" si="22"/>
        <v>2004-07-23</v>
      </c>
      <c r="N192" s="46"/>
      <c r="O192" s="16"/>
      <c r="P192" s="14"/>
      <c r="Q192" s="217">
        <v>300</v>
      </c>
      <c r="R192" s="16">
        <v>0</v>
      </c>
      <c r="S192" s="16"/>
      <c r="T192" s="16">
        <f t="shared" si="31"/>
        <v>10</v>
      </c>
      <c r="U192" s="46"/>
      <c r="V192" s="16">
        <f t="shared" si="32"/>
        <v>10</v>
      </c>
      <c r="W192" s="16" t="str">
        <f t="shared" si="23"/>
        <v/>
      </c>
      <c r="X192" s="14"/>
      <c r="Y192" s="2"/>
      <c r="AA192" s="45" t="s">
        <v>3129</v>
      </c>
      <c r="AB192" s="224" t="s">
        <v>3130</v>
      </c>
      <c r="AC192" s="224"/>
      <c r="AD192" s="224"/>
      <c r="AE192" s="224"/>
      <c r="AF192" s="224"/>
      <c r="AG192" s="224">
        <v>1</v>
      </c>
      <c r="AH192" s="224">
        <v>0</v>
      </c>
      <c r="AI192" s="224">
        <v>0</v>
      </c>
      <c r="AJ192" s="224">
        <v>10</v>
      </c>
      <c r="AK192" s="230">
        <f t="shared" si="24"/>
        <v>2004</v>
      </c>
      <c r="AL192" s="224">
        <f t="shared" si="25"/>
        <v>10</v>
      </c>
      <c r="AM192" s="224">
        <v>0</v>
      </c>
      <c r="AN192" s="224">
        <f t="shared" si="26"/>
        <v>10</v>
      </c>
      <c r="AO192" s="224">
        <f t="shared" si="27"/>
        <v>10</v>
      </c>
      <c r="AP192" s="233"/>
      <c r="AQ192" s="224">
        <f t="shared" si="28"/>
        <v>10</v>
      </c>
      <c r="AR192" s="224"/>
      <c r="AS192" s="224">
        <f t="shared" si="29"/>
        <v>10</v>
      </c>
      <c r="AT192" s="224">
        <f t="shared" si="30"/>
        <v>0</v>
      </c>
      <c r="AU192" s="224" t="str">
        <f>IFERROR((AQ192-#REF!+#REF!)/(#REF!-#REF!)*100,"")</f>
        <v/>
      </c>
      <c r="AV192" s="224"/>
      <c r="AW192" s="224"/>
      <c r="AX192" s="224"/>
    </row>
    <row r="193" ht="12.75" customHeight="1" spans="1:50">
      <c r="A193" s="13">
        <v>186</v>
      </c>
      <c r="B193" s="204" t="s">
        <v>2094</v>
      </c>
      <c r="C193" s="204" t="s">
        <v>2085</v>
      </c>
      <c r="D193" s="205" t="s">
        <v>1798</v>
      </c>
      <c r="E193" s="206"/>
      <c r="F193" s="206"/>
      <c r="G193" s="207" t="s">
        <v>3126</v>
      </c>
      <c r="H193" s="208"/>
      <c r="I193" s="209" t="s">
        <v>1799</v>
      </c>
      <c r="J193" s="208">
        <v>1</v>
      </c>
      <c r="K193" s="209" t="s">
        <v>3127</v>
      </c>
      <c r="L193" s="215" t="s">
        <v>2074</v>
      </c>
      <c r="M193" s="214" t="str">
        <f t="shared" si="22"/>
        <v>2004-07-23</v>
      </c>
      <c r="N193" s="46"/>
      <c r="O193" s="16"/>
      <c r="P193" s="14"/>
      <c r="Q193" s="217">
        <v>300</v>
      </c>
      <c r="R193" s="16">
        <v>0</v>
      </c>
      <c r="S193" s="16"/>
      <c r="T193" s="16">
        <f t="shared" si="31"/>
        <v>10</v>
      </c>
      <c r="U193" s="46"/>
      <c r="V193" s="16">
        <f t="shared" si="32"/>
        <v>10</v>
      </c>
      <c r="W193" s="16" t="str">
        <f t="shared" si="23"/>
        <v/>
      </c>
      <c r="X193" s="14"/>
      <c r="Y193" s="2"/>
      <c r="AA193" s="45" t="s">
        <v>3129</v>
      </c>
      <c r="AB193" s="224" t="s">
        <v>3130</v>
      </c>
      <c r="AC193" s="224"/>
      <c r="AD193" s="224"/>
      <c r="AE193" s="224"/>
      <c r="AF193" s="224"/>
      <c r="AG193" s="224">
        <v>1</v>
      </c>
      <c r="AH193" s="224">
        <v>0</v>
      </c>
      <c r="AI193" s="224">
        <v>0</v>
      </c>
      <c r="AJ193" s="224">
        <v>10</v>
      </c>
      <c r="AK193" s="230">
        <f t="shared" si="24"/>
        <v>2004</v>
      </c>
      <c r="AL193" s="224">
        <f t="shared" si="25"/>
        <v>10</v>
      </c>
      <c r="AM193" s="224">
        <v>0</v>
      </c>
      <c r="AN193" s="224">
        <f t="shared" si="26"/>
        <v>10</v>
      </c>
      <c r="AO193" s="224">
        <f t="shared" si="27"/>
        <v>10</v>
      </c>
      <c r="AP193" s="233"/>
      <c r="AQ193" s="224">
        <f t="shared" si="28"/>
        <v>10</v>
      </c>
      <c r="AR193" s="224"/>
      <c r="AS193" s="224">
        <f t="shared" si="29"/>
        <v>10</v>
      </c>
      <c r="AT193" s="224">
        <f t="shared" si="30"/>
        <v>0</v>
      </c>
      <c r="AU193" s="224" t="str">
        <f>IFERROR((AQ193-#REF!+#REF!)/(#REF!-#REF!)*100,"")</f>
        <v/>
      </c>
      <c r="AV193" s="224"/>
      <c r="AW193" s="224"/>
      <c r="AX193" s="224"/>
    </row>
    <row r="194" ht="12.75" customHeight="1" spans="1:50">
      <c r="A194" s="13">
        <v>187</v>
      </c>
      <c r="B194" s="204" t="s">
        <v>2095</v>
      </c>
      <c r="C194" s="204" t="s">
        <v>2085</v>
      </c>
      <c r="D194" s="205" t="s">
        <v>1798</v>
      </c>
      <c r="E194" s="206"/>
      <c r="F194" s="206"/>
      <c r="G194" s="207" t="s">
        <v>3126</v>
      </c>
      <c r="H194" s="208"/>
      <c r="I194" s="209" t="s">
        <v>1799</v>
      </c>
      <c r="J194" s="208">
        <v>1</v>
      </c>
      <c r="K194" s="209" t="s">
        <v>3127</v>
      </c>
      <c r="L194" s="215" t="s">
        <v>2074</v>
      </c>
      <c r="M194" s="214" t="str">
        <f t="shared" si="22"/>
        <v>2004-07-23</v>
      </c>
      <c r="N194" s="46"/>
      <c r="O194" s="16"/>
      <c r="P194" s="14"/>
      <c r="Q194" s="217">
        <v>300</v>
      </c>
      <c r="R194" s="16">
        <v>0</v>
      </c>
      <c r="S194" s="16"/>
      <c r="T194" s="16">
        <f t="shared" si="31"/>
        <v>10</v>
      </c>
      <c r="U194" s="46"/>
      <c r="V194" s="16">
        <f t="shared" si="32"/>
        <v>10</v>
      </c>
      <c r="W194" s="16" t="str">
        <f t="shared" si="23"/>
        <v/>
      </c>
      <c r="X194" s="14"/>
      <c r="Y194" s="2"/>
      <c r="AA194" s="45" t="s">
        <v>3129</v>
      </c>
      <c r="AB194" s="224" t="s">
        <v>3130</v>
      </c>
      <c r="AC194" s="224"/>
      <c r="AD194" s="224"/>
      <c r="AE194" s="224"/>
      <c r="AF194" s="224"/>
      <c r="AG194" s="224">
        <v>1</v>
      </c>
      <c r="AH194" s="224">
        <v>0</v>
      </c>
      <c r="AI194" s="224">
        <v>0</v>
      </c>
      <c r="AJ194" s="224">
        <v>10</v>
      </c>
      <c r="AK194" s="230">
        <f t="shared" si="24"/>
        <v>2004</v>
      </c>
      <c r="AL194" s="224">
        <f t="shared" si="25"/>
        <v>10</v>
      </c>
      <c r="AM194" s="224">
        <v>0</v>
      </c>
      <c r="AN194" s="224">
        <f t="shared" si="26"/>
        <v>10</v>
      </c>
      <c r="AO194" s="224">
        <f t="shared" si="27"/>
        <v>10</v>
      </c>
      <c r="AP194" s="233"/>
      <c r="AQ194" s="224">
        <f t="shared" si="28"/>
        <v>10</v>
      </c>
      <c r="AR194" s="224"/>
      <c r="AS194" s="224">
        <f t="shared" si="29"/>
        <v>10</v>
      </c>
      <c r="AT194" s="224">
        <f t="shared" si="30"/>
        <v>0</v>
      </c>
      <c r="AU194" s="224" t="str">
        <f>IFERROR((AQ194-#REF!+#REF!)/(#REF!-#REF!)*100,"")</f>
        <v/>
      </c>
      <c r="AV194" s="224"/>
      <c r="AW194" s="224"/>
      <c r="AX194" s="224"/>
    </row>
    <row r="195" ht="12.75" customHeight="1" spans="1:50">
      <c r="A195" s="13">
        <v>188</v>
      </c>
      <c r="B195" s="204" t="s">
        <v>2096</v>
      </c>
      <c r="C195" s="204" t="s">
        <v>2085</v>
      </c>
      <c r="D195" s="205" t="s">
        <v>1798</v>
      </c>
      <c r="E195" s="206"/>
      <c r="F195" s="206"/>
      <c r="G195" s="207" t="s">
        <v>3126</v>
      </c>
      <c r="H195" s="208"/>
      <c r="I195" s="209" t="s">
        <v>1799</v>
      </c>
      <c r="J195" s="208">
        <v>1</v>
      </c>
      <c r="K195" s="209" t="s">
        <v>3127</v>
      </c>
      <c r="L195" s="215" t="s">
        <v>2074</v>
      </c>
      <c r="M195" s="214" t="str">
        <f t="shared" si="22"/>
        <v>2004-07-23</v>
      </c>
      <c r="N195" s="46"/>
      <c r="O195" s="16"/>
      <c r="P195" s="14"/>
      <c r="Q195" s="217">
        <v>300</v>
      </c>
      <c r="R195" s="16">
        <v>0</v>
      </c>
      <c r="S195" s="16"/>
      <c r="T195" s="16">
        <f t="shared" si="31"/>
        <v>10</v>
      </c>
      <c r="U195" s="46"/>
      <c r="V195" s="16">
        <f t="shared" si="32"/>
        <v>10</v>
      </c>
      <c r="W195" s="16" t="str">
        <f t="shared" si="23"/>
        <v/>
      </c>
      <c r="X195" s="14"/>
      <c r="Y195" s="2"/>
      <c r="AA195" s="45" t="s">
        <v>3129</v>
      </c>
      <c r="AB195" s="224" t="s">
        <v>3130</v>
      </c>
      <c r="AC195" s="224"/>
      <c r="AD195" s="224"/>
      <c r="AE195" s="224"/>
      <c r="AF195" s="224"/>
      <c r="AG195" s="224">
        <v>1</v>
      </c>
      <c r="AH195" s="224">
        <v>0</v>
      </c>
      <c r="AI195" s="224">
        <v>0</v>
      </c>
      <c r="AJ195" s="224">
        <v>10</v>
      </c>
      <c r="AK195" s="230">
        <f t="shared" si="24"/>
        <v>2004</v>
      </c>
      <c r="AL195" s="224">
        <f t="shared" si="25"/>
        <v>10</v>
      </c>
      <c r="AM195" s="224">
        <v>0</v>
      </c>
      <c r="AN195" s="224">
        <f t="shared" si="26"/>
        <v>10</v>
      </c>
      <c r="AO195" s="224">
        <f t="shared" si="27"/>
        <v>10</v>
      </c>
      <c r="AP195" s="233"/>
      <c r="AQ195" s="224">
        <f t="shared" si="28"/>
        <v>10</v>
      </c>
      <c r="AR195" s="224"/>
      <c r="AS195" s="224">
        <f t="shared" si="29"/>
        <v>10</v>
      </c>
      <c r="AT195" s="224">
        <f t="shared" si="30"/>
        <v>0</v>
      </c>
      <c r="AU195" s="224" t="str">
        <f>IFERROR((AQ195-#REF!+#REF!)/(#REF!-#REF!)*100,"")</f>
        <v/>
      </c>
      <c r="AV195" s="224"/>
      <c r="AW195" s="224"/>
      <c r="AX195" s="224"/>
    </row>
    <row r="196" ht="12.75" customHeight="1" spans="1:50">
      <c r="A196" s="13">
        <v>189</v>
      </c>
      <c r="B196" s="204" t="s">
        <v>2097</v>
      </c>
      <c r="C196" s="204" t="s">
        <v>2085</v>
      </c>
      <c r="D196" s="205" t="s">
        <v>1798</v>
      </c>
      <c r="E196" s="206"/>
      <c r="F196" s="206"/>
      <c r="G196" s="207" t="s">
        <v>3126</v>
      </c>
      <c r="H196" s="208"/>
      <c r="I196" s="209" t="s">
        <v>1799</v>
      </c>
      <c r="J196" s="208">
        <v>1</v>
      </c>
      <c r="K196" s="209" t="s">
        <v>3127</v>
      </c>
      <c r="L196" s="215" t="s">
        <v>2074</v>
      </c>
      <c r="M196" s="214" t="str">
        <f t="shared" si="22"/>
        <v>2004-07-23</v>
      </c>
      <c r="N196" s="46"/>
      <c r="O196" s="16"/>
      <c r="P196" s="14"/>
      <c r="Q196" s="217">
        <v>300</v>
      </c>
      <c r="R196" s="16">
        <v>0</v>
      </c>
      <c r="S196" s="16"/>
      <c r="T196" s="16">
        <f t="shared" si="31"/>
        <v>10</v>
      </c>
      <c r="U196" s="46"/>
      <c r="V196" s="16">
        <f t="shared" si="32"/>
        <v>10</v>
      </c>
      <c r="W196" s="16" t="str">
        <f t="shared" si="23"/>
        <v/>
      </c>
      <c r="X196" s="14"/>
      <c r="Y196" s="2"/>
      <c r="AA196" s="45" t="s">
        <v>3129</v>
      </c>
      <c r="AB196" s="224" t="s">
        <v>3130</v>
      </c>
      <c r="AC196" s="224"/>
      <c r="AD196" s="224"/>
      <c r="AE196" s="224"/>
      <c r="AF196" s="224"/>
      <c r="AG196" s="224">
        <v>1</v>
      </c>
      <c r="AH196" s="224">
        <v>0</v>
      </c>
      <c r="AI196" s="224">
        <v>0</v>
      </c>
      <c r="AJ196" s="224">
        <v>10</v>
      </c>
      <c r="AK196" s="230">
        <f t="shared" si="24"/>
        <v>2004</v>
      </c>
      <c r="AL196" s="224">
        <f t="shared" si="25"/>
        <v>10</v>
      </c>
      <c r="AM196" s="224">
        <v>0</v>
      </c>
      <c r="AN196" s="224">
        <f t="shared" si="26"/>
        <v>10</v>
      </c>
      <c r="AO196" s="224">
        <f t="shared" si="27"/>
        <v>10</v>
      </c>
      <c r="AP196" s="233"/>
      <c r="AQ196" s="224">
        <f t="shared" si="28"/>
        <v>10</v>
      </c>
      <c r="AR196" s="224"/>
      <c r="AS196" s="224">
        <f t="shared" si="29"/>
        <v>10</v>
      </c>
      <c r="AT196" s="224">
        <f t="shared" si="30"/>
        <v>0</v>
      </c>
      <c r="AU196" s="224" t="str">
        <f>IFERROR((AQ196-#REF!+#REF!)/(#REF!-#REF!)*100,"")</f>
        <v/>
      </c>
      <c r="AV196" s="224"/>
      <c r="AW196" s="224"/>
      <c r="AX196" s="224"/>
    </row>
    <row r="197" ht="12.75" customHeight="1" spans="1:50">
      <c r="A197" s="13">
        <v>190</v>
      </c>
      <c r="B197" s="204" t="s">
        <v>2098</v>
      </c>
      <c r="C197" s="204" t="s">
        <v>2085</v>
      </c>
      <c r="D197" s="205" t="s">
        <v>1798</v>
      </c>
      <c r="E197" s="206"/>
      <c r="F197" s="206"/>
      <c r="G197" s="207" t="s">
        <v>3126</v>
      </c>
      <c r="H197" s="208"/>
      <c r="I197" s="209" t="s">
        <v>1799</v>
      </c>
      <c r="J197" s="208">
        <v>1</v>
      </c>
      <c r="K197" s="209" t="s">
        <v>3127</v>
      </c>
      <c r="L197" s="215" t="s">
        <v>2074</v>
      </c>
      <c r="M197" s="214" t="str">
        <f t="shared" si="22"/>
        <v>2004-07-23</v>
      </c>
      <c r="N197" s="46"/>
      <c r="O197" s="16"/>
      <c r="P197" s="14"/>
      <c r="Q197" s="217">
        <v>300</v>
      </c>
      <c r="R197" s="16">
        <v>0</v>
      </c>
      <c r="S197" s="16"/>
      <c r="T197" s="16">
        <f t="shared" si="31"/>
        <v>10</v>
      </c>
      <c r="U197" s="46"/>
      <c r="V197" s="16">
        <f t="shared" si="32"/>
        <v>10</v>
      </c>
      <c r="W197" s="16" t="str">
        <f t="shared" si="23"/>
        <v/>
      </c>
      <c r="X197" s="14"/>
      <c r="Y197" s="2"/>
      <c r="AA197" s="45" t="s">
        <v>3129</v>
      </c>
      <c r="AB197" s="224" t="s">
        <v>3130</v>
      </c>
      <c r="AC197" s="224"/>
      <c r="AD197" s="224"/>
      <c r="AE197" s="224"/>
      <c r="AF197" s="224"/>
      <c r="AG197" s="224">
        <v>1</v>
      </c>
      <c r="AH197" s="224">
        <v>0</v>
      </c>
      <c r="AI197" s="224">
        <v>0</v>
      </c>
      <c r="AJ197" s="224">
        <v>10</v>
      </c>
      <c r="AK197" s="230">
        <f t="shared" si="24"/>
        <v>2004</v>
      </c>
      <c r="AL197" s="224">
        <f t="shared" si="25"/>
        <v>10</v>
      </c>
      <c r="AM197" s="224">
        <v>0</v>
      </c>
      <c r="AN197" s="224">
        <f t="shared" si="26"/>
        <v>10</v>
      </c>
      <c r="AO197" s="224">
        <f t="shared" si="27"/>
        <v>10</v>
      </c>
      <c r="AP197" s="233"/>
      <c r="AQ197" s="224">
        <f t="shared" si="28"/>
        <v>10</v>
      </c>
      <c r="AR197" s="224"/>
      <c r="AS197" s="224">
        <f t="shared" si="29"/>
        <v>10</v>
      </c>
      <c r="AT197" s="224">
        <f t="shared" si="30"/>
        <v>0</v>
      </c>
      <c r="AU197" s="224" t="str">
        <f>IFERROR((AQ197-#REF!+#REF!)/(#REF!-#REF!)*100,"")</f>
        <v/>
      </c>
      <c r="AV197" s="224"/>
      <c r="AW197" s="224"/>
      <c r="AX197" s="224"/>
    </row>
    <row r="198" ht="12.75" customHeight="1" spans="1:50">
      <c r="A198" s="13">
        <v>191</v>
      </c>
      <c r="B198" s="204" t="s">
        <v>2099</v>
      </c>
      <c r="C198" s="204" t="s">
        <v>2085</v>
      </c>
      <c r="D198" s="205" t="s">
        <v>1798</v>
      </c>
      <c r="E198" s="206"/>
      <c r="F198" s="206"/>
      <c r="G198" s="207" t="s">
        <v>3126</v>
      </c>
      <c r="H198" s="208"/>
      <c r="I198" s="209" t="s">
        <v>1799</v>
      </c>
      <c r="J198" s="208">
        <v>1</v>
      </c>
      <c r="K198" s="209" t="s">
        <v>3127</v>
      </c>
      <c r="L198" s="215" t="s">
        <v>2074</v>
      </c>
      <c r="M198" s="214" t="str">
        <f t="shared" si="22"/>
        <v>2004-07-23</v>
      </c>
      <c r="N198" s="46"/>
      <c r="O198" s="16"/>
      <c r="P198" s="14"/>
      <c r="Q198" s="217">
        <v>300</v>
      </c>
      <c r="R198" s="16">
        <v>0</v>
      </c>
      <c r="S198" s="16"/>
      <c r="T198" s="16">
        <f t="shared" si="31"/>
        <v>10</v>
      </c>
      <c r="U198" s="46"/>
      <c r="V198" s="16">
        <f t="shared" si="32"/>
        <v>10</v>
      </c>
      <c r="W198" s="16" t="str">
        <f t="shared" si="23"/>
        <v/>
      </c>
      <c r="X198" s="14"/>
      <c r="Y198" s="2"/>
      <c r="AA198" s="45" t="s">
        <v>3129</v>
      </c>
      <c r="AB198" s="224" t="s">
        <v>3130</v>
      </c>
      <c r="AC198" s="224"/>
      <c r="AD198" s="224"/>
      <c r="AE198" s="224"/>
      <c r="AF198" s="224"/>
      <c r="AG198" s="224">
        <v>1</v>
      </c>
      <c r="AH198" s="224">
        <v>0</v>
      </c>
      <c r="AI198" s="224">
        <v>0</v>
      </c>
      <c r="AJ198" s="224">
        <v>10</v>
      </c>
      <c r="AK198" s="230">
        <f t="shared" si="24"/>
        <v>2004</v>
      </c>
      <c r="AL198" s="224">
        <f t="shared" si="25"/>
        <v>10</v>
      </c>
      <c r="AM198" s="224">
        <v>0</v>
      </c>
      <c r="AN198" s="224">
        <f t="shared" si="26"/>
        <v>10</v>
      </c>
      <c r="AO198" s="224">
        <f t="shared" si="27"/>
        <v>10</v>
      </c>
      <c r="AP198" s="233"/>
      <c r="AQ198" s="224">
        <f t="shared" si="28"/>
        <v>10</v>
      </c>
      <c r="AR198" s="224"/>
      <c r="AS198" s="224">
        <f t="shared" si="29"/>
        <v>10</v>
      </c>
      <c r="AT198" s="224">
        <f t="shared" si="30"/>
        <v>0</v>
      </c>
      <c r="AU198" s="224" t="str">
        <f>IFERROR((AQ198-#REF!+#REF!)/(#REF!-#REF!)*100,"")</f>
        <v/>
      </c>
      <c r="AV198" s="224"/>
      <c r="AW198" s="224"/>
      <c r="AX198" s="224"/>
    </row>
    <row r="199" ht="12.75" customHeight="1" spans="1:50">
      <c r="A199" s="13">
        <v>192</v>
      </c>
      <c r="B199" s="204" t="s">
        <v>2100</v>
      </c>
      <c r="C199" s="204" t="s">
        <v>2085</v>
      </c>
      <c r="D199" s="205" t="s">
        <v>1798</v>
      </c>
      <c r="E199" s="206"/>
      <c r="F199" s="206"/>
      <c r="G199" s="207" t="s">
        <v>3126</v>
      </c>
      <c r="H199" s="208"/>
      <c r="I199" s="209" t="s">
        <v>1799</v>
      </c>
      <c r="J199" s="208">
        <v>1</v>
      </c>
      <c r="K199" s="209" t="s">
        <v>3127</v>
      </c>
      <c r="L199" s="215" t="s">
        <v>2074</v>
      </c>
      <c r="M199" s="214" t="str">
        <f t="shared" si="22"/>
        <v>2004-07-23</v>
      </c>
      <c r="N199" s="46"/>
      <c r="O199" s="16"/>
      <c r="P199" s="14"/>
      <c r="Q199" s="217">
        <v>300</v>
      </c>
      <c r="R199" s="16">
        <v>0</v>
      </c>
      <c r="S199" s="16"/>
      <c r="T199" s="16">
        <f t="shared" si="31"/>
        <v>10</v>
      </c>
      <c r="U199" s="46"/>
      <c r="V199" s="16">
        <f t="shared" si="32"/>
        <v>10</v>
      </c>
      <c r="W199" s="16" t="str">
        <f t="shared" si="23"/>
        <v/>
      </c>
      <c r="X199" s="14"/>
      <c r="Y199" s="2"/>
      <c r="AA199" s="45" t="s">
        <v>3129</v>
      </c>
      <c r="AB199" s="224" t="s">
        <v>3130</v>
      </c>
      <c r="AC199" s="224"/>
      <c r="AD199" s="224"/>
      <c r="AE199" s="224"/>
      <c r="AF199" s="224"/>
      <c r="AG199" s="224">
        <v>1</v>
      </c>
      <c r="AH199" s="224">
        <v>0</v>
      </c>
      <c r="AI199" s="224">
        <v>0</v>
      </c>
      <c r="AJ199" s="224">
        <v>10</v>
      </c>
      <c r="AK199" s="230">
        <f t="shared" si="24"/>
        <v>2004</v>
      </c>
      <c r="AL199" s="224">
        <f t="shared" si="25"/>
        <v>10</v>
      </c>
      <c r="AM199" s="224">
        <v>0</v>
      </c>
      <c r="AN199" s="224">
        <f t="shared" si="26"/>
        <v>10</v>
      </c>
      <c r="AO199" s="224">
        <f t="shared" si="27"/>
        <v>10</v>
      </c>
      <c r="AP199" s="233"/>
      <c r="AQ199" s="224">
        <f t="shared" si="28"/>
        <v>10</v>
      </c>
      <c r="AR199" s="224"/>
      <c r="AS199" s="224">
        <f t="shared" si="29"/>
        <v>10</v>
      </c>
      <c r="AT199" s="224">
        <f t="shared" si="30"/>
        <v>0</v>
      </c>
      <c r="AU199" s="224" t="str">
        <f>IFERROR((AQ199-#REF!+#REF!)/(#REF!-#REF!)*100,"")</f>
        <v/>
      </c>
      <c r="AV199" s="224"/>
      <c r="AW199" s="224"/>
      <c r="AX199" s="224"/>
    </row>
    <row r="200" ht="12.75" customHeight="1" spans="1:50">
      <c r="A200" s="13">
        <v>193</v>
      </c>
      <c r="B200" s="204" t="s">
        <v>2101</v>
      </c>
      <c r="C200" s="204" t="s">
        <v>2085</v>
      </c>
      <c r="D200" s="205" t="s">
        <v>1798</v>
      </c>
      <c r="E200" s="206"/>
      <c r="F200" s="206"/>
      <c r="G200" s="207" t="s">
        <v>3126</v>
      </c>
      <c r="H200" s="208"/>
      <c r="I200" s="209" t="s">
        <v>1799</v>
      </c>
      <c r="J200" s="208">
        <v>1</v>
      </c>
      <c r="K200" s="209" t="s">
        <v>3127</v>
      </c>
      <c r="L200" s="215" t="s">
        <v>2074</v>
      </c>
      <c r="M200" s="214" t="str">
        <f t="shared" ref="M200:M263" si="33">L200</f>
        <v>2004-07-23</v>
      </c>
      <c r="N200" s="46"/>
      <c r="O200" s="16"/>
      <c r="P200" s="14"/>
      <c r="Q200" s="217">
        <v>300</v>
      </c>
      <c r="R200" s="16">
        <v>0</v>
      </c>
      <c r="S200" s="16"/>
      <c r="T200" s="16">
        <f t="shared" si="31"/>
        <v>10</v>
      </c>
      <c r="U200" s="46"/>
      <c r="V200" s="16">
        <f t="shared" si="32"/>
        <v>10</v>
      </c>
      <c r="W200" s="16" t="str">
        <f t="shared" ref="W200:W263" si="34">IF(R200-S200=0,"",(V200-R200+S200)/(R200-S200)*100)</f>
        <v/>
      </c>
      <c r="X200" s="14"/>
      <c r="Y200" s="2"/>
      <c r="AA200" s="45" t="s">
        <v>3129</v>
      </c>
      <c r="AB200" s="224" t="s">
        <v>3130</v>
      </c>
      <c r="AC200" s="224"/>
      <c r="AD200" s="224"/>
      <c r="AE200" s="224"/>
      <c r="AF200" s="224"/>
      <c r="AG200" s="224">
        <v>1</v>
      </c>
      <c r="AH200" s="224">
        <v>0</v>
      </c>
      <c r="AI200" s="224">
        <v>0</v>
      </c>
      <c r="AJ200" s="224">
        <v>10</v>
      </c>
      <c r="AK200" s="230">
        <f t="shared" ref="AK200:AK263" si="35">YEAR(M200)</f>
        <v>2004</v>
      </c>
      <c r="AL200" s="224">
        <f t="shared" ref="AL200:AL263" si="36">IF(AND(AB200="市场法",AA200="否"),AJ200*J200,ROUND(AC200*H200*AG200+AD200*H200*AI200,-1))</f>
        <v>10</v>
      </c>
      <c r="AM200" s="224">
        <v>0</v>
      </c>
      <c r="AN200" s="224">
        <f t="shared" ref="AN200:AN263" si="37">ROUND((AL200+AM200),-1)</f>
        <v>10</v>
      </c>
      <c r="AO200" s="224">
        <f t="shared" ref="AO200:AO263" si="38">AN200</f>
        <v>10</v>
      </c>
      <c r="AP200" s="233"/>
      <c r="AQ200" s="224">
        <f t="shared" ref="AQ200:AQ263" si="39">IF(AP200="",AO200,ROUND(AO200*AP200/100,0))</f>
        <v>10</v>
      </c>
      <c r="AR200" s="224"/>
      <c r="AS200" s="224">
        <f t="shared" ref="AS200:AS263" si="40">IF((AQ200-AR200)&lt;0,0,AQ200-AR200)</f>
        <v>10</v>
      </c>
      <c r="AT200" s="224">
        <f t="shared" ref="AT200:AT263" si="41">IF((R200-S200)&lt;0,0,R200-S200)</f>
        <v>0</v>
      </c>
      <c r="AU200" s="224" t="str">
        <f>IFERROR((AQ200-#REF!+#REF!)/(#REF!-#REF!)*100,"")</f>
        <v/>
      </c>
      <c r="AV200" s="224"/>
      <c r="AW200" s="224"/>
      <c r="AX200" s="224"/>
    </row>
    <row r="201" ht="12.75" customHeight="1" spans="1:50">
      <c r="A201" s="13">
        <v>194</v>
      </c>
      <c r="B201" s="204" t="s">
        <v>2102</v>
      </c>
      <c r="C201" s="204" t="s">
        <v>2085</v>
      </c>
      <c r="D201" s="205" t="s">
        <v>1798</v>
      </c>
      <c r="E201" s="206"/>
      <c r="F201" s="206"/>
      <c r="G201" s="207" t="s">
        <v>3126</v>
      </c>
      <c r="H201" s="208"/>
      <c r="I201" s="209" t="s">
        <v>1799</v>
      </c>
      <c r="J201" s="208">
        <v>1</v>
      </c>
      <c r="K201" s="209" t="s">
        <v>3127</v>
      </c>
      <c r="L201" s="215" t="s">
        <v>2074</v>
      </c>
      <c r="M201" s="214" t="str">
        <f t="shared" si="33"/>
        <v>2004-07-23</v>
      </c>
      <c r="N201" s="46"/>
      <c r="O201" s="16"/>
      <c r="P201" s="14"/>
      <c r="Q201" s="217">
        <v>300</v>
      </c>
      <c r="R201" s="16">
        <v>0</v>
      </c>
      <c r="S201" s="16"/>
      <c r="T201" s="16">
        <f t="shared" ref="T201:T264" si="42">AS201</f>
        <v>10</v>
      </c>
      <c r="U201" s="46"/>
      <c r="V201" s="16">
        <f t="shared" ref="V201:V264" si="43">T201</f>
        <v>10</v>
      </c>
      <c r="W201" s="16" t="str">
        <f t="shared" si="34"/>
        <v/>
      </c>
      <c r="X201" s="14"/>
      <c r="Y201" s="2"/>
      <c r="AA201" s="45" t="s">
        <v>3129</v>
      </c>
      <c r="AB201" s="224" t="s">
        <v>3130</v>
      </c>
      <c r="AC201" s="224"/>
      <c r="AD201" s="224"/>
      <c r="AE201" s="224"/>
      <c r="AF201" s="224"/>
      <c r="AG201" s="224">
        <v>1</v>
      </c>
      <c r="AH201" s="224">
        <v>0</v>
      </c>
      <c r="AI201" s="224">
        <v>0</v>
      </c>
      <c r="AJ201" s="224">
        <v>10</v>
      </c>
      <c r="AK201" s="230">
        <f t="shared" si="35"/>
        <v>2004</v>
      </c>
      <c r="AL201" s="224">
        <f t="shared" si="36"/>
        <v>10</v>
      </c>
      <c r="AM201" s="224">
        <v>0</v>
      </c>
      <c r="AN201" s="224">
        <f t="shared" si="37"/>
        <v>10</v>
      </c>
      <c r="AO201" s="224">
        <f t="shared" si="38"/>
        <v>10</v>
      </c>
      <c r="AP201" s="233"/>
      <c r="AQ201" s="224">
        <f t="shared" si="39"/>
        <v>10</v>
      </c>
      <c r="AR201" s="224"/>
      <c r="AS201" s="224">
        <f t="shared" si="40"/>
        <v>10</v>
      </c>
      <c r="AT201" s="224">
        <f t="shared" si="41"/>
        <v>0</v>
      </c>
      <c r="AU201" s="224" t="str">
        <f>IFERROR((AQ201-#REF!+#REF!)/(#REF!-#REF!)*100,"")</f>
        <v/>
      </c>
      <c r="AV201" s="224"/>
      <c r="AW201" s="224"/>
      <c r="AX201" s="224"/>
    </row>
    <row r="202" ht="12.75" customHeight="1" spans="1:50">
      <c r="A202" s="13">
        <v>195</v>
      </c>
      <c r="B202" s="204" t="s">
        <v>2103</v>
      </c>
      <c r="C202" s="204" t="s">
        <v>2085</v>
      </c>
      <c r="D202" s="205" t="s">
        <v>1798</v>
      </c>
      <c r="E202" s="206"/>
      <c r="F202" s="206"/>
      <c r="G202" s="207" t="s">
        <v>3126</v>
      </c>
      <c r="H202" s="208"/>
      <c r="I202" s="209" t="s">
        <v>1799</v>
      </c>
      <c r="J202" s="208">
        <v>1</v>
      </c>
      <c r="K202" s="209" t="s">
        <v>3127</v>
      </c>
      <c r="L202" s="215" t="s">
        <v>2074</v>
      </c>
      <c r="M202" s="214" t="str">
        <f t="shared" si="33"/>
        <v>2004-07-23</v>
      </c>
      <c r="N202" s="46"/>
      <c r="O202" s="16"/>
      <c r="P202" s="14"/>
      <c r="Q202" s="217">
        <v>300</v>
      </c>
      <c r="R202" s="16">
        <v>0</v>
      </c>
      <c r="S202" s="16"/>
      <c r="T202" s="16">
        <f t="shared" si="42"/>
        <v>10</v>
      </c>
      <c r="U202" s="46"/>
      <c r="V202" s="16">
        <f t="shared" si="43"/>
        <v>10</v>
      </c>
      <c r="W202" s="16" t="str">
        <f t="shared" si="34"/>
        <v/>
      </c>
      <c r="X202" s="14"/>
      <c r="Y202" s="2"/>
      <c r="AA202" s="45" t="s">
        <v>3129</v>
      </c>
      <c r="AB202" s="224" t="s">
        <v>3130</v>
      </c>
      <c r="AC202" s="224"/>
      <c r="AD202" s="224"/>
      <c r="AE202" s="224"/>
      <c r="AF202" s="224"/>
      <c r="AG202" s="224">
        <v>1</v>
      </c>
      <c r="AH202" s="224">
        <v>0</v>
      </c>
      <c r="AI202" s="224">
        <v>0</v>
      </c>
      <c r="AJ202" s="224">
        <v>10</v>
      </c>
      <c r="AK202" s="230">
        <f t="shared" si="35"/>
        <v>2004</v>
      </c>
      <c r="AL202" s="224">
        <f t="shared" si="36"/>
        <v>10</v>
      </c>
      <c r="AM202" s="224">
        <v>0</v>
      </c>
      <c r="AN202" s="224">
        <f t="shared" si="37"/>
        <v>10</v>
      </c>
      <c r="AO202" s="224">
        <f t="shared" si="38"/>
        <v>10</v>
      </c>
      <c r="AP202" s="233"/>
      <c r="AQ202" s="224">
        <f t="shared" si="39"/>
        <v>10</v>
      </c>
      <c r="AR202" s="224"/>
      <c r="AS202" s="224">
        <f t="shared" si="40"/>
        <v>10</v>
      </c>
      <c r="AT202" s="224">
        <f t="shared" si="41"/>
        <v>0</v>
      </c>
      <c r="AU202" s="224" t="str">
        <f>IFERROR((AQ202-#REF!+#REF!)/(#REF!-#REF!)*100,"")</f>
        <v/>
      </c>
      <c r="AV202" s="224"/>
      <c r="AW202" s="224"/>
      <c r="AX202" s="224"/>
    </row>
    <row r="203" ht="12.75" customHeight="1" spans="1:50">
      <c r="A203" s="13">
        <v>196</v>
      </c>
      <c r="B203" s="204" t="s">
        <v>2104</v>
      </c>
      <c r="C203" s="204" t="s">
        <v>2105</v>
      </c>
      <c r="D203" s="205" t="s">
        <v>1798</v>
      </c>
      <c r="E203" s="206"/>
      <c r="F203" s="206"/>
      <c r="G203" s="207" t="s">
        <v>3126</v>
      </c>
      <c r="H203" s="208"/>
      <c r="I203" s="209" t="s">
        <v>1799</v>
      </c>
      <c r="J203" s="208">
        <v>1</v>
      </c>
      <c r="K203" s="209" t="s">
        <v>3127</v>
      </c>
      <c r="L203" s="215" t="s">
        <v>2074</v>
      </c>
      <c r="M203" s="214" t="str">
        <f t="shared" si="33"/>
        <v>2004-07-23</v>
      </c>
      <c r="N203" s="46"/>
      <c r="O203" s="16"/>
      <c r="P203" s="14"/>
      <c r="Q203" s="217">
        <v>260</v>
      </c>
      <c r="R203" s="16">
        <v>0</v>
      </c>
      <c r="S203" s="16"/>
      <c r="T203" s="16">
        <f t="shared" si="42"/>
        <v>10</v>
      </c>
      <c r="U203" s="46"/>
      <c r="V203" s="16">
        <f t="shared" si="43"/>
        <v>10</v>
      </c>
      <c r="W203" s="16" t="str">
        <f t="shared" si="34"/>
        <v/>
      </c>
      <c r="X203" s="14"/>
      <c r="Y203" s="2"/>
      <c r="AA203" s="45" t="s">
        <v>3129</v>
      </c>
      <c r="AB203" s="224" t="s">
        <v>3130</v>
      </c>
      <c r="AC203" s="224"/>
      <c r="AD203" s="224"/>
      <c r="AE203" s="224"/>
      <c r="AF203" s="224"/>
      <c r="AG203" s="224">
        <v>1</v>
      </c>
      <c r="AH203" s="224">
        <v>0</v>
      </c>
      <c r="AI203" s="224">
        <v>0</v>
      </c>
      <c r="AJ203" s="224">
        <v>10</v>
      </c>
      <c r="AK203" s="230">
        <f t="shared" si="35"/>
        <v>2004</v>
      </c>
      <c r="AL203" s="224">
        <f t="shared" si="36"/>
        <v>10</v>
      </c>
      <c r="AM203" s="224">
        <v>0</v>
      </c>
      <c r="AN203" s="224">
        <f t="shared" si="37"/>
        <v>10</v>
      </c>
      <c r="AO203" s="224">
        <f t="shared" si="38"/>
        <v>10</v>
      </c>
      <c r="AP203" s="233"/>
      <c r="AQ203" s="224">
        <f t="shared" si="39"/>
        <v>10</v>
      </c>
      <c r="AR203" s="224"/>
      <c r="AS203" s="224">
        <f t="shared" si="40"/>
        <v>10</v>
      </c>
      <c r="AT203" s="224">
        <f t="shared" si="41"/>
        <v>0</v>
      </c>
      <c r="AU203" s="224" t="str">
        <f>IFERROR((AQ203-#REF!+#REF!)/(#REF!-#REF!)*100,"")</f>
        <v/>
      </c>
      <c r="AV203" s="224"/>
      <c r="AW203" s="224"/>
      <c r="AX203" s="224"/>
    </row>
    <row r="204" ht="12.75" customHeight="1" spans="1:50">
      <c r="A204" s="13">
        <v>197</v>
      </c>
      <c r="B204" s="204" t="s">
        <v>2106</v>
      </c>
      <c r="C204" s="204" t="s">
        <v>2105</v>
      </c>
      <c r="D204" s="205" t="s">
        <v>1798</v>
      </c>
      <c r="E204" s="206"/>
      <c r="F204" s="206"/>
      <c r="G204" s="207" t="s">
        <v>3126</v>
      </c>
      <c r="H204" s="208"/>
      <c r="I204" s="209" t="s">
        <v>1799</v>
      </c>
      <c r="J204" s="208">
        <v>1</v>
      </c>
      <c r="K204" s="209" t="s">
        <v>3127</v>
      </c>
      <c r="L204" s="215" t="s">
        <v>2074</v>
      </c>
      <c r="M204" s="214" t="str">
        <f t="shared" si="33"/>
        <v>2004-07-23</v>
      </c>
      <c r="N204" s="46"/>
      <c r="O204" s="16"/>
      <c r="P204" s="14"/>
      <c r="Q204" s="217">
        <v>260</v>
      </c>
      <c r="R204" s="16">
        <v>0</v>
      </c>
      <c r="S204" s="16"/>
      <c r="T204" s="16">
        <f t="shared" si="42"/>
        <v>10</v>
      </c>
      <c r="U204" s="46"/>
      <c r="V204" s="16">
        <f t="shared" si="43"/>
        <v>10</v>
      </c>
      <c r="W204" s="16" t="str">
        <f t="shared" si="34"/>
        <v/>
      </c>
      <c r="X204" s="14"/>
      <c r="Y204" s="2"/>
      <c r="AA204" s="45" t="s">
        <v>3129</v>
      </c>
      <c r="AB204" s="224" t="s">
        <v>3130</v>
      </c>
      <c r="AC204" s="224"/>
      <c r="AD204" s="224"/>
      <c r="AE204" s="224"/>
      <c r="AF204" s="224"/>
      <c r="AG204" s="224">
        <v>1</v>
      </c>
      <c r="AH204" s="224">
        <v>0</v>
      </c>
      <c r="AI204" s="224">
        <v>0</v>
      </c>
      <c r="AJ204" s="224">
        <v>10</v>
      </c>
      <c r="AK204" s="230">
        <f t="shared" si="35"/>
        <v>2004</v>
      </c>
      <c r="AL204" s="224">
        <f t="shared" si="36"/>
        <v>10</v>
      </c>
      <c r="AM204" s="224">
        <v>0</v>
      </c>
      <c r="AN204" s="224">
        <f t="shared" si="37"/>
        <v>10</v>
      </c>
      <c r="AO204" s="224">
        <f t="shared" si="38"/>
        <v>10</v>
      </c>
      <c r="AP204" s="233"/>
      <c r="AQ204" s="224">
        <f t="shared" si="39"/>
        <v>10</v>
      </c>
      <c r="AR204" s="224"/>
      <c r="AS204" s="224">
        <f t="shared" si="40"/>
        <v>10</v>
      </c>
      <c r="AT204" s="224">
        <f t="shared" si="41"/>
        <v>0</v>
      </c>
      <c r="AU204" s="224" t="str">
        <f>IFERROR((AQ204-#REF!+#REF!)/(#REF!-#REF!)*100,"")</f>
        <v/>
      </c>
      <c r="AV204" s="224"/>
      <c r="AW204" s="224"/>
      <c r="AX204" s="224"/>
    </row>
    <row r="205" ht="12.75" customHeight="1" spans="1:50">
      <c r="A205" s="13">
        <v>198</v>
      </c>
      <c r="B205" s="204" t="s">
        <v>2107</v>
      </c>
      <c r="C205" s="204" t="s">
        <v>2105</v>
      </c>
      <c r="D205" s="205" t="s">
        <v>1798</v>
      </c>
      <c r="E205" s="206"/>
      <c r="F205" s="206"/>
      <c r="G205" s="207" t="s">
        <v>3126</v>
      </c>
      <c r="H205" s="208"/>
      <c r="I205" s="209" t="s">
        <v>1799</v>
      </c>
      <c r="J205" s="208">
        <v>1</v>
      </c>
      <c r="K205" s="209" t="s">
        <v>3127</v>
      </c>
      <c r="L205" s="215" t="s">
        <v>2074</v>
      </c>
      <c r="M205" s="214" t="str">
        <f t="shared" si="33"/>
        <v>2004-07-23</v>
      </c>
      <c r="N205" s="46"/>
      <c r="O205" s="16"/>
      <c r="P205" s="14"/>
      <c r="Q205" s="217">
        <v>260</v>
      </c>
      <c r="R205" s="16">
        <v>0</v>
      </c>
      <c r="S205" s="16"/>
      <c r="T205" s="16">
        <f t="shared" si="42"/>
        <v>10</v>
      </c>
      <c r="U205" s="46"/>
      <c r="V205" s="16">
        <f t="shared" si="43"/>
        <v>10</v>
      </c>
      <c r="W205" s="16" t="str">
        <f t="shared" si="34"/>
        <v/>
      </c>
      <c r="X205" s="14"/>
      <c r="Y205" s="2"/>
      <c r="AA205" s="45" t="s">
        <v>3129</v>
      </c>
      <c r="AB205" s="224" t="s">
        <v>3130</v>
      </c>
      <c r="AC205" s="224"/>
      <c r="AD205" s="224"/>
      <c r="AE205" s="224"/>
      <c r="AF205" s="224"/>
      <c r="AG205" s="224">
        <v>1</v>
      </c>
      <c r="AH205" s="224">
        <v>0</v>
      </c>
      <c r="AI205" s="224">
        <v>0</v>
      </c>
      <c r="AJ205" s="224">
        <v>10</v>
      </c>
      <c r="AK205" s="230">
        <f t="shared" si="35"/>
        <v>2004</v>
      </c>
      <c r="AL205" s="224">
        <f t="shared" si="36"/>
        <v>10</v>
      </c>
      <c r="AM205" s="224">
        <v>0</v>
      </c>
      <c r="AN205" s="224">
        <f t="shared" si="37"/>
        <v>10</v>
      </c>
      <c r="AO205" s="224">
        <f t="shared" si="38"/>
        <v>10</v>
      </c>
      <c r="AP205" s="233"/>
      <c r="AQ205" s="224">
        <f t="shared" si="39"/>
        <v>10</v>
      </c>
      <c r="AR205" s="224"/>
      <c r="AS205" s="224">
        <f t="shared" si="40"/>
        <v>10</v>
      </c>
      <c r="AT205" s="224">
        <f t="shared" si="41"/>
        <v>0</v>
      </c>
      <c r="AU205" s="224" t="str">
        <f>IFERROR((AQ205-#REF!+#REF!)/(#REF!-#REF!)*100,"")</f>
        <v/>
      </c>
      <c r="AV205" s="224"/>
      <c r="AW205" s="224"/>
      <c r="AX205" s="224"/>
    </row>
    <row r="206" ht="12.75" customHeight="1" spans="1:50">
      <c r="A206" s="13">
        <v>199</v>
      </c>
      <c r="B206" s="204" t="s">
        <v>2108</v>
      </c>
      <c r="C206" s="204" t="s">
        <v>2105</v>
      </c>
      <c r="D206" s="205" t="s">
        <v>1798</v>
      </c>
      <c r="E206" s="206"/>
      <c r="F206" s="206"/>
      <c r="G206" s="207" t="s">
        <v>3126</v>
      </c>
      <c r="H206" s="208"/>
      <c r="I206" s="209" t="s">
        <v>1799</v>
      </c>
      <c r="J206" s="208">
        <v>1</v>
      </c>
      <c r="K206" s="209" t="s">
        <v>3127</v>
      </c>
      <c r="L206" s="215" t="s">
        <v>2074</v>
      </c>
      <c r="M206" s="214" t="str">
        <f t="shared" si="33"/>
        <v>2004-07-23</v>
      </c>
      <c r="N206" s="46"/>
      <c r="O206" s="16"/>
      <c r="P206" s="14"/>
      <c r="Q206" s="217">
        <v>260</v>
      </c>
      <c r="R206" s="16">
        <v>0</v>
      </c>
      <c r="S206" s="16"/>
      <c r="T206" s="16">
        <f t="shared" si="42"/>
        <v>10</v>
      </c>
      <c r="U206" s="46"/>
      <c r="V206" s="16">
        <f t="shared" si="43"/>
        <v>10</v>
      </c>
      <c r="W206" s="16" t="str">
        <f t="shared" si="34"/>
        <v/>
      </c>
      <c r="X206" s="14"/>
      <c r="Y206" s="2"/>
      <c r="AA206" s="45" t="s">
        <v>3129</v>
      </c>
      <c r="AB206" s="224" t="s">
        <v>3130</v>
      </c>
      <c r="AC206" s="224"/>
      <c r="AD206" s="224"/>
      <c r="AE206" s="224"/>
      <c r="AF206" s="224"/>
      <c r="AG206" s="224">
        <v>1</v>
      </c>
      <c r="AH206" s="224">
        <v>0</v>
      </c>
      <c r="AI206" s="224">
        <v>0</v>
      </c>
      <c r="AJ206" s="224">
        <v>10</v>
      </c>
      <c r="AK206" s="230">
        <f t="shared" si="35"/>
        <v>2004</v>
      </c>
      <c r="AL206" s="224">
        <f t="shared" si="36"/>
        <v>10</v>
      </c>
      <c r="AM206" s="224">
        <v>0</v>
      </c>
      <c r="AN206" s="224">
        <f t="shared" si="37"/>
        <v>10</v>
      </c>
      <c r="AO206" s="224">
        <f t="shared" si="38"/>
        <v>10</v>
      </c>
      <c r="AP206" s="233"/>
      <c r="AQ206" s="224">
        <f t="shared" si="39"/>
        <v>10</v>
      </c>
      <c r="AR206" s="224"/>
      <c r="AS206" s="224">
        <f t="shared" si="40"/>
        <v>10</v>
      </c>
      <c r="AT206" s="224">
        <f t="shared" si="41"/>
        <v>0</v>
      </c>
      <c r="AU206" s="224" t="str">
        <f>IFERROR((AQ206-#REF!+#REF!)/(#REF!-#REF!)*100,"")</f>
        <v/>
      </c>
      <c r="AV206" s="224"/>
      <c r="AW206" s="224"/>
      <c r="AX206" s="224"/>
    </row>
    <row r="207" ht="12.75" customHeight="1" spans="1:50">
      <c r="A207" s="13">
        <v>200</v>
      </c>
      <c r="B207" s="204" t="s">
        <v>2109</v>
      </c>
      <c r="C207" s="204" t="s">
        <v>2105</v>
      </c>
      <c r="D207" s="205" t="s">
        <v>1798</v>
      </c>
      <c r="E207" s="206"/>
      <c r="F207" s="206"/>
      <c r="G207" s="207" t="s">
        <v>3126</v>
      </c>
      <c r="H207" s="208"/>
      <c r="I207" s="209" t="s">
        <v>1799</v>
      </c>
      <c r="J207" s="208">
        <v>1</v>
      </c>
      <c r="K207" s="209" t="s">
        <v>3127</v>
      </c>
      <c r="L207" s="215" t="s">
        <v>2074</v>
      </c>
      <c r="M207" s="214" t="str">
        <f t="shared" si="33"/>
        <v>2004-07-23</v>
      </c>
      <c r="N207" s="46"/>
      <c r="O207" s="16"/>
      <c r="P207" s="14"/>
      <c r="Q207" s="217">
        <v>260</v>
      </c>
      <c r="R207" s="16">
        <v>0</v>
      </c>
      <c r="S207" s="16"/>
      <c r="T207" s="16">
        <f t="shared" si="42"/>
        <v>10</v>
      </c>
      <c r="U207" s="46"/>
      <c r="V207" s="16">
        <f t="shared" si="43"/>
        <v>10</v>
      </c>
      <c r="W207" s="16" t="str">
        <f t="shared" si="34"/>
        <v/>
      </c>
      <c r="X207" s="14"/>
      <c r="Y207" s="2"/>
      <c r="AA207" s="45" t="s">
        <v>3129</v>
      </c>
      <c r="AB207" s="224" t="s">
        <v>3130</v>
      </c>
      <c r="AC207" s="224"/>
      <c r="AD207" s="224"/>
      <c r="AE207" s="224"/>
      <c r="AF207" s="224"/>
      <c r="AG207" s="224">
        <v>1</v>
      </c>
      <c r="AH207" s="224">
        <v>0</v>
      </c>
      <c r="AI207" s="224">
        <v>0</v>
      </c>
      <c r="AJ207" s="224">
        <v>10</v>
      </c>
      <c r="AK207" s="230">
        <f t="shared" si="35"/>
        <v>2004</v>
      </c>
      <c r="AL207" s="224">
        <f t="shared" si="36"/>
        <v>10</v>
      </c>
      <c r="AM207" s="224">
        <v>0</v>
      </c>
      <c r="AN207" s="224">
        <f t="shared" si="37"/>
        <v>10</v>
      </c>
      <c r="AO207" s="224">
        <f t="shared" si="38"/>
        <v>10</v>
      </c>
      <c r="AP207" s="233"/>
      <c r="AQ207" s="224">
        <f t="shared" si="39"/>
        <v>10</v>
      </c>
      <c r="AR207" s="224"/>
      <c r="AS207" s="224">
        <f t="shared" si="40"/>
        <v>10</v>
      </c>
      <c r="AT207" s="224">
        <f t="shared" si="41"/>
        <v>0</v>
      </c>
      <c r="AU207" s="224" t="str">
        <f>IFERROR((AQ207-#REF!+#REF!)/(#REF!-#REF!)*100,"")</f>
        <v/>
      </c>
      <c r="AV207" s="224"/>
      <c r="AW207" s="224"/>
      <c r="AX207" s="224"/>
    </row>
    <row r="208" ht="12.75" customHeight="1" spans="1:50">
      <c r="A208" s="13">
        <v>201</v>
      </c>
      <c r="B208" s="204" t="s">
        <v>2110</v>
      </c>
      <c r="C208" s="204" t="s">
        <v>2105</v>
      </c>
      <c r="D208" s="205" t="s">
        <v>1798</v>
      </c>
      <c r="E208" s="206"/>
      <c r="F208" s="206"/>
      <c r="G208" s="207" t="s">
        <v>3126</v>
      </c>
      <c r="H208" s="208"/>
      <c r="I208" s="209" t="s">
        <v>1799</v>
      </c>
      <c r="J208" s="208">
        <v>1</v>
      </c>
      <c r="K208" s="209" t="s">
        <v>3127</v>
      </c>
      <c r="L208" s="215" t="s">
        <v>2074</v>
      </c>
      <c r="M208" s="214" t="str">
        <f t="shared" si="33"/>
        <v>2004-07-23</v>
      </c>
      <c r="N208" s="46"/>
      <c r="O208" s="16"/>
      <c r="P208" s="14"/>
      <c r="Q208" s="217">
        <v>260</v>
      </c>
      <c r="R208" s="16">
        <v>0</v>
      </c>
      <c r="S208" s="16"/>
      <c r="T208" s="16">
        <f t="shared" si="42"/>
        <v>10</v>
      </c>
      <c r="U208" s="46"/>
      <c r="V208" s="16">
        <f t="shared" si="43"/>
        <v>10</v>
      </c>
      <c r="W208" s="16" t="str">
        <f t="shared" si="34"/>
        <v/>
      </c>
      <c r="X208" s="14"/>
      <c r="Y208" s="2"/>
      <c r="AA208" s="45" t="s">
        <v>3129</v>
      </c>
      <c r="AB208" s="224" t="s">
        <v>3130</v>
      </c>
      <c r="AC208" s="224"/>
      <c r="AD208" s="224"/>
      <c r="AE208" s="224"/>
      <c r="AF208" s="224"/>
      <c r="AG208" s="224">
        <v>1</v>
      </c>
      <c r="AH208" s="224">
        <v>0</v>
      </c>
      <c r="AI208" s="224">
        <v>0</v>
      </c>
      <c r="AJ208" s="224">
        <v>10</v>
      </c>
      <c r="AK208" s="230">
        <f t="shared" si="35"/>
        <v>2004</v>
      </c>
      <c r="AL208" s="224">
        <f t="shared" si="36"/>
        <v>10</v>
      </c>
      <c r="AM208" s="224">
        <v>0</v>
      </c>
      <c r="AN208" s="224">
        <f t="shared" si="37"/>
        <v>10</v>
      </c>
      <c r="AO208" s="224">
        <f t="shared" si="38"/>
        <v>10</v>
      </c>
      <c r="AP208" s="233"/>
      <c r="AQ208" s="224">
        <f t="shared" si="39"/>
        <v>10</v>
      </c>
      <c r="AR208" s="224"/>
      <c r="AS208" s="224">
        <f t="shared" si="40"/>
        <v>10</v>
      </c>
      <c r="AT208" s="224">
        <f t="shared" si="41"/>
        <v>0</v>
      </c>
      <c r="AU208" s="224" t="str">
        <f>IFERROR((AQ208-#REF!+#REF!)/(#REF!-#REF!)*100,"")</f>
        <v/>
      </c>
      <c r="AV208" s="224"/>
      <c r="AW208" s="224"/>
      <c r="AX208" s="224"/>
    </row>
    <row r="209" ht="12.75" customHeight="1" spans="1:50">
      <c r="A209" s="13">
        <v>202</v>
      </c>
      <c r="B209" s="204" t="s">
        <v>2111</v>
      </c>
      <c r="C209" s="204" t="s">
        <v>2112</v>
      </c>
      <c r="D209" s="205" t="s">
        <v>1798</v>
      </c>
      <c r="E209" s="206"/>
      <c r="F209" s="206"/>
      <c r="G209" s="207" t="s">
        <v>3126</v>
      </c>
      <c r="H209" s="208"/>
      <c r="I209" s="209" t="s">
        <v>1799</v>
      </c>
      <c r="J209" s="208">
        <v>1</v>
      </c>
      <c r="K209" s="209" t="s">
        <v>3127</v>
      </c>
      <c r="L209" s="215" t="s">
        <v>2113</v>
      </c>
      <c r="M209" s="214" t="str">
        <f t="shared" si="33"/>
        <v>2004-01-31</v>
      </c>
      <c r="N209" s="46"/>
      <c r="O209" s="16"/>
      <c r="P209" s="14"/>
      <c r="Q209" s="217">
        <v>580</v>
      </c>
      <c r="R209" s="16">
        <v>0</v>
      </c>
      <c r="S209" s="16"/>
      <c r="T209" s="16">
        <f t="shared" si="42"/>
        <v>50</v>
      </c>
      <c r="U209" s="46"/>
      <c r="V209" s="16">
        <f t="shared" si="43"/>
        <v>50</v>
      </c>
      <c r="W209" s="16" t="str">
        <f t="shared" si="34"/>
        <v/>
      </c>
      <c r="X209" s="14"/>
      <c r="Y209" s="2"/>
      <c r="AA209" s="45" t="s">
        <v>3129</v>
      </c>
      <c r="AB209" s="224" t="s">
        <v>3130</v>
      </c>
      <c r="AC209" s="224"/>
      <c r="AD209" s="224"/>
      <c r="AE209" s="224"/>
      <c r="AF209" s="224"/>
      <c r="AG209" s="224">
        <v>1</v>
      </c>
      <c r="AH209" s="224">
        <v>0</v>
      </c>
      <c r="AI209" s="224">
        <v>0</v>
      </c>
      <c r="AJ209" s="224">
        <v>50</v>
      </c>
      <c r="AK209" s="230">
        <f t="shared" si="35"/>
        <v>2004</v>
      </c>
      <c r="AL209" s="224">
        <f t="shared" si="36"/>
        <v>50</v>
      </c>
      <c r="AM209" s="224">
        <v>0</v>
      </c>
      <c r="AN209" s="224">
        <f t="shared" si="37"/>
        <v>50</v>
      </c>
      <c r="AO209" s="224">
        <f t="shared" si="38"/>
        <v>50</v>
      </c>
      <c r="AP209" s="233"/>
      <c r="AQ209" s="224">
        <f t="shared" si="39"/>
        <v>50</v>
      </c>
      <c r="AR209" s="224"/>
      <c r="AS209" s="224">
        <f t="shared" si="40"/>
        <v>50</v>
      </c>
      <c r="AT209" s="224">
        <f t="shared" si="41"/>
        <v>0</v>
      </c>
      <c r="AU209" s="224" t="str">
        <f>IFERROR((AQ209-#REF!+#REF!)/(#REF!-#REF!)*100,"")</f>
        <v/>
      </c>
      <c r="AV209" s="224"/>
      <c r="AW209" s="224"/>
      <c r="AX209" s="224"/>
    </row>
    <row r="210" ht="12.75" customHeight="1" spans="1:50">
      <c r="A210" s="13">
        <v>203</v>
      </c>
      <c r="B210" s="204" t="s">
        <v>2114</v>
      </c>
      <c r="C210" s="204" t="s">
        <v>2112</v>
      </c>
      <c r="D210" s="205" t="s">
        <v>1798</v>
      </c>
      <c r="E210" s="206"/>
      <c r="F210" s="206"/>
      <c r="G210" s="207" t="s">
        <v>3126</v>
      </c>
      <c r="H210" s="208"/>
      <c r="I210" s="209" t="s">
        <v>1799</v>
      </c>
      <c r="J210" s="208">
        <v>1</v>
      </c>
      <c r="K210" s="209" t="s">
        <v>3127</v>
      </c>
      <c r="L210" s="215" t="s">
        <v>2113</v>
      </c>
      <c r="M210" s="214" t="str">
        <f t="shared" si="33"/>
        <v>2004-01-31</v>
      </c>
      <c r="N210" s="46"/>
      <c r="O210" s="16"/>
      <c r="P210" s="14"/>
      <c r="Q210" s="217">
        <v>580</v>
      </c>
      <c r="R210" s="16">
        <v>0</v>
      </c>
      <c r="S210" s="16"/>
      <c r="T210" s="16">
        <f t="shared" si="42"/>
        <v>50</v>
      </c>
      <c r="U210" s="46"/>
      <c r="V210" s="16">
        <f t="shared" si="43"/>
        <v>50</v>
      </c>
      <c r="W210" s="16" t="str">
        <f t="shared" si="34"/>
        <v/>
      </c>
      <c r="X210" s="14"/>
      <c r="Y210" s="2"/>
      <c r="AA210" s="45" t="s">
        <v>3129</v>
      </c>
      <c r="AB210" s="224" t="s">
        <v>3130</v>
      </c>
      <c r="AC210" s="224"/>
      <c r="AD210" s="224"/>
      <c r="AE210" s="224"/>
      <c r="AF210" s="224"/>
      <c r="AG210" s="224">
        <v>1</v>
      </c>
      <c r="AH210" s="224">
        <v>0</v>
      </c>
      <c r="AI210" s="224">
        <v>0</v>
      </c>
      <c r="AJ210" s="224">
        <v>50</v>
      </c>
      <c r="AK210" s="230">
        <f t="shared" si="35"/>
        <v>2004</v>
      </c>
      <c r="AL210" s="224">
        <f t="shared" si="36"/>
        <v>50</v>
      </c>
      <c r="AM210" s="224">
        <v>0</v>
      </c>
      <c r="AN210" s="224">
        <f t="shared" si="37"/>
        <v>50</v>
      </c>
      <c r="AO210" s="224">
        <f t="shared" si="38"/>
        <v>50</v>
      </c>
      <c r="AP210" s="233"/>
      <c r="AQ210" s="224">
        <f t="shared" si="39"/>
        <v>50</v>
      </c>
      <c r="AR210" s="224"/>
      <c r="AS210" s="224">
        <f t="shared" si="40"/>
        <v>50</v>
      </c>
      <c r="AT210" s="224">
        <f t="shared" si="41"/>
        <v>0</v>
      </c>
      <c r="AU210" s="224" t="str">
        <f>IFERROR((AQ210-#REF!+#REF!)/(#REF!-#REF!)*100,"")</f>
        <v/>
      </c>
      <c r="AV210" s="224"/>
      <c r="AW210" s="224"/>
      <c r="AX210" s="224"/>
    </row>
    <row r="211" ht="12.75" customHeight="1" spans="1:50">
      <c r="A211" s="13">
        <v>204</v>
      </c>
      <c r="B211" s="204" t="s">
        <v>2115</v>
      </c>
      <c r="C211" s="204" t="s">
        <v>2112</v>
      </c>
      <c r="D211" s="205" t="s">
        <v>1798</v>
      </c>
      <c r="E211" s="206"/>
      <c r="F211" s="206"/>
      <c r="G211" s="207" t="s">
        <v>3126</v>
      </c>
      <c r="H211" s="208"/>
      <c r="I211" s="209" t="s">
        <v>1799</v>
      </c>
      <c r="J211" s="208">
        <v>1</v>
      </c>
      <c r="K211" s="209" t="s">
        <v>3127</v>
      </c>
      <c r="L211" s="215" t="s">
        <v>2113</v>
      </c>
      <c r="M211" s="214" t="str">
        <f t="shared" si="33"/>
        <v>2004-01-31</v>
      </c>
      <c r="N211" s="46"/>
      <c r="O211" s="16"/>
      <c r="P211" s="14"/>
      <c r="Q211" s="217">
        <v>580</v>
      </c>
      <c r="R211" s="16">
        <v>0</v>
      </c>
      <c r="S211" s="16"/>
      <c r="T211" s="16">
        <f t="shared" si="42"/>
        <v>50</v>
      </c>
      <c r="U211" s="46"/>
      <c r="V211" s="16">
        <f t="shared" si="43"/>
        <v>50</v>
      </c>
      <c r="W211" s="16" t="str">
        <f t="shared" si="34"/>
        <v/>
      </c>
      <c r="X211" s="14"/>
      <c r="Y211" s="2"/>
      <c r="AA211" s="45" t="s">
        <v>3129</v>
      </c>
      <c r="AB211" s="224" t="s">
        <v>3130</v>
      </c>
      <c r="AC211" s="224"/>
      <c r="AD211" s="224"/>
      <c r="AE211" s="224"/>
      <c r="AF211" s="224"/>
      <c r="AG211" s="224">
        <v>1</v>
      </c>
      <c r="AH211" s="224">
        <v>0</v>
      </c>
      <c r="AI211" s="224">
        <v>0</v>
      </c>
      <c r="AJ211" s="224">
        <v>50</v>
      </c>
      <c r="AK211" s="230">
        <f t="shared" si="35"/>
        <v>2004</v>
      </c>
      <c r="AL211" s="224">
        <f t="shared" si="36"/>
        <v>50</v>
      </c>
      <c r="AM211" s="224">
        <v>0</v>
      </c>
      <c r="AN211" s="224">
        <f t="shared" si="37"/>
        <v>50</v>
      </c>
      <c r="AO211" s="224">
        <f t="shared" si="38"/>
        <v>50</v>
      </c>
      <c r="AP211" s="233"/>
      <c r="AQ211" s="224">
        <f t="shared" si="39"/>
        <v>50</v>
      </c>
      <c r="AR211" s="224"/>
      <c r="AS211" s="224">
        <f t="shared" si="40"/>
        <v>50</v>
      </c>
      <c r="AT211" s="224">
        <f t="shared" si="41"/>
        <v>0</v>
      </c>
      <c r="AU211" s="224" t="str">
        <f>IFERROR((AQ211-#REF!+#REF!)/(#REF!-#REF!)*100,"")</f>
        <v/>
      </c>
      <c r="AV211" s="224"/>
      <c r="AW211" s="224"/>
      <c r="AX211" s="224"/>
    </row>
    <row r="212" ht="12.75" customHeight="1" spans="1:50">
      <c r="A212" s="13">
        <v>205</v>
      </c>
      <c r="B212" s="204" t="s">
        <v>2116</v>
      </c>
      <c r="C212" s="204" t="s">
        <v>2112</v>
      </c>
      <c r="D212" s="205" t="s">
        <v>1798</v>
      </c>
      <c r="E212" s="206"/>
      <c r="F212" s="206"/>
      <c r="G212" s="207" t="s">
        <v>3126</v>
      </c>
      <c r="H212" s="208"/>
      <c r="I212" s="209" t="s">
        <v>1799</v>
      </c>
      <c r="J212" s="208">
        <v>1</v>
      </c>
      <c r="K212" s="209" t="s">
        <v>3127</v>
      </c>
      <c r="L212" s="215" t="s">
        <v>2113</v>
      </c>
      <c r="M212" s="214" t="str">
        <f t="shared" si="33"/>
        <v>2004-01-31</v>
      </c>
      <c r="N212" s="46"/>
      <c r="O212" s="16"/>
      <c r="P212" s="14"/>
      <c r="Q212" s="217">
        <v>580</v>
      </c>
      <c r="R212" s="16">
        <v>0</v>
      </c>
      <c r="S212" s="16"/>
      <c r="T212" s="16">
        <f t="shared" si="42"/>
        <v>50</v>
      </c>
      <c r="U212" s="46"/>
      <c r="V212" s="16">
        <f t="shared" si="43"/>
        <v>50</v>
      </c>
      <c r="W212" s="16" t="str">
        <f t="shared" si="34"/>
        <v/>
      </c>
      <c r="X212" s="14"/>
      <c r="Y212" s="2"/>
      <c r="AA212" s="45" t="s">
        <v>3129</v>
      </c>
      <c r="AB212" s="224" t="s">
        <v>3130</v>
      </c>
      <c r="AC212" s="224"/>
      <c r="AD212" s="224"/>
      <c r="AE212" s="224"/>
      <c r="AF212" s="224"/>
      <c r="AG212" s="224">
        <v>1</v>
      </c>
      <c r="AH212" s="224">
        <v>0</v>
      </c>
      <c r="AI212" s="224">
        <v>0</v>
      </c>
      <c r="AJ212" s="224">
        <v>50</v>
      </c>
      <c r="AK212" s="230">
        <f t="shared" si="35"/>
        <v>2004</v>
      </c>
      <c r="AL212" s="224">
        <f t="shared" si="36"/>
        <v>50</v>
      </c>
      <c r="AM212" s="224">
        <v>0</v>
      </c>
      <c r="AN212" s="224">
        <f t="shared" si="37"/>
        <v>50</v>
      </c>
      <c r="AO212" s="224">
        <f t="shared" si="38"/>
        <v>50</v>
      </c>
      <c r="AP212" s="233"/>
      <c r="AQ212" s="224">
        <f t="shared" si="39"/>
        <v>50</v>
      </c>
      <c r="AR212" s="224"/>
      <c r="AS212" s="224">
        <f t="shared" si="40"/>
        <v>50</v>
      </c>
      <c r="AT212" s="224">
        <f t="shared" si="41"/>
        <v>0</v>
      </c>
      <c r="AU212" s="224" t="str">
        <f>IFERROR((AQ212-#REF!+#REF!)/(#REF!-#REF!)*100,"")</f>
        <v/>
      </c>
      <c r="AV212" s="224"/>
      <c r="AW212" s="224"/>
      <c r="AX212" s="224"/>
    </row>
    <row r="213" ht="12.75" customHeight="1" spans="1:50">
      <c r="A213" s="13">
        <v>206</v>
      </c>
      <c r="B213" s="204" t="s">
        <v>2117</v>
      </c>
      <c r="C213" s="204" t="s">
        <v>2112</v>
      </c>
      <c r="D213" s="205" t="s">
        <v>1798</v>
      </c>
      <c r="E213" s="206"/>
      <c r="F213" s="206"/>
      <c r="G213" s="207" t="s">
        <v>3126</v>
      </c>
      <c r="H213" s="208"/>
      <c r="I213" s="209" t="s">
        <v>1799</v>
      </c>
      <c r="J213" s="208">
        <v>1</v>
      </c>
      <c r="K213" s="209" t="s">
        <v>3127</v>
      </c>
      <c r="L213" s="215" t="s">
        <v>2113</v>
      </c>
      <c r="M213" s="214" t="str">
        <f t="shared" si="33"/>
        <v>2004-01-31</v>
      </c>
      <c r="N213" s="46"/>
      <c r="O213" s="16"/>
      <c r="P213" s="14"/>
      <c r="Q213" s="217">
        <v>580</v>
      </c>
      <c r="R213" s="16">
        <v>0</v>
      </c>
      <c r="S213" s="16"/>
      <c r="T213" s="16">
        <f t="shared" si="42"/>
        <v>50</v>
      </c>
      <c r="U213" s="46"/>
      <c r="V213" s="16">
        <f t="shared" si="43"/>
        <v>50</v>
      </c>
      <c r="W213" s="16" t="str">
        <f t="shared" si="34"/>
        <v/>
      </c>
      <c r="X213" s="14"/>
      <c r="Y213" s="2"/>
      <c r="AA213" s="45" t="s">
        <v>3129</v>
      </c>
      <c r="AB213" s="224" t="s">
        <v>3130</v>
      </c>
      <c r="AC213" s="224"/>
      <c r="AD213" s="224"/>
      <c r="AE213" s="224"/>
      <c r="AF213" s="224"/>
      <c r="AG213" s="224">
        <v>1</v>
      </c>
      <c r="AH213" s="224">
        <v>0</v>
      </c>
      <c r="AI213" s="224">
        <v>0</v>
      </c>
      <c r="AJ213" s="224">
        <v>50</v>
      </c>
      <c r="AK213" s="230">
        <f t="shared" si="35"/>
        <v>2004</v>
      </c>
      <c r="AL213" s="224">
        <f t="shared" si="36"/>
        <v>50</v>
      </c>
      <c r="AM213" s="224">
        <v>0</v>
      </c>
      <c r="AN213" s="224">
        <f t="shared" si="37"/>
        <v>50</v>
      </c>
      <c r="AO213" s="224">
        <f t="shared" si="38"/>
        <v>50</v>
      </c>
      <c r="AP213" s="233"/>
      <c r="AQ213" s="224">
        <f t="shared" si="39"/>
        <v>50</v>
      </c>
      <c r="AR213" s="224"/>
      <c r="AS213" s="224">
        <f t="shared" si="40"/>
        <v>50</v>
      </c>
      <c r="AT213" s="224">
        <f t="shared" si="41"/>
        <v>0</v>
      </c>
      <c r="AU213" s="224" t="str">
        <f>IFERROR((AQ213-#REF!+#REF!)/(#REF!-#REF!)*100,"")</f>
        <v/>
      </c>
      <c r="AV213" s="224"/>
      <c r="AW213" s="224"/>
      <c r="AX213" s="224"/>
    </row>
    <row r="214" ht="12.75" customHeight="1" spans="1:50">
      <c r="A214" s="13">
        <v>207</v>
      </c>
      <c r="B214" s="204" t="s">
        <v>2118</v>
      </c>
      <c r="C214" s="204" t="s">
        <v>2112</v>
      </c>
      <c r="D214" s="205" t="s">
        <v>1798</v>
      </c>
      <c r="E214" s="206"/>
      <c r="F214" s="206"/>
      <c r="G214" s="207" t="s">
        <v>3126</v>
      </c>
      <c r="H214" s="208"/>
      <c r="I214" s="209" t="s">
        <v>1799</v>
      </c>
      <c r="J214" s="208">
        <v>1</v>
      </c>
      <c r="K214" s="209" t="s">
        <v>3127</v>
      </c>
      <c r="L214" s="215" t="s">
        <v>2113</v>
      </c>
      <c r="M214" s="214" t="str">
        <f t="shared" si="33"/>
        <v>2004-01-31</v>
      </c>
      <c r="N214" s="46"/>
      <c r="O214" s="16"/>
      <c r="P214" s="14"/>
      <c r="Q214" s="217">
        <v>580</v>
      </c>
      <c r="R214" s="16">
        <v>0</v>
      </c>
      <c r="S214" s="16"/>
      <c r="T214" s="16">
        <f t="shared" si="42"/>
        <v>50</v>
      </c>
      <c r="U214" s="46"/>
      <c r="V214" s="16">
        <f t="shared" si="43"/>
        <v>50</v>
      </c>
      <c r="W214" s="16" t="str">
        <f t="shared" si="34"/>
        <v/>
      </c>
      <c r="X214" s="14"/>
      <c r="Y214" s="2"/>
      <c r="AA214" s="45" t="s">
        <v>3129</v>
      </c>
      <c r="AB214" s="224" t="s">
        <v>3130</v>
      </c>
      <c r="AC214" s="224"/>
      <c r="AD214" s="224"/>
      <c r="AE214" s="224"/>
      <c r="AF214" s="224"/>
      <c r="AG214" s="224">
        <v>1</v>
      </c>
      <c r="AH214" s="224">
        <v>0</v>
      </c>
      <c r="AI214" s="224">
        <v>0</v>
      </c>
      <c r="AJ214" s="224">
        <v>50</v>
      </c>
      <c r="AK214" s="230">
        <f t="shared" si="35"/>
        <v>2004</v>
      </c>
      <c r="AL214" s="224">
        <f t="shared" si="36"/>
        <v>50</v>
      </c>
      <c r="AM214" s="224">
        <v>0</v>
      </c>
      <c r="AN214" s="224">
        <f t="shared" si="37"/>
        <v>50</v>
      </c>
      <c r="AO214" s="224">
        <f t="shared" si="38"/>
        <v>50</v>
      </c>
      <c r="AP214" s="233"/>
      <c r="AQ214" s="224">
        <f t="shared" si="39"/>
        <v>50</v>
      </c>
      <c r="AR214" s="224"/>
      <c r="AS214" s="224">
        <f t="shared" si="40"/>
        <v>50</v>
      </c>
      <c r="AT214" s="224">
        <f t="shared" si="41"/>
        <v>0</v>
      </c>
      <c r="AU214" s="224" t="str">
        <f>IFERROR((AQ214-#REF!+#REF!)/(#REF!-#REF!)*100,"")</f>
        <v/>
      </c>
      <c r="AV214" s="224"/>
      <c r="AW214" s="224"/>
      <c r="AX214" s="224"/>
    </row>
    <row r="215" ht="12.75" customHeight="1" spans="1:50">
      <c r="A215" s="13">
        <v>208</v>
      </c>
      <c r="B215" s="204" t="s">
        <v>2119</v>
      </c>
      <c r="C215" s="204" t="s">
        <v>2112</v>
      </c>
      <c r="D215" s="205" t="s">
        <v>1798</v>
      </c>
      <c r="E215" s="206"/>
      <c r="F215" s="206"/>
      <c r="G215" s="207" t="s">
        <v>3126</v>
      </c>
      <c r="H215" s="208"/>
      <c r="I215" s="209" t="s">
        <v>1799</v>
      </c>
      <c r="J215" s="208">
        <v>1</v>
      </c>
      <c r="K215" s="209" t="s">
        <v>3127</v>
      </c>
      <c r="L215" s="215" t="s">
        <v>2113</v>
      </c>
      <c r="M215" s="214" t="str">
        <f t="shared" si="33"/>
        <v>2004-01-31</v>
      </c>
      <c r="N215" s="46"/>
      <c r="O215" s="16"/>
      <c r="P215" s="14"/>
      <c r="Q215" s="217">
        <v>580</v>
      </c>
      <c r="R215" s="16">
        <v>0</v>
      </c>
      <c r="S215" s="16"/>
      <c r="T215" s="16">
        <f t="shared" si="42"/>
        <v>50</v>
      </c>
      <c r="U215" s="46"/>
      <c r="V215" s="16">
        <f t="shared" si="43"/>
        <v>50</v>
      </c>
      <c r="W215" s="16" t="str">
        <f t="shared" si="34"/>
        <v/>
      </c>
      <c r="X215" s="14"/>
      <c r="Y215" s="2"/>
      <c r="AA215" s="45" t="s">
        <v>3129</v>
      </c>
      <c r="AB215" s="224" t="s">
        <v>3130</v>
      </c>
      <c r="AC215" s="224"/>
      <c r="AD215" s="224"/>
      <c r="AE215" s="224"/>
      <c r="AF215" s="224"/>
      <c r="AG215" s="224">
        <v>1</v>
      </c>
      <c r="AH215" s="224">
        <v>0</v>
      </c>
      <c r="AI215" s="224">
        <v>0</v>
      </c>
      <c r="AJ215" s="224">
        <v>50</v>
      </c>
      <c r="AK215" s="230">
        <f t="shared" si="35"/>
        <v>2004</v>
      </c>
      <c r="AL215" s="224">
        <f t="shared" si="36"/>
        <v>50</v>
      </c>
      <c r="AM215" s="224">
        <v>0</v>
      </c>
      <c r="AN215" s="224">
        <f t="shared" si="37"/>
        <v>50</v>
      </c>
      <c r="AO215" s="224">
        <f t="shared" si="38"/>
        <v>50</v>
      </c>
      <c r="AP215" s="233"/>
      <c r="AQ215" s="224">
        <f t="shared" si="39"/>
        <v>50</v>
      </c>
      <c r="AR215" s="224"/>
      <c r="AS215" s="224">
        <f t="shared" si="40"/>
        <v>50</v>
      </c>
      <c r="AT215" s="224">
        <f t="shared" si="41"/>
        <v>0</v>
      </c>
      <c r="AU215" s="224" t="str">
        <f>IFERROR((AQ215-#REF!+#REF!)/(#REF!-#REF!)*100,"")</f>
        <v/>
      </c>
      <c r="AV215" s="224"/>
      <c r="AW215" s="224"/>
      <c r="AX215" s="224"/>
    </row>
    <row r="216" ht="12.75" customHeight="1" spans="1:50">
      <c r="A216" s="13">
        <v>209</v>
      </c>
      <c r="B216" s="204" t="s">
        <v>2120</v>
      </c>
      <c r="C216" s="204" t="s">
        <v>2112</v>
      </c>
      <c r="D216" s="205" t="s">
        <v>1798</v>
      </c>
      <c r="E216" s="206"/>
      <c r="F216" s="206"/>
      <c r="G216" s="207" t="s">
        <v>3126</v>
      </c>
      <c r="H216" s="208"/>
      <c r="I216" s="209" t="s">
        <v>1799</v>
      </c>
      <c r="J216" s="208">
        <v>1</v>
      </c>
      <c r="K216" s="209" t="s">
        <v>3127</v>
      </c>
      <c r="L216" s="215" t="s">
        <v>2113</v>
      </c>
      <c r="M216" s="214" t="str">
        <f t="shared" si="33"/>
        <v>2004-01-31</v>
      </c>
      <c r="N216" s="46"/>
      <c r="O216" s="16"/>
      <c r="P216" s="14"/>
      <c r="Q216" s="217">
        <v>580</v>
      </c>
      <c r="R216" s="16">
        <v>0</v>
      </c>
      <c r="S216" s="16"/>
      <c r="T216" s="16">
        <f t="shared" si="42"/>
        <v>50</v>
      </c>
      <c r="U216" s="46"/>
      <c r="V216" s="16">
        <f t="shared" si="43"/>
        <v>50</v>
      </c>
      <c r="W216" s="16" t="str">
        <f t="shared" si="34"/>
        <v/>
      </c>
      <c r="X216" s="14"/>
      <c r="Y216" s="2"/>
      <c r="AA216" s="45" t="s">
        <v>3129</v>
      </c>
      <c r="AB216" s="224" t="s">
        <v>3130</v>
      </c>
      <c r="AC216" s="224"/>
      <c r="AD216" s="224"/>
      <c r="AE216" s="224"/>
      <c r="AF216" s="224"/>
      <c r="AG216" s="224">
        <v>1</v>
      </c>
      <c r="AH216" s="224">
        <v>0</v>
      </c>
      <c r="AI216" s="224">
        <v>0</v>
      </c>
      <c r="AJ216" s="224">
        <v>50</v>
      </c>
      <c r="AK216" s="230">
        <f t="shared" si="35"/>
        <v>2004</v>
      </c>
      <c r="AL216" s="224">
        <f t="shared" si="36"/>
        <v>50</v>
      </c>
      <c r="AM216" s="224">
        <v>0</v>
      </c>
      <c r="AN216" s="224">
        <f t="shared" si="37"/>
        <v>50</v>
      </c>
      <c r="AO216" s="224">
        <f t="shared" si="38"/>
        <v>50</v>
      </c>
      <c r="AP216" s="233"/>
      <c r="AQ216" s="224">
        <f t="shared" si="39"/>
        <v>50</v>
      </c>
      <c r="AR216" s="224"/>
      <c r="AS216" s="224">
        <f t="shared" si="40"/>
        <v>50</v>
      </c>
      <c r="AT216" s="224">
        <f t="shared" si="41"/>
        <v>0</v>
      </c>
      <c r="AU216" s="224" t="str">
        <f>IFERROR((AQ216-#REF!+#REF!)/(#REF!-#REF!)*100,"")</f>
        <v/>
      </c>
      <c r="AV216" s="224"/>
      <c r="AW216" s="224"/>
      <c r="AX216" s="224"/>
    </row>
    <row r="217" ht="12.75" customHeight="1" spans="1:50">
      <c r="A217" s="13">
        <v>210</v>
      </c>
      <c r="B217" s="204" t="s">
        <v>2121</v>
      </c>
      <c r="C217" s="204" t="s">
        <v>2112</v>
      </c>
      <c r="D217" s="205" t="s">
        <v>1798</v>
      </c>
      <c r="E217" s="206"/>
      <c r="F217" s="206"/>
      <c r="G217" s="207" t="s">
        <v>3126</v>
      </c>
      <c r="H217" s="208"/>
      <c r="I217" s="209" t="s">
        <v>1799</v>
      </c>
      <c r="J217" s="208">
        <v>1</v>
      </c>
      <c r="K217" s="209" t="s">
        <v>3127</v>
      </c>
      <c r="L217" s="215" t="s">
        <v>2113</v>
      </c>
      <c r="M217" s="214" t="str">
        <f t="shared" si="33"/>
        <v>2004-01-31</v>
      </c>
      <c r="N217" s="46"/>
      <c r="O217" s="16"/>
      <c r="P217" s="14"/>
      <c r="Q217" s="217">
        <v>580</v>
      </c>
      <c r="R217" s="16">
        <v>0</v>
      </c>
      <c r="S217" s="16"/>
      <c r="T217" s="16">
        <f t="shared" si="42"/>
        <v>50</v>
      </c>
      <c r="U217" s="46"/>
      <c r="V217" s="16">
        <f t="shared" si="43"/>
        <v>50</v>
      </c>
      <c r="W217" s="16" t="str">
        <f t="shared" si="34"/>
        <v/>
      </c>
      <c r="X217" s="14"/>
      <c r="Y217" s="2"/>
      <c r="AA217" s="45" t="s">
        <v>3129</v>
      </c>
      <c r="AB217" s="224" t="s">
        <v>3130</v>
      </c>
      <c r="AC217" s="224"/>
      <c r="AD217" s="224"/>
      <c r="AE217" s="224"/>
      <c r="AF217" s="224"/>
      <c r="AG217" s="224">
        <v>1</v>
      </c>
      <c r="AH217" s="224">
        <v>0</v>
      </c>
      <c r="AI217" s="224">
        <v>0</v>
      </c>
      <c r="AJ217" s="224">
        <v>50</v>
      </c>
      <c r="AK217" s="230">
        <f t="shared" si="35"/>
        <v>2004</v>
      </c>
      <c r="AL217" s="224">
        <f t="shared" si="36"/>
        <v>50</v>
      </c>
      <c r="AM217" s="224">
        <v>0</v>
      </c>
      <c r="AN217" s="224">
        <f t="shared" si="37"/>
        <v>50</v>
      </c>
      <c r="AO217" s="224">
        <f t="shared" si="38"/>
        <v>50</v>
      </c>
      <c r="AP217" s="233"/>
      <c r="AQ217" s="224">
        <f t="shared" si="39"/>
        <v>50</v>
      </c>
      <c r="AR217" s="224"/>
      <c r="AS217" s="224">
        <f t="shared" si="40"/>
        <v>50</v>
      </c>
      <c r="AT217" s="224">
        <f t="shared" si="41"/>
        <v>0</v>
      </c>
      <c r="AU217" s="224" t="str">
        <f>IFERROR((AQ217-#REF!+#REF!)/(#REF!-#REF!)*100,"")</f>
        <v/>
      </c>
      <c r="AV217" s="224"/>
      <c r="AW217" s="224"/>
      <c r="AX217" s="224"/>
    </row>
    <row r="218" ht="12.75" customHeight="1" spans="1:50">
      <c r="A218" s="13">
        <v>211</v>
      </c>
      <c r="B218" s="204" t="s">
        <v>2122</v>
      </c>
      <c r="C218" s="204" t="s">
        <v>2123</v>
      </c>
      <c r="D218" s="205" t="s">
        <v>1798</v>
      </c>
      <c r="E218" s="206"/>
      <c r="F218" s="206"/>
      <c r="G218" s="207" t="s">
        <v>3126</v>
      </c>
      <c r="H218" s="208"/>
      <c r="I218" s="209" t="s">
        <v>1799</v>
      </c>
      <c r="J218" s="208">
        <v>1</v>
      </c>
      <c r="K218" s="209" t="s">
        <v>3127</v>
      </c>
      <c r="L218" s="215" t="s">
        <v>1800</v>
      </c>
      <c r="M218" s="214" t="str">
        <f t="shared" si="33"/>
        <v>2004-12-31</v>
      </c>
      <c r="N218" s="46"/>
      <c r="O218" s="16"/>
      <c r="P218" s="14"/>
      <c r="Q218" s="217">
        <v>824</v>
      </c>
      <c r="R218" s="16">
        <v>0</v>
      </c>
      <c r="S218" s="16"/>
      <c r="T218" s="16">
        <f t="shared" si="42"/>
        <v>10</v>
      </c>
      <c r="U218" s="46"/>
      <c r="V218" s="16">
        <f t="shared" si="43"/>
        <v>10</v>
      </c>
      <c r="W218" s="16" t="str">
        <f t="shared" si="34"/>
        <v/>
      </c>
      <c r="X218" s="14"/>
      <c r="Y218" s="2"/>
      <c r="AA218" s="45" t="s">
        <v>3129</v>
      </c>
      <c r="AB218" s="224" t="s">
        <v>3130</v>
      </c>
      <c r="AC218" s="224"/>
      <c r="AD218" s="224"/>
      <c r="AE218" s="224"/>
      <c r="AF218" s="224"/>
      <c r="AG218" s="224">
        <v>1</v>
      </c>
      <c r="AH218" s="224">
        <v>0</v>
      </c>
      <c r="AI218" s="224">
        <v>0</v>
      </c>
      <c r="AJ218" s="224">
        <v>5</v>
      </c>
      <c r="AK218" s="230">
        <f t="shared" si="35"/>
        <v>2004</v>
      </c>
      <c r="AL218" s="224">
        <f t="shared" si="36"/>
        <v>5</v>
      </c>
      <c r="AM218" s="224">
        <v>0</v>
      </c>
      <c r="AN218" s="224">
        <f t="shared" si="37"/>
        <v>10</v>
      </c>
      <c r="AO218" s="224">
        <f t="shared" si="38"/>
        <v>10</v>
      </c>
      <c r="AP218" s="233"/>
      <c r="AQ218" s="224">
        <f t="shared" si="39"/>
        <v>10</v>
      </c>
      <c r="AR218" s="224"/>
      <c r="AS218" s="224">
        <f t="shared" si="40"/>
        <v>10</v>
      </c>
      <c r="AT218" s="224">
        <f t="shared" si="41"/>
        <v>0</v>
      </c>
      <c r="AU218" s="224" t="str">
        <f>IFERROR((AQ218-#REF!+#REF!)/(#REF!-#REF!)*100,"")</f>
        <v/>
      </c>
      <c r="AV218" s="224"/>
      <c r="AW218" s="224"/>
      <c r="AX218" s="224"/>
    </row>
    <row r="219" ht="12.75" customHeight="1" spans="1:50">
      <c r="A219" s="13">
        <v>212</v>
      </c>
      <c r="B219" s="204" t="s">
        <v>2124</v>
      </c>
      <c r="C219" s="204" t="s">
        <v>2123</v>
      </c>
      <c r="D219" s="205" t="s">
        <v>1798</v>
      </c>
      <c r="E219" s="206"/>
      <c r="F219" s="206"/>
      <c r="G219" s="207" t="s">
        <v>3126</v>
      </c>
      <c r="H219" s="208"/>
      <c r="I219" s="209" t="s">
        <v>1799</v>
      </c>
      <c r="J219" s="208">
        <v>1</v>
      </c>
      <c r="K219" s="209" t="s">
        <v>3127</v>
      </c>
      <c r="L219" s="215" t="s">
        <v>1800</v>
      </c>
      <c r="M219" s="214" t="str">
        <f t="shared" si="33"/>
        <v>2004-12-31</v>
      </c>
      <c r="N219" s="46"/>
      <c r="O219" s="16"/>
      <c r="P219" s="14"/>
      <c r="Q219" s="217">
        <v>824</v>
      </c>
      <c r="R219" s="16">
        <v>0</v>
      </c>
      <c r="S219" s="16"/>
      <c r="T219" s="16">
        <f t="shared" si="42"/>
        <v>10</v>
      </c>
      <c r="U219" s="46"/>
      <c r="V219" s="16">
        <f t="shared" si="43"/>
        <v>10</v>
      </c>
      <c r="W219" s="16" t="str">
        <f t="shared" si="34"/>
        <v/>
      </c>
      <c r="X219" s="14"/>
      <c r="Y219" s="2"/>
      <c r="AA219" s="45" t="s">
        <v>3129</v>
      </c>
      <c r="AB219" s="224" t="s">
        <v>3130</v>
      </c>
      <c r="AC219" s="224"/>
      <c r="AD219" s="224"/>
      <c r="AE219" s="224"/>
      <c r="AF219" s="224"/>
      <c r="AG219" s="224">
        <v>1</v>
      </c>
      <c r="AH219" s="224">
        <v>0</v>
      </c>
      <c r="AI219" s="224">
        <v>0</v>
      </c>
      <c r="AJ219" s="224">
        <v>5</v>
      </c>
      <c r="AK219" s="230">
        <f t="shared" si="35"/>
        <v>2004</v>
      </c>
      <c r="AL219" s="224">
        <f t="shared" si="36"/>
        <v>5</v>
      </c>
      <c r="AM219" s="224">
        <v>0</v>
      </c>
      <c r="AN219" s="224">
        <f t="shared" si="37"/>
        <v>10</v>
      </c>
      <c r="AO219" s="224">
        <f t="shared" si="38"/>
        <v>10</v>
      </c>
      <c r="AP219" s="233"/>
      <c r="AQ219" s="224">
        <f t="shared" si="39"/>
        <v>10</v>
      </c>
      <c r="AR219" s="224"/>
      <c r="AS219" s="224">
        <f t="shared" si="40"/>
        <v>10</v>
      </c>
      <c r="AT219" s="224">
        <f t="shared" si="41"/>
        <v>0</v>
      </c>
      <c r="AU219" s="224" t="str">
        <f>IFERROR((AQ219-#REF!+#REF!)/(#REF!-#REF!)*100,"")</f>
        <v/>
      </c>
      <c r="AV219" s="224"/>
      <c r="AW219" s="224"/>
      <c r="AX219" s="224"/>
    </row>
    <row r="220" ht="12.75" customHeight="1" spans="1:50">
      <c r="A220" s="13">
        <v>213</v>
      </c>
      <c r="B220" s="204" t="s">
        <v>2125</v>
      </c>
      <c r="C220" s="204" t="s">
        <v>2123</v>
      </c>
      <c r="D220" s="205" t="s">
        <v>1798</v>
      </c>
      <c r="E220" s="206"/>
      <c r="F220" s="206"/>
      <c r="G220" s="207" t="s">
        <v>3126</v>
      </c>
      <c r="H220" s="208"/>
      <c r="I220" s="209" t="s">
        <v>1799</v>
      </c>
      <c r="J220" s="208">
        <v>1</v>
      </c>
      <c r="K220" s="209" t="s">
        <v>3127</v>
      </c>
      <c r="L220" s="215" t="s">
        <v>1800</v>
      </c>
      <c r="M220" s="214" t="str">
        <f t="shared" si="33"/>
        <v>2004-12-31</v>
      </c>
      <c r="N220" s="46"/>
      <c r="O220" s="16"/>
      <c r="P220" s="14"/>
      <c r="Q220" s="217">
        <v>824</v>
      </c>
      <c r="R220" s="16">
        <v>0</v>
      </c>
      <c r="S220" s="16"/>
      <c r="T220" s="16">
        <f t="shared" si="42"/>
        <v>10</v>
      </c>
      <c r="U220" s="46"/>
      <c r="V220" s="16">
        <f t="shared" si="43"/>
        <v>10</v>
      </c>
      <c r="W220" s="16" t="str">
        <f t="shared" si="34"/>
        <v/>
      </c>
      <c r="X220" s="14"/>
      <c r="Y220" s="2"/>
      <c r="AA220" s="45" t="s">
        <v>3129</v>
      </c>
      <c r="AB220" s="224" t="s">
        <v>3130</v>
      </c>
      <c r="AC220" s="224"/>
      <c r="AD220" s="224"/>
      <c r="AE220" s="224"/>
      <c r="AF220" s="224"/>
      <c r="AG220" s="224">
        <v>1</v>
      </c>
      <c r="AH220" s="224">
        <v>0</v>
      </c>
      <c r="AI220" s="224">
        <v>0</v>
      </c>
      <c r="AJ220" s="224">
        <v>5</v>
      </c>
      <c r="AK220" s="230">
        <f t="shared" si="35"/>
        <v>2004</v>
      </c>
      <c r="AL220" s="224">
        <f t="shared" si="36"/>
        <v>5</v>
      </c>
      <c r="AM220" s="224">
        <v>0</v>
      </c>
      <c r="AN220" s="224">
        <f t="shared" si="37"/>
        <v>10</v>
      </c>
      <c r="AO220" s="224">
        <f t="shared" si="38"/>
        <v>10</v>
      </c>
      <c r="AP220" s="233"/>
      <c r="AQ220" s="224">
        <f t="shared" si="39"/>
        <v>10</v>
      </c>
      <c r="AR220" s="224"/>
      <c r="AS220" s="224">
        <f t="shared" si="40"/>
        <v>10</v>
      </c>
      <c r="AT220" s="224">
        <f t="shared" si="41"/>
        <v>0</v>
      </c>
      <c r="AU220" s="224" t="str">
        <f>IFERROR((AQ220-#REF!+#REF!)/(#REF!-#REF!)*100,"")</f>
        <v/>
      </c>
      <c r="AV220" s="224"/>
      <c r="AW220" s="224"/>
      <c r="AX220" s="224"/>
    </row>
    <row r="221" ht="12.75" customHeight="1" spans="1:50">
      <c r="A221" s="13">
        <v>214</v>
      </c>
      <c r="B221" s="204" t="s">
        <v>2126</v>
      </c>
      <c r="C221" s="204" t="s">
        <v>2123</v>
      </c>
      <c r="D221" s="205" t="s">
        <v>1798</v>
      </c>
      <c r="E221" s="206"/>
      <c r="F221" s="206"/>
      <c r="G221" s="207" t="s">
        <v>3126</v>
      </c>
      <c r="H221" s="208"/>
      <c r="I221" s="209" t="s">
        <v>1799</v>
      </c>
      <c r="J221" s="208">
        <v>1</v>
      </c>
      <c r="K221" s="209" t="s">
        <v>3127</v>
      </c>
      <c r="L221" s="215" t="s">
        <v>1800</v>
      </c>
      <c r="M221" s="214" t="str">
        <f t="shared" si="33"/>
        <v>2004-12-31</v>
      </c>
      <c r="N221" s="46"/>
      <c r="O221" s="16"/>
      <c r="P221" s="14"/>
      <c r="Q221" s="217">
        <v>824</v>
      </c>
      <c r="R221" s="16">
        <v>0</v>
      </c>
      <c r="S221" s="16"/>
      <c r="T221" s="16">
        <f t="shared" si="42"/>
        <v>10</v>
      </c>
      <c r="U221" s="46"/>
      <c r="V221" s="16">
        <f t="shared" si="43"/>
        <v>10</v>
      </c>
      <c r="W221" s="16" t="str">
        <f t="shared" si="34"/>
        <v/>
      </c>
      <c r="X221" s="14"/>
      <c r="Y221" s="2"/>
      <c r="AA221" s="45" t="s">
        <v>3129</v>
      </c>
      <c r="AB221" s="224" t="s">
        <v>3130</v>
      </c>
      <c r="AC221" s="224"/>
      <c r="AD221" s="224"/>
      <c r="AE221" s="224"/>
      <c r="AF221" s="224"/>
      <c r="AG221" s="224">
        <v>1</v>
      </c>
      <c r="AH221" s="224">
        <v>0</v>
      </c>
      <c r="AI221" s="224">
        <v>0</v>
      </c>
      <c r="AJ221" s="224">
        <v>5</v>
      </c>
      <c r="AK221" s="230">
        <f t="shared" si="35"/>
        <v>2004</v>
      </c>
      <c r="AL221" s="224">
        <f t="shared" si="36"/>
        <v>5</v>
      </c>
      <c r="AM221" s="224">
        <v>0</v>
      </c>
      <c r="AN221" s="224">
        <f t="shared" si="37"/>
        <v>10</v>
      </c>
      <c r="AO221" s="224">
        <f t="shared" si="38"/>
        <v>10</v>
      </c>
      <c r="AP221" s="233"/>
      <c r="AQ221" s="224">
        <f t="shared" si="39"/>
        <v>10</v>
      </c>
      <c r="AR221" s="224"/>
      <c r="AS221" s="224">
        <f t="shared" si="40"/>
        <v>10</v>
      </c>
      <c r="AT221" s="224">
        <f t="shared" si="41"/>
        <v>0</v>
      </c>
      <c r="AU221" s="224" t="str">
        <f>IFERROR((AQ221-#REF!+#REF!)/(#REF!-#REF!)*100,"")</f>
        <v/>
      </c>
      <c r="AV221" s="224"/>
      <c r="AW221" s="224"/>
      <c r="AX221" s="224"/>
    </row>
    <row r="222" ht="12.75" customHeight="1" spans="1:50">
      <c r="A222" s="13">
        <v>215</v>
      </c>
      <c r="B222" s="204" t="s">
        <v>2127</v>
      </c>
      <c r="C222" s="204" t="s">
        <v>2123</v>
      </c>
      <c r="D222" s="205" t="s">
        <v>1798</v>
      </c>
      <c r="E222" s="206"/>
      <c r="F222" s="206"/>
      <c r="G222" s="207" t="s">
        <v>3126</v>
      </c>
      <c r="H222" s="208"/>
      <c r="I222" s="209" t="s">
        <v>1799</v>
      </c>
      <c r="J222" s="208">
        <v>1</v>
      </c>
      <c r="K222" s="209" t="s">
        <v>3127</v>
      </c>
      <c r="L222" s="215" t="s">
        <v>1800</v>
      </c>
      <c r="M222" s="214" t="str">
        <f t="shared" si="33"/>
        <v>2004-12-31</v>
      </c>
      <c r="N222" s="46"/>
      <c r="O222" s="16"/>
      <c r="P222" s="14"/>
      <c r="Q222" s="217">
        <v>824</v>
      </c>
      <c r="R222" s="16">
        <v>0</v>
      </c>
      <c r="S222" s="16"/>
      <c r="T222" s="16">
        <f t="shared" si="42"/>
        <v>10</v>
      </c>
      <c r="U222" s="46"/>
      <c r="V222" s="16">
        <f t="shared" si="43"/>
        <v>10</v>
      </c>
      <c r="W222" s="16" t="str">
        <f t="shared" si="34"/>
        <v/>
      </c>
      <c r="X222" s="14"/>
      <c r="Y222" s="2"/>
      <c r="AA222" s="45" t="s">
        <v>3129</v>
      </c>
      <c r="AB222" s="224" t="s">
        <v>3130</v>
      </c>
      <c r="AC222" s="224"/>
      <c r="AD222" s="224"/>
      <c r="AE222" s="224"/>
      <c r="AF222" s="224"/>
      <c r="AG222" s="224">
        <v>1</v>
      </c>
      <c r="AH222" s="224">
        <v>0</v>
      </c>
      <c r="AI222" s="224">
        <v>0</v>
      </c>
      <c r="AJ222" s="224">
        <v>5</v>
      </c>
      <c r="AK222" s="230">
        <f t="shared" si="35"/>
        <v>2004</v>
      </c>
      <c r="AL222" s="224">
        <f t="shared" si="36"/>
        <v>5</v>
      </c>
      <c r="AM222" s="224">
        <v>0</v>
      </c>
      <c r="AN222" s="224">
        <f t="shared" si="37"/>
        <v>10</v>
      </c>
      <c r="AO222" s="224">
        <f t="shared" si="38"/>
        <v>10</v>
      </c>
      <c r="AP222" s="233"/>
      <c r="AQ222" s="224">
        <f t="shared" si="39"/>
        <v>10</v>
      </c>
      <c r="AR222" s="224"/>
      <c r="AS222" s="224">
        <f t="shared" si="40"/>
        <v>10</v>
      </c>
      <c r="AT222" s="224">
        <f t="shared" si="41"/>
        <v>0</v>
      </c>
      <c r="AU222" s="224" t="str">
        <f>IFERROR((AQ222-#REF!+#REF!)/(#REF!-#REF!)*100,"")</f>
        <v/>
      </c>
      <c r="AV222" s="224"/>
      <c r="AW222" s="224"/>
      <c r="AX222" s="224"/>
    </row>
    <row r="223" ht="12.75" customHeight="1" spans="1:50">
      <c r="A223" s="13">
        <v>216</v>
      </c>
      <c r="B223" s="204" t="s">
        <v>2128</v>
      </c>
      <c r="C223" s="204" t="s">
        <v>2123</v>
      </c>
      <c r="D223" s="205" t="s">
        <v>1798</v>
      </c>
      <c r="E223" s="206"/>
      <c r="F223" s="206"/>
      <c r="G223" s="207" t="s">
        <v>3126</v>
      </c>
      <c r="H223" s="208"/>
      <c r="I223" s="209" t="s">
        <v>1799</v>
      </c>
      <c r="J223" s="208">
        <v>1</v>
      </c>
      <c r="K223" s="209" t="s">
        <v>3127</v>
      </c>
      <c r="L223" s="215" t="s">
        <v>1800</v>
      </c>
      <c r="M223" s="214" t="str">
        <f t="shared" si="33"/>
        <v>2004-12-31</v>
      </c>
      <c r="N223" s="46"/>
      <c r="O223" s="16"/>
      <c r="P223" s="14"/>
      <c r="Q223" s="217">
        <v>824</v>
      </c>
      <c r="R223" s="16">
        <v>0</v>
      </c>
      <c r="S223" s="16"/>
      <c r="T223" s="16">
        <f t="shared" si="42"/>
        <v>10</v>
      </c>
      <c r="U223" s="46"/>
      <c r="V223" s="16">
        <f t="shared" si="43"/>
        <v>10</v>
      </c>
      <c r="W223" s="16" t="str">
        <f t="shared" si="34"/>
        <v/>
      </c>
      <c r="X223" s="14"/>
      <c r="Y223" s="2"/>
      <c r="AA223" s="45" t="s">
        <v>3129</v>
      </c>
      <c r="AB223" s="224" t="s">
        <v>3130</v>
      </c>
      <c r="AC223" s="224"/>
      <c r="AD223" s="224"/>
      <c r="AE223" s="224"/>
      <c r="AF223" s="224"/>
      <c r="AG223" s="224">
        <v>1</v>
      </c>
      <c r="AH223" s="224">
        <v>0</v>
      </c>
      <c r="AI223" s="224">
        <v>0</v>
      </c>
      <c r="AJ223" s="224">
        <v>5</v>
      </c>
      <c r="AK223" s="230">
        <f t="shared" si="35"/>
        <v>2004</v>
      </c>
      <c r="AL223" s="224">
        <f t="shared" si="36"/>
        <v>5</v>
      </c>
      <c r="AM223" s="224">
        <v>0</v>
      </c>
      <c r="AN223" s="224">
        <f t="shared" si="37"/>
        <v>10</v>
      </c>
      <c r="AO223" s="224">
        <f t="shared" si="38"/>
        <v>10</v>
      </c>
      <c r="AP223" s="233"/>
      <c r="AQ223" s="224">
        <f t="shared" si="39"/>
        <v>10</v>
      </c>
      <c r="AR223" s="224"/>
      <c r="AS223" s="224">
        <f t="shared" si="40"/>
        <v>10</v>
      </c>
      <c r="AT223" s="224">
        <f t="shared" si="41"/>
        <v>0</v>
      </c>
      <c r="AU223" s="224" t="str">
        <f>IFERROR((AQ223-#REF!+#REF!)/(#REF!-#REF!)*100,"")</f>
        <v/>
      </c>
      <c r="AV223" s="224"/>
      <c r="AW223" s="224"/>
      <c r="AX223" s="224"/>
    </row>
    <row r="224" ht="12.75" customHeight="1" spans="1:50">
      <c r="A224" s="13">
        <v>217</v>
      </c>
      <c r="B224" s="204" t="s">
        <v>2129</v>
      </c>
      <c r="C224" s="204" t="s">
        <v>2123</v>
      </c>
      <c r="D224" s="205" t="s">
        <v>1798</v>
      </c>
      <c r="E224" s="206"/>
      <c r="F224" s="206"/>
      <c r="G224" s="207" t="s">
        <v>3126</v>
      </c>
      <c r="H224" s="208"/>
      <c r="I224" s="209" t="s">
        <v>1799</v>
      </c>
      <c r="J224" s="208">
        <v>1</v>
      </c>
      <c r="K224" s="209" t="s">
        <v>3127</v>
      </c>
      <c r="L224" s="215" t="s">
        <v>1800</v>
      </c>
      <c r="M224" s="214" t="str">
        <f t="shared" si="33"/>
        <v>2004-12-31</v>
      </c>
      <c r="N224" s="46"/>
      <c r="O224" s="16"/>
      <c r="P224" s="14"/>
      <c r="Q224" s="217">
        <v>824</v>
      </c>
      <c r="R224" s="16">
        <v>0</v>
      </c>
      <c r="S224" s="16"/>
      <c r="T224" s="16">
        <f t="shared" si="42"/>
        <v>10</v>
      </c>
      <c r="U224" s="46"/>
      <c r="V224" s="16">
        <f t="shared" si="43"/>
        <v>10</v>
      </c>
      <c r="W224" s="16" t="str">
        <f t="shared" si="34"/>
        <v/>
      </c>
      <c r="X224" s="14"/>
      <c r="Y224" s="2"/>
      <c r="AA224" s="45" t="s">
        <v>3129</v>
      </c>
      <c r="AB224" s="224" t="s">
        <v>3130</v>
      </c>
      <c r="AC224" s="224"/>
      <c r="AD224" s="224"/>
      <c r="AE224" s="224"/>
      <c r="AF224" s="224"/>
      <c r="AG224" s="224">
        <v>1</v>
      </c>
      <c r="AH224" s="224">
        <v>0</v>
      </c>
      <c r="AI224" s="224">
        <v>0</v>
      </c>
      <c r="AJ224" s="224">
        <v>5</v>
      </c>
      <c r="AK224" s="230">
        <f t="shared" si="35"/>
        <v>2004</v>
      </c>
      <c r="AL224" s="224">
        <f t="shared" si="36"/>
        <v>5</v>
      </c>
      <c r="AM224" s="224">
        <v>0</v>
      </c>
      <c r="AN224" s="224">
        <f t="shared" si="37"/>
        <v>10</v>
      </c>
      <c r="AO224" s="224">
        <f t="shared" si="38"/>
        <v>10</v>
      </c>
      <c r="AP224" s="233"/>
      <c r="AQ224" s="224">
        <f t="shared" si="39"/>
        <v>10</v>
      </c>
      <c r="AR224" s="224"/>
      <c r="AS224" s="224">
        <f t="shared" si="40"/>
        <v>10</v>
      </c>
      <c r="AT224" s="224">
        <f t="shared" si="41"/>
        <v>0</v>
      </c>
      <c r="AU224" s="224" t="str">
        <f>IFERROR((AQ224-#REF!+#REF!)/(#REF!-#REF!)*100,"")</f>
        <v/>
      </c>
      <c r="AV224" s="224"/>
      <c r="AW224" s="224"/>
      <c r="AX224" s="224"/>
    </row>
    <row r="225" ht="12.75" customHeight="1" spans="1:50">
      <c r="A225" s="13">
        <v>218</v>
      </c>
      <c r="B225" s="204" t="s">
        <v>2130</v>
      </c>
      <c r="C225" s="204" t="s">
        <v>2123</v>
      </c>
      <c r="D225" s="205" t="s">
        <v>1798</v>
      </c>
      <c r="E225" s="206"/>
      <c r="F225" s="206"/>
      <c r="G225" s="207" t="s">
        <v>3126</v>
      </c>
      <c r="H225" s="208"/>
      <c r="I225" s="209" t="s">
        <v>1799</v>
      </c>
      <c r="J225" s="208">
        <v>1</v>
      </c>
      <c r="K225" s="209" t="s">
        <v>3127</v>
      </c>
      <c r="L225" s="215" t="s">
        <v>1800</v>
      </c>
      <c r="M225" s="214" t="str">
        <f t="shared" si="33"/>
        <v>2004-12-31</v>
      </c>
      <c r="N225" s="46"/>
      <c r="O225" s="16"/>
      <c r="P225" s="14"/>
      <c r="Q225" s="217">
        <v>824</v>
      </c>
      <c r="R225" s="16">
        <v>0</v>
      </c>
      <c r="S225" s="16"/>
      <c r="T225" s="16">
        <f t="shared" si="42"/>
        <v>10</v>
      </c>
      <c r="U225" s="46"/>
      <c r="V225" s="16">
        <f t="shared" si="43"/>
        <v>10</v>
      </c>
      <c r="W225" s="16" t="str">
        <f t="shared" si="34"/>
        <v/>
      </c>
      <c r="X225" s="14"/>
      <c r="Y225" s="2"/>
      <c r="AA225" s="45" t="s">
        <v>3129</v>
      </c>
      <c r="AB225" s="224" t="s">
        <v>3130</v>
      </c>
      <c r="AC225" s="224"/>
      <c r="AD225" s="224"/>
      <c r="AE225" s="224"/>
      <c r="AF225" s="224"/>
      <c r="AG225" s="224">
        <v>1</v>
      </c>
      <c r="AH225" s="224">
        <v>0</v>
      </c>
      <c r="AI225" s="224">
        <v>0</v>
      </c>
      <c r="AJ225" s="224">
        <v>5</v>
      </c>
      <c r="AK225" s="230">
        <f t="shared" si="35"/>
        <v>2004</v>
      </c>
      <c r="AL225" s="224">
        <f t="shared" si="36"/>
        <v>5</v>
      </c>
      <c r="AM225" s="224">
        <v>0</v>
      </c>
      <c r="AN225" s="224">
        <f t="shared" si="37"/>
        <v>10</v>
      </c>
      <c r="AO225" s="224">
        <f t="shared" si="38"/>
        <v>10</v>
      </c>
      <c r="AP225" s="233"/>
      <c r="AQ225" s="224">
        <f t="shared" si="39"/>
        <v>10</v>
      </c>
      <c r="AR225" s="224"/>
      <c r="AS225" s="224">
        <f t="shared" si="40"/>
        <v>10</v>
      </c>
      <c r="AT225" s="224">
        <f t="shared" si="41"/>
        <v>0</v>
      </c>
      <c r="AU225" s="224" t="str">
        <f>IFERROR((AQ225-#REF!+#REF!)/(#REF!-#REF!)*100,"")</f>
        <v/>
      </c>
      <c r="AV225" s="224"/>
      <c r="AW225" s="224"/>
      <c r="AX225" s="224"/>
    </row>
    <row r="226" ht="12.75" customHeight="1" spans="1:50">
      <c r="A226" s="13">
        <v>219</v>
      </c>
      <c r="B226" s="204" t="s">
        <v>2131</v>
      </c>
      <c r="C226" s="204" t="s">
        <v>2123</v>
      </c>
      <c r="D226" s="205" t="s">
        <v>1798</v>
      </c>
      <c r="E226" s="206"/>
      <c r="F226" s="206"/>
      <c r="G226" s="207" t="s">
        <v>3126</v>
      </c>
      <c r="H226" s="208"/>
      <c r="I226" s="209" t="s">
        <v>1799</v>
      </c>
      <c r="J226" s="208">
        <v>1</v>
      </c>
      <c r="K226" s="209" t="s">
        <v>3127</v>
      </c>
      <c r="L226" s="215" t="s">
        <v>1800</v>
      </c>
      <c r="M226" s="214" t="str">
        <f t="shared" si="33"/>
        <v>2004-12-31</v>
      </c>
      <c r="N226" s="46"/>
      <c r="O226" s="16"/>
      <c r="P226" s="14"/>
      <c r="Q226" s="217">
        <v>824</v>
      </c>
      <c r="R226" s="16">
        <v>0</v>
      </c>
      <c r="S226" s="16"/>
      <c r="T226" s="16">
        <f t="shared" si="42"/>
        <v>10</v>
      </c>
      <c r="U226" s="46"/>
      <c r="V226" s="16">
        <f t="shared" si="43"/>
        <v>10</v>
      </c>
      <c r="W226" s="16" t="str">
        <f t="shared" si="34"/>
        <v/>
      </c>
      <c r="X226" s="14"/>
      <c r="Y226" s="2"/>
      <c r="AA226" s="45" t="s">
        <v>3129</v>
      </c>
      <c r="AB226" s="224" t="s">
        <v>3130</v>
      </c>
      <c r="AC226" s="224"/>
      <c r="AD226" s="224"/>
      <c r="AE226" s="224"/>
      <c r="AF226" s="224"/>
      <c r="AG226" s="224">
        <v>1</v>
      </c>
      <c r="AH226" s="224">
        <v>0</v>
      </c>
      <c r="AI226" s="224">
        <v>0</v>
      </c>
      <c r="AJ226" s="224">
        <v>5</v>
      </c>
      <c r="AK226" s="230">
        <f t="shared" si="35"/>
        <v>2004</v>
      </c>
      <c r="AL226" s="224">
        <f t="shared" si="36"/>
        <v>5</v>
      </c>
      <c r="AM226" s="224">
        <v>0</v>
      </c>
      <c r="AN226" s="224">
        <f t="shared" si="37"/>
        <v>10</v>
      </c>
      <c r="AO226" s="224">
        <f t="shared" si="38"/>
        <v>10</v>
      </c>
      <c r="AP226" s="233"/>
      <c r="AQ226" s="224">
        <f t="shared" si="39"/>
        <v>10</v>
      </c>
      <c r="AR226" s="224"/>
      <c r="AS226" s="224">
        <f t="shared" si="40"/>
        <v>10</v>
      </c>
      <c r="AT226" s="224">
        <f t="shared" si="41"/>
        <v>0</v>
      </c>
      <c r="AU226" s="224" t="str">
        <f>IFERROR((AQ226-#REF!+#REF!)/(#REF!-#REF!)*100,"")</f>
        <v/>
      </c>
      <c r="AV226" s="224"/>
      <c r="AW226" s="224"/>
      <c r="AX226" s="224"/>
    </row>
    <row r="227" ht="12.75" customHeight="1" spans="1:50">
      <c r="A227" s="13">
        <v>220</v>
      </c>
      <c r="B227" s="204" t="s">
        <v>2132</v>
      </c>
      <c r="C227" s="204" t="s">
        <v>2123</v>
      </c>
      <c r="D227" s="205" t="s">
        <v>1798</v>
      </c>
      <c r="E227" s="206"/>
      <c r="F227" s="206"/>
      <c r="G227" s="207" t="s">
        <v>3126</v>
      </c>
      <c r="H227" s="208"/>
      <c r="I227" s="209" t="s">
        <v>1799</v>
      </c>
      <c r="J227" s="208">
        <v>1</v>
      </c>
      <c r="K227" s="209" t="s">
        <v>3127</v>
      </c>
      <c r="L227" s="215" t="s">
        <v>1800</v>
      </c>
      <c r="M227" s="214" t="str">
        <f t="shared" si="33"/>
        <v>2004-12-31</v>
      </c>
      <c r="N227" s="46"/>
      <c r="O227" s="16"/>
      <c r="P227" s="14"/>
      <c r="Q227" s="217">
        <v>824</v>
      </c>
      <c r="R227" s="16">
        <v>0</v>
      </c>
      <c r="S227" s="16"/>
      <c r="T227" s="16">
        <f t="shared" si="42"/>
        <v>10</v>
      </c>
      <c r="U227" s="46"/>
      <c r="V227" s="16">
        <f t="shared" si="43"/>
        <v>10</v>
      </c>
      <c r="W227" s="16" t="str">
        <f t="shared" si="34"/>
        <v/>
      </c>
      <c r="X227" s="14"/>
      <c r="Y227" s="2"/>
      <c r="AA227" s="45" t="s">
        <v>3129</v>
      </c>
      <c r="AB227" s="224" t="s">
        <v>3130</v>
      </c>
      <c r="AC227" s="224"/>
      <c r="AD227" s="224"/>
      <c r="AE227" s="224"/>
      <c r="AF227" s="224"/>
      <c r="AG227" s="224">
        <v>1</v>
      </c>
      <c r="AH227" s="224">
        <v>0</v>
      </c>
      <c r="AI227" s="224">
        <v>0</v>
      </c>
      <c r="AJ227" s="224">
        <v>5</v>
      </c>
      <c r="AK227" s="230">
        <f t="shared" si="35"/>
        <v>2004</v>
      </c>
      <c r="AL227" s="224">
        <f t="shared" si="36"/>
        <v>5</v>
      </c>
      <c r="AM227" s="224">
        <v>0</v>
      </c>
      <c r="AN227" s="224">
        <f t="shared" si="37"/>
        <v>10</v>
      </c>
      <c r="AO227" s="224">
        <f t="shared" si="38"/>
        <v>10</v>
      </c>
      <c r="AP227" s="233"/>
      <c r="AQ227" s="224">
        <f t="shared" si="39"/>
        <v>10</v>
      </c>
      <c r="AR227" s="224"/>
      <c r="AS227" s="224">
        <f t="shared" si="40"/>
        <v>10</v>
      </c>
      <c r="AT227" s="224">
        <f t="shared" si="41"/>
        <v>0</v>
      </c>
      <c r="AU227" s="224" t="str">
        <f>IFERROR((AQ227-#REF!+#REF!)/(#REF!-#REF!)*100,"")</f>
        <v/>
      </c>
      <c r="AV227" s="224"/>
      <c r="AW227" s="224"/>
      <c r="AX227" s="224"/>
    </row>
    <row r="228" ht="12.75" customHeight="1" spans="1:50">
      <c r="A228" s="13">
        <v>221</v>
      </c>
      <c r="B228" s="204" t="s">
        <v>2133</v>
      </c>
      <c r="C228" s="204" t="s">
        <v>2123</v>
      </c>
      <c r="D228" s="205" t="s">
        <v>1798</v>
      </c>
      <c r="E228" s="206"/>
      <c r="F228" s="206"/>
      <c r="G228" s="207" t="s">
        <v>3126</v>
      </c>
      <c r="H228" s="208"/>
      <c r="I228" s="209" t="s">
        <v>1799</v>
      </c>
      <c r="J228" s="208">
        <v>1</v>
      </c>
      <c r="K228" s="209" t="s">
        <v>3127</v>
      </c>
      <c r="L228" s="215" t="s">
        <v>1800</v>
      </c>
      <c r="M228" s="214" t="str">
        <f t="shared" si="33"/>
        <v>2004-12-31</v>
      </c>
      <c r="N228" s="46"/>
      <c r="O228" s="16"/>
      <c r="P228" s="14"/>
      <c r="Q228" s="217">
        <v>824</v>
      </c>
      <c r="R228" s="16">
        <v>0</v>
      </c>
      <c r="S228" s="16"/>
      <c r="T228" s="16">
        <f t="shared" si="42"/>
        <v>10</v>
      </c>
      <c r="U228" s="46"/>
      <c r="V228" s="16">
        <f t="shared" si="43"/>
        <v>10</v>
      </c>
      <c r="W228" s="16" t="str">
        <f t="shared" si="34"/>
        <v/>
      </c>
      <c r="X228" s="14"/>
      <c r="Y228" s="2"/>
      <c r="AA228" s="45" t="s">
        <v>3129</v>
      </c>
      <c r="AB228" s="224" t="s">
        <v>3130</v>
      </c>
      <c r="AC228" s="224"/>
      <c r="AD228" s="224"/>
      <c r="AE228" s="224"/>
      <c r="AF228" s="224"/>
      <c r="AG228" s="224">
        <v>1</v>
      </c>
      <c r="AH228" s="224">
        <v>0</v>
      </c>
      <c r="AI228" s="224">
        <v>0</v>
      </c>
      <c r="AJ228" s="224">
        <v>5</v>
      </c>
      <c r="AK228" s="230">
        <f t="shared" si="35"/>
        <v>2004</v>
      </c>
      <c r="AL228" s="224">
        <f t="shared" si="36"/>
        <v>5</v>
      </c>
      <c r="AM228" s="224">
        <v>0</v>
      </c>
      <c r="AN228" s="224">
        <f t="shared" si="37"/>
        <v>10</v>
      </c>
      <c r="AO228" s="224">
        <f t="shared" si="38"/>
        <v>10</v>
      </c>
      <c r="AP228" s="233"/>
      <c r="AQ228" s="224">
        <f t="shared" si="39"/>
        <v>10</v>
      </c>
      <c r="AR228" s="224"/>
      <c r="AS228" s="224">
        <f t="shared" si="40"/>
        <v>10</v>
      </c>
      <c r="AT228" s="224">
        <f t="shared" si="41"/>
        <v>0</v>
      </c>
      <c r="AU228" s="224" t="str">
        <f>IFERROR((AQ228-#REF!+#REF!)/(#REF!-#REF!)*100,"")</f>
        <v/>
      </c>
      <c r="AV228" s="224"/>
      <c r="AW228" s="224"/>
      <c r="AX228" s="224"/>
    </row>
    <row r="229" ht="12.75" customHeight="1" spans="1:50">
      <c r="A229" s="13">
        <v>222</v>
      </c>
      <c r="B229" s="204" t="s">
        <v>2134</v>
      </c>
      <c r="C229" s="204" t="s">
        <v>2135</v>
      </c>
      <c r="D229" s="205" t="s">
        <v>1798</v>
      </c>
      <c r="E229" s="206"/>
      <c r="F229" s="206"/>
      <c r="G229" s="207" t="s">
        <v>3126</v>
      </c>
      <c r="H229" s="208"/>
      <c r="I229" s="209" t="s">
        <v>1799</v>
      </c>
      <c r="J229" s="208">
        <v>1</v>
      </c>
      <c r="K229" s="209" t="s">
        <v>3127</v>
      </c>
      <c r="L229" s="215" t="s">
        <v>1800</v>
      </c>
      <c r="M229" s="214" t="str">
        <f t="shared" si="33"/>
        <v>2004-12-31</v>
      </c>
      <c r="N229" s="46"/>
      <c r="O229" s="16"/>
      <c r="P229" s="14"/>
      <c r="Q229" s="217">
        <v>1098</v>
      </c>
      <c r="R229" s="16">
        <v>0</v>
      </c>
      <c r="S229" s="16"/>
      <c r="T229" s="16">
        <f t="shared" si="42"/>
        <v>20</v>
      </c>
      <c r="U229" s="46"/>
      <c r="V229" s="16">
        <f t="shared" si="43"/>
        <v>20</v>
      </c>
      <c r="W229" s="16" t="str">
        <f t="shared" si="34"/>
        <v/>
      </c>
      <c r="X229" s="14"/>
      <c r="Y229" s="2"/>
      <c r="AA229" s="45" t="s">
        <v>3129</v>
      </c>
      <c r="AB229" s="224" t="s">
        <v>3130</v>
      </c>
      <c r="AC229" s="224"/>
      <c r="AD229" s="224"/>
      <c r="AE229" s="224"/>
      <c r="AF229" s="224"/>
      <c r="AG229" s="224">
        <v>1</v>
      </c>
      <c r="AH229" s="224">
        <v>0</v>
      </c>
      <c r="AI229" s="224">
        <v>0</v>
      </c>
      <c r="AJ229" s="224">
        <v>20</v>
      </c>
      <c r="AK229" s="230">
        <f t="shared" si="35"/>
        <v>2004</v>
      </c>
      <c r="AL229" s="224">
        <f t="shared" si="36"/>
        <v>20</v>
      </c>
      <c r="AM229" s="224">
        <v>0</v>
      </c>
      <c r="AN229" s="224">
        <f t="shared" si="37"/>
        <v>20</v>
      </c>
      <c r="AO229" s="224">
        <f t="shared" si="38"/>
        <v>20</v>
      </c>
      <c r="AP229" s="233"/>
      <c r="AQ229" s="224">
        <f t="shared" si="39"/>
        <v>20</v>
      </c>
      <c r="AR229" s="224"/>
      <c r="AS229" s="224">
        <f t="shared" si="40"/>
        <v>20</v>
      </c>
      <c r="AT229" s="224">
        <f t="shared" si="41"/>
        <v>0</v>
      </c>
      <c r="AU229" s="224" t="str">
        <f>IFERROR((AQ229-#REF!+#REF!)/(#REF!-#REF!)*100,"")</f>
        <v/>
      </c>
      <c r="AV229" s="224"/>
      <c r="AW229" s="224"/>
      <c r="AX229" s="224"/>
    </row>
    <row r="230" ht="12.75" customHeight="1" spans="1:50">
      <c r="A230" s="13">
        <v>223</v>
      </c>
      <c r="B230" s="204" t="s">
        <v>2136</v>
      </c>
      <c r="C230" s="204" t="s">
        <v>2135</v>
      </c>
      <c r="D230" s="205" t="s">
        <v>1798</v>
      </c>
      <c r="E230" s="206"/>
      <c r="F230" s="206"/>
      <c r="G230" s="207" t="s">
        <v>3126</v>
      </c>
      <c r="H230" s="208"/>
      <c r="I230" s="209" t="s">
        <v>1799</v>
      </c>
      <c r="J230" s="208">
        <v>1</v>
      </c>
      <c r="K230" s="209" t="s">
        <v>3127</v>
      </c>
      <c r="L230" s="215" t="s">
        <v>1800</v>
      </c>
      <c r="M230" s="214" t="str">
        <f t="shared" si="33"/>
        <v>2004-12-31</v>
      </c>
      <c r="N230" s="46"/>
      <c r="O230" s="16"/>
      <c r="P230" s="14"/>
      <c r="Q230" s="217">
        <v>1098</v>
      </c>
      <c r="R230" s="16">
        <v>0</v>
      </c>
      <c r="S230" s="16"/>
      <c r="T230" s="16">
        <f t="shared" si="42"/>
        <v>10</v>
      </c>
      <c r="U230" s="46"/>
      <c r="V230" s="16">
        <f t="shared" si="43"/>
        <v>10</v>
      </c>
      <c r="W230" s="16" t="str">
        <f t="shared" si="34"/>
        <v/>
      </c>
      <c r="X230" s="14"/>
      <c r="Y230" s="2"/>
      <c r="AA230" s="45" t="s">
        <v>3129</v>
      </c>
      <c r="AB230" s="224" t="s">
        <v>3130</v>
      </c>
      <c r="AC230" s="224"/>
      <c r="AD230" s="224"/>
      <c r="AE230" s="224"/>
      <c r="AF230" s="224"/>
      <c r="AG230" s="224">
        <v>1</v>
      </c>
      <c r="AH230" s="224">
        <v>0</v>
      </c>
      <c r="AI230" s="224">
        <v>0</v>
      </c>
      <c r="AJ230" s="224">
        <v>5</v>
      </c>
      <c r="AK230" s="230">
        <f t="shared" si="35"/>
        <v>2004</v>
      </c>
      <c r="AL230" s="224">
        <f t="shared" si="36"/>
        <v>5</v>
      </c>
      <c r="AM230" s="224">
        <v>0</v>
      </c>
      <c r="AN230" s="224">
        <f t="shared" si="37"/>
        <v>10</v>
      </c>
      <c r="AO230" s="224">
        <f t="shared" si="38"/>
        <v>10</v>
      </c>
      <c r="AP230" s="233"/>
      <c r="AQ230" s="224">
        <f t="shared" si="39"/>
        <v>10</v>
      </c>
      <c r="AR230" s="224"/>
      <c r="AS230" s="224">
        <f t="shared" si="40"/>
        <v>10</v>
      </c>
      <c r="AT230" s="224">
        <f t="shared" si="41"/>
        <v>0</v>
      </c>
      <c r="AU230" s="224" t="str">
        <f>IFERROR((AQ230-#REF!+#REF!)/(#REF!-#REF!)*100,"")</f>
        <v/>
      </c>
      <c r="AV230" s="224"/>
      <c r="AW230" s="224"/>
      <c r="AX230" s="224"/>
    </row>
    <row r="231" ht="12.75" customHeight="1" spans="1:50">
      <c r="A231" s="13">
        <v>224</v>
      </c>
      <c r="B231" s="204" t="s">
        <v>2137</v>
      </c>
      <c r="C231" s="204" t="s">
        <v>2135</v>
      </c>
      <c r="D231" s="205" t="s">
        <v>1798</v>
      </c>
      <c r="E231" s="206"/>
      <c r="F231" s="206"/>
      <c r="G231" s="207" t="s">
        <v>3126</v>
      </c>
      <c r="H231" s="208"/>
      <c r="I231" s="209" t="s">
        <v>1799</v>
      </c>
      <c r="J231" s="208">
        <v>1</v>
      </c>
      <c r="K231" s="209" t="s">
        <v>3127</v>
      </c>
      <c r="L231" s="215" t="s">
        <v>1800</v>
      </c>
      <c r="M231" s="214" t="str">
        <f t="shared" si="33"/>
        <v>2004-12-31</v>
      </c>
      <c r="N231" s="46"/>
      <c r="O231" s="16"/>
      <c r="P231" s="14"/>
      <c r="Q231" s="217">
        <v>1098</v>
      </c>
      <c r="R231" s="16">
        <v>0</v>
      </c>
      <c r="S231" s="16"/>
      <c r="T231" s="16">
        <f t="shared" si="42"/>
        <v>10</v>
      </c>
      <c r="U231" s="46"/>
      <c r="V231" s="16">
        <f t="shared" si="43"/>
        <v>10</v>
      </c>
      <c r="W231" s="16" t="str">
        <f t="shared" si="34"/>
        <v/>
      </c>
      <c r="X231" s="14"/>
      <c r="Y231" s="2"/>
      <c r="AA231" s="45" t="s">
        <v>3129</v>
      </c>
      <c r="AB231" s="224" t="s">
        <v>3130</v>
      </c>
      <c r="AC231" s="224"/>
      <c r="AD231" s="224"/>
      <c r="AE231" s="224"/>
      <c r="AF231" s="224"/>
      <c r="AG231" s="224">
        <v>1</v>
      </c>
      <c r="AH231" s="224">
        <v>0</v>
      </c>
      <c r="AI231" s="224">
        <v>0</v>
      </c>
      <c r="AJ231" s="224">
        <v>5</v>
      </c>
      <c r="AK231" s="230">
        <f t="shared" si="35"/>
        <v>2004</v>
      </c>
      <c r="AL231" s="224">
        <f t="shared" si="36"/>
        <v>5</v>
      </c>
      <c r="AM231" s="224">
        <v>0</v>
      </c>
      <c r="AN231" s="224">
        <f t="shared" si="37"/>
        <v>10</v>
      </c>
      <c r="AO231" s="224">
        <f t="shared" si="38"/>
        <v>10</v>
      </c>
      <c r="AP231" s="233"/>
      <c r="AQ231" s="224">
        <f t="shared" si="39"/>
        <v>10</v>
      </c>
      <c r="AR231" s="224"/>
      <c r="AS231" s="224">
        <f t="shared" si="40"/>
        <v>10</v>
      </c>
      <c r="AT231" s="224">
        <f t="shared" si="41"/>
        <v>0</v>
      </c>
      <c r="AU231" s="224" t="str">
        <f>IFERROR((AQ231-#REF!+#REF!)/(#REF!-#REF!)*100,"")</f>
        <v/>
      </c>
      <c r="AV231" s="224"/>
      <c r="AW231" s="224"/>
      <c r="AX231" s="224"/>
    </row>
    <row r="232" ht="12.75" customHeight="1" spans="1:50">
      <c r="A232" s="13">
        <v>225</v>
      </c>
      <c r="B232" s="204" t="s">
        <v>2138</v>
      </c>
      <c r="C232" s="204" t="s">
        <v>2135</v>
      </c>
      <c r="D232" s="205" t="s">
        <v>1798</v>
      </c>
      <c r="E232" s="206"/>
      <c r="F232" s="206"/>
      <c r="G232" s="207" t="s">
        <v>3126</v>
      </c>
      <c r="H232" s="208"/>
      <c r="I232" s="209" t="s">
        <v>1799</v>
      </c>
      <c r="J232" s="208">
        <v>1</v>
      </c>
      <c r="K232" s="209" t="s">
        <v>3127</v>
      </c>
      <c r="L232" s="215" t="s">
        <v>1800</v>
      </c>
      <c r="M232" s="214" t="str">
        <f t="shared" si="33"/>
        <v>2004-12-31</v>
      </c>
      <c r="N232" s="46"/>
      <c r="O232" s="16"/>
      <c r="P232" s="14"/>
      <c r="Q232" s="217">
        <v>1098</v>
      </c>
      <c r="R232" s="16">
        <v>0</v>
      </c>
      <c r="S232" s="16"/>
      <c r="T232" s="16">
        <f t="shared" si="42"/>
        <v>10</v>
      </c>
      <c r="U232" s="46"/>
      <c r="V232" s="16">
        <f t="shared" si="43"/>
        <v>10</v>
      </c>
      <c r="W232" s="16" t="str">
        <f t="shared" si="34"/>
        <v/>
      </c>
      <c r="X232" s="14"/>
      <c r="Y232" s="2"/>
      <c r="AA232" s="45" t="s">
        <v>3129</v>
      </c>
      <c r="AB232" s="224" t="s">
        <v>3130</v>
      </c>
      <c r="AC232" s="224"/>
      <c r="AD232" s="224"/>
      <c r="AE232" s="224"/>
      <c r="AF232" s="224"/>
      <c r="AG232" s="224">
        <v>1</v>
      </c>
      <c r="AH232" s="224">
        <v>0</v>
      </c>
      <c r="AI232" s="224">
        <v>0</v>
      </c>
      <c r="AJ232" s="224">
        <v>5</v>
      </c>
      <c r="AK232" s="230">
        <f t="shared" si="35"/>
        <v>2004</v>
      </c>
      <c r="AL232" s="224">
        <f t="shared" si="36"/>
        <v>5</v>
      </c>
      <c r="AM232" s="224">
        <v>0</v>
      </c>
      <c r="AN232" s="224">
        <f t="shared" si="37"/>
        <v>10</v>
      </c>
      <c r="AO232" s="224">
        <f t="shared" si="38"/>
        <v>10</v>
      </c>
      <c r="AP232" s="233"/>
      <c r="AQ232" s="224">
        <f t="shared" si="39"/>
        <v>10</v>
      </c>
      <c r="AR232" s="224"/>
      <c r="AS232" s="224">
        <f t="shared" si="40"/>
        <v>10</v>
      </c>
      <c r="AT232" s="224">
        <f t="shared" si="41"/>
        <v>0</v>
      </c>
      <c r="AU232" s="224" t="str">
        <f>IFERROR((AQ232-#REF!+#REF!)/(#REF!-#REF!)*100,"")</f>
        <v/>
      </c>
      <c r="AV232" s="224"/>
      <c r="AW232" s="224"/>
      <c r="AX232" s="224"/>
    </row>
    <row r="233" ht="12.75" customHeight="1" spans="1:50">
      <c r="A233" s="13">
        <v>226</v>
      </c>
      <c r="B233" s="204" t="s">
        <v>2139</v>
      </c>
      <c r="C233" s="204" t="s">
        <v>2140</v>
      </c>
      <c r="D233" s="205" t="s">
        <v>1798</v>
      </c>
      <c r="E233" s="206"/>
      <c r="F233" s="206"/>
      <c r="G233" s="207" t="s">
        <v>3126</v>
      </c>
      <c r="H233" s="208"/>
      <c r="I233" s="209" t="s">
        <v>1799</v>
      </c>
      <c r="J233" s="208">
        <v>1</v>
      </c>
      <c r="K233" s="209" t="s">
        <v>3127</v>
      </c>
      <c r="L233" s="215" t="s">
        <v>1800</v>
      </c>
      <c r="M233" s="214" t="str">
        <f t="shared" si="33"/>
        <v>2004-12-31</v>
      </c>
      <c r="N233" s="46"/>
      <c r="O233" s="16"/>
      <c r="P233" s="14"/>
      <c r="Q233" s="217">
        <v>957</v>
      </c>
      <c r="R233" s="16">
        <v>0</v>
      </c>
      <c r="S233" s="16"/>
      <c r="T233" s="16">
        <f t="shared" si="42"/>
        <v>10</v>
      </c>
      <c r="U233" s="46"/>
      <c r="V233" s="16">
        <f t="shared" si="43"/>
        <v>10</v>
      </c>
      <c r="W233" s="16" t="str">
        <f t="shared" si="34"/>
        <v/>
      </c>
      <c r="X233" s="14"/>
      <c r="Y233" s="2"/>
      <c r="AA233" s="45" t="s">
        <v>3129</v>
      </c>
      <c r="AB233" s="224" t="s">
        <v>3130</v>
      </c>
      <c r="AC233" s="224"/>
      <c r="AD233" s="224"/>
      <c r="AE233" s="224"/>
      <c r="AF233" s="224"/>
      <c r="AG233" s="224">
        <v>1</v>
      </c>
      <c r="AH233" s="224">
        <v>0</v>
      </c>
      <c r="AI233" s="224">
        <v>0</v>
      </c>
      <c r="AJ233" s="224">
        <v>10</v>
      </c>
      <c r="AK233" s="230">
        <f t="shared" si="35"/>
        <v>2004</v>
      </c>
      <c r="AL233" s="224">
        <f t="shared" si="36"/>
        <v>10</v>
      </c>
      <c r="AM233" s="224">
        <v>0</v>
      </c>
      <c r="AN233" s="224">
        <f t="shared" si="37"/>
        <v>10</v>
      </c>
      <c r="AO233" s="224">
        <f t="shared" si="38"/>
        <v>10</v>
      </c>
      <c r="AP233" s="233"/>
      <c r="AQ233" s="224">
        <f t="shared" si="39"/>
        <v>10</v>
      </c>
      <c r="AR233" s="224"/>
      <c r="AS233" s="224">
        <f t="shared" si="40"/>
        <v>10</v>
      </c>
      <c r="AT233" s="224">
        <f t="shared" si="41"/>
        <v>0</v>
      </c>
      <c r="AU233" s="224" t="str">
        <f>IFERROR((AQ233-#REF!+#REF!)/(#REF!-#REF!)*100,"")</f>
        <v/>
      </c>
      <c r="AV233" s="224"/>
      <c r="AW233" s="224"/>
      <c r="AX233" s="224"/>
    </row>
    <row r="234" ht="12.75" customHeight="1" spans="1:50">
      <c r="A234" s="13">
        <v>227</v>
      </c>
      <c r="B234" s="204" t="s">
        <v>2141</v>
      </c>
      <c r="C234" s="204" t="s">
        <v>2140</v>
      </c>
      <c r="D234" s="205" t="s">
        <v>1798</v>
      </c>
      <c r="E234" s="206"/>
      <c r="F234" s="206"/>
      <c r="G234" s="207" t="s">
        <v>3126</v>
      </c>
      <c r="H234" s="208"/>
      <c r="I234" s="209" t="s">
        <v>1799</v>
      </c>
      <c r="J234" s="208">
        <v>1</v>
      </c>
      <c r="K234" s="209" t="s">
        <v>3127</v>
      </c>
      <c r="L234" s="215" t="s">
        <v>1800</v>
      </c>
      <c r="M234" s="214" t="str">
        <f t="shared" si="33"/>
        <v>2004-12-31</v>
      </c>
      <c r="N234" s="46"/>
      <c r="O234" s="16"/>
      <c r="P234" s="14"/>
      <c r="Q234" s="217">
        <v>957</v>
      </c>
      <c r="R234" s="16">
        <v>0</v>
      </c>
      <c r="S234" s="16"/>
      <c r="T234" s="16">
        <f t="shared" si="42"/>
        <v>10</v>
      </c>
      <c r="U234" s="46"/>
      <c r="V234" s="16">
        <f t="shared" si="43"/>
        <v>10</v>
      </c>
      <c r="W234" s="16" t="str">
        <f t="shared" si="34"/>
        <v/>
      </c>
      <c r="X234" s="14"/>
      <c r="Y234" s="2"/>
      <c r="AA234" s="45" t="s">
        <v>3129</v>
      </c>
      <c r="AB234" s="224" t="s">
        <v>3130</v>
      </c>
      <c r="AC234" s="224"/>
      <c r="AD234" s="224"/>
      <c r="AE234" s="224"/>
      <c r="AF234" s="224"/>
      <c r="AG234" s="224">
        <v>1</v>
      </c>
      <c r="AH234" s="224">
        <v>0</v>
      </c>
      <c r="AI234" s="224">
        <v>0</v>
      </c>
      <c r="AJ234" s="224">
        <v>10</v>
      </c>
      <c r="AK234" s="230">
        <f t="shared" si="35"/>
        <v>2004</v>
      </c>
      <c r="AL234" s="224">
        <f t="shared" si="36"/>
        <v>10</v>
      </c>
      <c r="AM234" s="224">
        <v>0</v>
      </c>
      <c r="AN234" s="224">
        <f t="shared" si="37"/>
        <v>10</v>
      </c>
      <c r="AO234" s="224">
        <f t="shared" si="38"/>
        <v>10</v>
      </c>
      <c r="AP234" s="233"/>
      <c r="AQ234" s="224">
        <f t="shared" si="39"/>
        <v>10</v>
      </c>
      <c r="AR234" s="224"/>
      <c r="AS234" s="224">
        <f t="shared" si="40"/>
        <v>10</v>
      </c>
      <c r="AT234" s="224">
        <f t="shared" si="41"/>
        <v>0</v>
      </c>
      <c r="AU234" s="224" t="str">
        <f>IFERROR((AQ234-#REF!+#REF!)/(#REF!-#REF!)*100,"")</f>
        <v/>
      </c>
      <c r="AV234" s="224"/>
      <c r="AW234" s="224"/>
      <c r="AX234" s="224"/>
    </row>
    <row r="235" ht="12.75" customHeight="1" spans="1:50">
      <c r="A235" s="13">
        <v>228</v>
      </c>
      <c r="B235" s="204" t="s">
        <v>2142</v>
      </c>
      <c r="C235" s="204" t="s">
        <v>2140</v>
      </c>
      <c r="D235" s="205" t="s">
        <v>1798</v>
      </c>
      <c r="E235" s="206"/>
      <c r="F235" s="206"/>
      <c r="G235" s="207" t="s">
        <v>3126</v>
      </c>
      <c r="H235" s="208"/>
      <c r="I235" s="209" t="s">
        <v>1799</v>
      </c>
      <c r="J235" s="208">
        <v>1</v>
      </c>
      <c r="K235" s="209" t="s">
        <v>3127</v>
      </c>
      <c r="L235" s="215" t="s">
        <v>1800</v>
      </c>
      <c r="M235" s="214" t="str">
        <f t="shared" si="33"/>
        <v>2004-12-31</v>
      </c>
      <c r="N235" s="46"/>
      <c r="O235" s="16"/>
      <c r="P235" s="14"/>
      <c r="Q235" s="217">
        <v>957</v>
      </c>
      <c r="R235" s="16">
        <v>0</v>
      </c>
      <c r="S235" s="16"/>
      <c r="T235" s="16">
        <f t="shared" si="42"/>
        <v>10</v>
      </c>
      <c r="U235" s="46"/>
      <c r="V235" s="16">
        <f t="shared" si="43"/>
        <v>10</v>
      </c>
      <c r="W235" s="16" t="str">
        <f t="shared" si="34"/>
        <v/>
      </c>
      <c r="X235" s="14"/>
      <c r="Y235" s="2"/>
      <c r="AA235" s="45" t="s">
        <v>3129</v>
      </c>
      <c r="AB235" s="224" t="s">
        <v>3130</v>
      </c>
      <c r="AC235" s="224"/>
      <c r="AD235" s="224"/>
      <c r="AE235" s="224"/>
      <c r="AF235" s="224"/>
      <c r="AG235" s="224">
        <v>1</v>
      </c>
      <c r="AH235" s="224">
        <v>0</v>
      </c>
      <c r="AI235" s="224">
        <v>0</v>
      </c>
      <c r="AJ235" s="224">
        <v>10</v>
      </c>
      <c r="AK235" s="230">
        <f t="shared" si="35"/>
        <v>2004</v>
      </c>
      <c r="AL235" s="224">
        <f t="shared" si="36"/>
        <v>10</v>
      </c>
      <c r="AM235" s="224">
        <v>0</v>
      </c>
      <c r="AN235" s="224">
        <f t="shared" si="37"/>
        <v>10</v>
      </c>
      <c r="AO235" s="224">
        <f t="shared" si="38"/>
        <v>10</v>
      </c>
      <c r="AP235" s="233"/>
      <c r="AQ235" s="224">
        <f t="shared" si="39"/>
        <v>10</v>
      </c>
      <c r="AR235" s="224"/>
      <c r="AS235" s="224">
        <f t="shared" si="40"/>
        <v>10</v>
      </c>
      <c r="AT235" s="224">
        <f t="shared" si="41"/>
        <v>0</v>
      </c>
      <c r="AU235" s="224" t="str">
        <f>IFERROR((AQ235-#REF!+#REF!)/(#REF!-#REF!)*100,"")</f>
        <v/>
      </c>
      <c r="AV235" s="224"/>
      <c r="AW235" s="224"/>
      <c r="AX235" s="224"/>
    </row>
    <row r="236" ht="12.75" customHeight="1" spans="1:50">
      <c r="A236" s="13">
        <v>229</v>
      </c>
      <c r="B236" s="204" t="s">
        <v>2143</v>
      </c>
      <c r="C236" s="204" t="s">
        <v>2140</v>
      </c>
      <c r="D236" s="205" t="s">
        <v>1798</v>
      </c>
      <c r="E236" s="206"/>
      <c r="F236" s="206"/>
      <c r="G236" s="207" t="s">
        <v>3126</v>
      </c>
      <c r="H236" s="208"/>
      <c r="I236" s="209" t="s">
        <v>1799</v>
      </c>
      <c r="J236" s="208">
        <v>1</v>
      </c>
      <c r="K236" s="209" t="s">
        <v>3127</v>
      </c>
      <c r="L236" s="215" t="s">
        <v>1800</v>
      </c>
      <c r="M236" s="214" t="str">
        <f t="shared" si="33"/>
        <v>2004-12-31</v>
      </c>
      <c r="N236" s="46"/>
      <c r="O236" s="16"/>
      <c r="P236" s="14"/>
      <c r="Q236" s="217">
        <v>957</v>
      </c>
      <c r="R236" s="16">
        <v>0</v>
      </c>
      <c r="S236" s="16"/>
      <c r="T236" s="16">
        <f t="shared" si="42"/>
        <v>10</v>
      </c>
      <c r="U236" s="46"/>
      <c r="V236" s="16">
        <f t="shared" si="43"/>
        <v>10</v>
      </c>
      <c r="W236" s="16" t="str">
        <f t="shared" si="34"/>
        <v/>
      </c>
      <c r="X236" s="14"/>
      <c r="Y236" s="2"/>
      <c r="AA236" s="45" t="s">
        <v>3129</v>
      </c>
      <c r="AB236" s="224" t="s">
        <v>3130</v>
      </c>
      <c r="AC236" s="224"/>
      <c r="AD236" s="224"/>
      <c r="AE236" s="224"/>
      <c r="AF236" s="224"/>
      <c r="AG236" s="224">
        <v>1</v>
      </c>
      <c r="AH236" s="224">
        <v>0</v>
      </c>
      <c r="AI236" s="224">
        <v>0</v>
      </c>
      <c r="AJ236" s="224">
        <v>10</v>
      </c>
      <c r="AK236" s="230">
        <f t="shared" si="35"/>
        <v>2004</v>
      </c>
      <c r="AL236" s="224">
        <f t="shared" si="36"/>
        <v>10</v>
      </c>
      <c r="AM236" s="224">
        <v>0</v>
      </c>
      <c r="AN236" s="224">
        <f t="shared" si="37"/>
        <v>10</v>
      </c>
      <c r="AO236" s="224">
        <f t="shared" si="38"/>
        <v>10</v>
      </c>
      <c r="AP236" s="233"/>
      <c r="AQ236" s="224">
        <f t="shared" si="39"/>
        <v>10</v>
      </c>
      <c r="AR236" s="224"/>
      <c r="AS236" s="224">
        <f t="shared" si="40"/>
        <v>10</v>
      </c>
      <c r="AT236" s="224">
        <f t="shared" si="41"/>
        <v>0</v>
      </c>
      <c r="AU236" s="224" t="str">
        <f>IFERROR((AQ236-#REF!+#REF!)/(#REF!-#REF!)*100,"")</f>
        <v/>
      </c>
      <c r="AV236" s="224"/>
      <c r="AW236" s="224"/>
      <c r="AX236" s="224"/>
    </row>
    <row r="237" ht="12.75" customHeight="1" spans="1:50">
      <c r="A237" s="13">
        <v>230</v>
      </c>
      <c r="B237" s="204" t="s">
        <v>2144</v>
      </c>
      <c r="C237" s="204" t="s">
        <v>2140</v>
      </c>
      <c r="D237" s="205" t="s">
        <v>1798</v>
      </c>
      <c r="E237" s="206"/>
      <c r="F237" s="206"/>
      <c r="G237" s="207" t="s">
        <v>3126</v>
      </c>
      <c r="H237" s="208"/>
      <c r="I237" s="209" t="s">
        <v>1799</v>
      </c>
      <c r="J237" s="208">
        <v>1</v>
      </c>
      <c r="K237" s="209" t="s">
        <v>3127</v>
      </c>
      <c r="L237" s="215" t="s">
        <v>1800</v>
      </c>
      <c r="M237" s="214" t="str">
        <f t="shared" si="33"/>
        <v>2004-12-31</v>
      </c>
      <c r="N237" s="46"/>
      <c r="O237" s="16"/>
      <c r="P237" s="14"/>
      <c r="Q237" s="217">
        <v>957</v>
      </c>
      <c r="R237" s="16">
        <v>0</v>
      </c>
      <c r="S237" s="16"/>
      <c r="T237" s="16">
        <f t="shared" si="42"/>
        <v>10</v>
      </c>
      <c r="U237" s="46"/>
      <c r="V237" s="16">
        <f t="shared" si="43"/>
        <v>10</v>
      </c>
      <c r="W237" s="16" t="str">
        <f t="shared" si="34"/>
        <v/>
      </c>
      <c r="X237" s="14"/>
      <c r="Y237" s="2"/>
      <c r="AA237" s="45" t="s">
        <v>3129</v>
      </c>
      <c r="AB237" s="224" t="s">
        <v>3130</v>
      </c>
      <c r="AC237" s="224"/>
      <c r="AD237" s="224"/>
      <c r="AE237" s="224"/>
      <c r="AF237" s="224"/>
      <c r="AG237" s="224">
        <v>1</v>
      </c>
      <c r="AH237" s="224">
        <v>0</v>
      </c>
      <c r="AI237" s="224">
        <v>0</v>
      </c>
      <c r="AJ237" s="224">
        <v>10</v>
      </c>
      <c r="AK237" s="230">
        <f t="shared" si="35"/>
        <v>2004</v>
      </c>
      <c r="AL237" s="224">
        <f t="shared" si="36"/>
        <v>10</v>
      </c>
      <c r="AM237" s="224">
        <v>0</v>
      </c>
      <c r="AN237" s="224">
        <f t="shared" si="37"/>
        <v>10</v>
      </c>
      <c r="AO237" s="224">
        <f t="shared" si="38"/>
        <v>10</v>
      </c>
      <c r="AP237" s="233"/>
      <c r="AQ237" s="224">
        <f t="shared" si="39"/>
        <v>10</v>
      </c>
      <c r="AR237" s="224"/>
      <c r="AS237" s="224">
        <f t="shared" si="40"/>
        <v>10</v>
      </c>
      <c r="AT237" s="224">
        <f t="shared" si="41"/>
        <v>0</v>
      </c>
      <c r="AU237" s="224" t="str">
        <f>IFERROR((AQ237-#REF!+#REF!)/(#REF!-#REF!)*100,"")</f>
        <v/>
      </c>
      <c r="AV237" s="224"/>
      <c r="AW237" s="224"/>
      <c r="AX237" s="224"/>
    </row>
    <row r="238" ht="12.75" customHeight="1" spans="1:50">
      <c r="A238" s="13">
        <v>231</v>
      </c>
      <c r="B238" s="204" t="s">
        <v>2145</v>
      </c>
      <c r="C238" s="204" t="s">
        <v>2140</v>
      </c>
      <c r="D238" s="205" t="s">
        <v>1798</v>
      </c>
      <c r="E238" s="206"/>
      <c r="F238" s="206"/>
      <c r="G238" s="207" t="s">
        <v>3126</v>
      </c>
      <c r="H238" s="208"/>
      <c r="I238" s="209" t="s">
        <v>1799</v>
      </c>
      <c r="J238" s="208">
        <v>1</v>
      </c>
      <c r="K238" s="209" t="s">
        <v>3127</v>
      </c>
      <c r="L238" s="215" t="s">
        <v>1800</v>
      </c>
      <c r="M238" s="214" t="str">
        <f t="shared" si="33"/>
        <v>2004-12-31</v>
      </c>
      <c r="N238" s="46"/>
      <c r="O238" s="16"/>
      <c r="P238" s="14"/>
      <c r="Q238" s="217">
        <v>957</v>
      </c>
      <c r="R238" s="16">
        <v>0</v>
      </c>
      <c r="S238" s="16"/>
      <c r="T238" s="16">
        <f t="shared" si="42"/>
        <v>10</v>
      </c>
      <c r="U238" s="46"/>
      <c r="V238" s="16">
        <f t="shared" si="43"/>
        <v>10</v>
      </c>
      <c r="W238" s="16" t="str">
        <f t="shared" si="34"/>
        <v/>
      </c>
      <c r="X238" s="14"/>
      <c r="Y238" s="2"/>
      <c r="AA238" s="45" t="s">
        <v>3129</v>
      </c>
      <c r="AB238" s="224" t="s">
        <v>3130</v>
      </c>
      <c r="AC238" s="224"/>
      <c r="AD238" s="224"/>
      <c r="AE238" s="224"/>
      <c r="AF238" s="224"/>
      <c r="AG238" s="224">
        <v>1</v>
      </c>
      <c r="AH238" s="224">
        <v>0</v>
      </c>
      <c r="AI238" s="224">
        <v>0</v>
      </c>
      <c r="AJ238" s="224">
        <v>10</v>
      </c>
      <c r="AK238" s="230">
        <f t="shared" si="35"/>
        <v>2004</v>
      </c>
      <c r="AL238" s="224">
        <f t="shared" si="36"/>
        <v>10</v>
      </c>
      <c r="AM238" s="224">
        <v>0</v>
      </c>
      <c r="AN238" s="224">
        <f t="shared" si="37"/>
        <v>10</v>
      </c>
      <c r="AO238" s="224">
        <f t="shared" si="38"/>
        <v>10</v>
      </c>
      <c r="AP238" s="233"/>
      <c r="AQ238" s="224">
        <f t="shared" si="39"/>
        <v>10</v>
      </c>
      <c r="AR238" s="224"/>
      <c r="AS238" s="224">
        <f t="shared" si="40"/>
        <v>10</v>
      </c>
      <c r="AT238" s="224">
        <f t="shared" si="41"/>
        <v>0</v>
      </c>
      <c r="AU238" s="224" t="str">
        <f>IFERROR((AQ238-#REF!+#REF!)/(#REF!-#REF!)*100,"")</f>
        <v/>
      </c>
      <c r="AV238" s="224"/>
      <c r="AW238" s="224"/>
      <c r="AX238" s="224"/>
    </row>
    <row r="239" ht="12.75" customHeight="1" spans="1:50">
      <c r="A239" s="13">
        <v>232</v>
      </c>
      <c r="B239" s="204" t="s">
        <v>2146</v>
      </c>
      <c r="C239" s="204" t="s">
        <v>2140</v>
      </c>
      <c r="D239" s="205" t="s">
        <v>1798</v>
      </c>
      <c r="E239" s="206"/>
      <c r="F239" s="206"/>
      <c r="G239" s="207" t="s">
        <v>3126</v>
      </c>
      <c r="H239" s="208"/>
      <c r="I239" s="209" t="s">
        <v>1799</v>
      </c>
      <c r="J239" s="208">
        <v>1</v>
      </c>
      <c r="K239" s="209" t="s">
        <v>3127</v>
      </c>
      <c r="L239" s="215" t="s">
        <v>1800</v>
      </c>
      <c r="M239" s="214" t="str">
        <f t="shared" si="33"/>
        <v>2004-12-31</v>
      </c>
      <c r="N239" s="46"/>
      <c r="O239" s="16"/>
      <c r="P239" s="14"/>
      <c r="Q239" s="217">
        <v>957</v>
      </c>
      <c r="R239" s="16">
        <v>0</v>
      </c>
      <c r="S239" s="16"/>
      <c r="T239" s="16">
        <f t="shared" si="42"/>
        <v>10</v>
      </c>
      <c r="U239" s="46"/>
      <c r="V239" s="16">
        <f t="shared" si="43"/>
        <v>10</v>
      </c>
      <c r="W239" s="16" t="str">
        <f t="shared" si="34"/>
        <v/>
      </c>
      <c r="X239" s="14"/>
      <c r="Y239" s="2"/>
      <c r="AA239" s="45" t="s">
        <v>3129</v>
      </c>
      <c r="AB239" s="224" t="s">
        <v>3130</v>
      </c>
      <c r="AC239" s="224"/>
      <c r="AD239" s="224"/>
      <c r="AE239" s="224"/>
      <c r="AF239" s="224"/>
      <c r="AG239" s="224">
        <v>1</v>
      </c>
      <c r="AH239" s="224">
        <v>0</v>
      </c>
      <c r="AI239" s="224">
        <v>0</v>
      </c>
      <c r="AJ239" s="224">
        <v>10</v>
      </c>
      <c r="AK239" s="230">
        <f t="shared" si="35"/>
        <v>2004</v>
      </c>
      <c r="AL239" s="224">
        <f t="shared" si="36"/>
        <v>10</v>
      </c>
      <c r="AM239" s="224">
        <v>0</v>
      </c>
      <c r="AN239" s="224">
        <f t="shared" si="37"/>
        <v>10</v>
      </c>
      <c r="AO239" s="224">
        <f t="shared" si="38"/>
        <v>10</v>
      </c>
      <c r="AP239" s="233"/>
      <c r="AQ239" s="224">
        <f t="shared" si="39"/>
        <v>10</v>
      </c>
      <c r="AR239" s="224"/>
      <c r="AS239" s="224">
        <f t="shared" si="40"/>
        <v>10</v>
      </c>
      <c r="AT239" s="224">
        <f t="shared" si="41"/>
        <v>0</v>
      </c>
      <c r="AU239" s="224" t="str">
        <f>IFERROR((AQ239-#REF!+#REF!)/(#REF!-#REF!)*100,"")</f>
        <v/>
      </c>
      <c r="AV239" s="224"/>
      <c r="AW239" s="224"/>
      <c r="AX239" s="224"/>
    </row>
    <row r="240" ht="12.75" customHeight="1" spans="1:50">
      <c r="A240" s="13">
        <v>233</v>
      </c>
      <c r="B240" s="204" t="s">
        <v>2147</v>
      </c>
      <c r="C240" s="204" t="s">
        <v>2140</v>
      </c>
      <c r="D240" s="205" t="s">
        <v>1798</v>
      </c>
      <c r="E240" s="206"/>
      <c r="F240" s="206"/>
      <c r="G240" s="207" t="s">
        <v>3126</v>
      </c>
      <c r="H240" s="208"/>
      <c r="I240" s="209" t="s">
        <v>1799</v>
      </c>
      <c r="J240" s="208">
        <v>1</v>
      </c>
      <c r="K240" s="209" t="s">
        <v>3127</v>
      </c>
      <c r="L240" s="215" t="s">
        <v>1800</v>
      </c>
      <c r="M240" s="214" t="str">
        <f t="shared" si="33"/>
        <v>2004-12-31</v>
      </c>
      <c r="N240" s="46"/>
      <c r="O240" s="16"/>
      <c r="P240" s="14"/>
      <c r="Q240" s="217">
        <v>957</v>
      </c>
      <c r="R240" s="16">
        <v>0</v>
      </c>
      <c r="S240" s="16"/>
      <c r="T240" s="16">
        <f t="shared" si="42"/>
        <v>10</v>
      </c>
      <c r="U240" s="46"/>
      <c r="V240" s="16">
        <f t="shared" si="43"/>
        <v>10</v>
      </c>
      <c r="W240" s="16" t="str">
        <f t="shared" si="34"/>
        <v/>
      </c>
      <c r="X240" s="14"/>
      <c r="Y240" s="2"/>
      <c r="AA240" s="45" t="s">
        <v>3129</v>
      </c>
      <c r="AB240" s="224" t="s">
        <v>3130</v>
      </c>
      <c r="AC240" s="224"/>
      <c r="AD240" s="224"/>
      <c r="AE240" s="224"/>
      <c r="AF240" s="224"/>
      <c r="AG240" s="224">
        <v>1</v>
      </c>
      <c r="AH240" s="224">
        <v>0</v>
      </c>
      <c r="AI240" s="224">
        <v>0</v>
      </c>
      <c r="AJ240" s="224">
        <v>10</v>
      </c>
      <c r="AK240" s="230">
        <f t="shared" si="35"/>
        <v>2004</v>
      </c>
      <c r="AL240" s="224">
        <f t="shared" si="36"/>
        <v>10</v>
      </c>
      <c r="AM240" s="224">
        <v>0</v>
      </c>
      <c r="AN240" s="224">
        <f t="shared" si="37"/>
        <v>10</v>
      </c>
      <c r="AO240" s="224">
        <f t="shared" si="38"/>
        <v>10</v>
      </c>
      <c r="AP240" s="233"/>
      <c r="AQ240" s="224">
        <f t="shared" si="39"/>
        <v>10</v>
      </c>
      <c r="AR240" s="224"/>
      <c r="AS240" s="224">
        <f t="shared" si="40"/>
        <v>10</v>
      </c>
      <c r="AT240" s="224">
        <f t="shared" si="41"/>
        <v>0</v>
      </c>
      <c r="AU240" s="224" t="str">
        <f>IFERROR((AQ240-#REF!+#REF!)/(#REF!-#REF!)*100,"")</f>
        <v/>
      </c>
      <c r="AV240" s="224"/>
      <c r="AW240" s="224"/>
      <c r="AX240" s="224"/>
    </row>
    <row r="241" ht="12.75" customHeight="1" spans="1:50">
      <c r="A241" s="13">
        <v>234</v>
      </c>
      <c r="B241" s="204" t="s">
        <v>2148</v>
      </c>
      <c r="C241" s="204" t="s">
        <v>2140</v>
      </c>
      <c r="D241" s="205" t="s">
        <v>1798</v>
      </c>
      <c r="E241" s="206"/>
      <c r="F241" s="206"/>
      <c r="G241" s="207" t="s">
        <v>3126</v>
      </c>
      <c r="H241" s="208"/>
      <c r="I241" s="209" t="s">
        <v>1799</v>
      </c>
      <c r="J241" s="208">
        <v>1</v>
      </c>
      <c r="K241" s="209" t="s">
        <v>3127</v>
      </c>
      <c r="L241" s="215" t="s">
        <v>1800</v>
      </c>
      <c r="M241" s="214" t="str">
        <f t="shared" si="33"/>
        <v>2004-12-31</v>
      </c>
      <c r="N241" s="46"/>
      <c r="O241" s="16"/>
      <c r="P241" s="14"/>
      <c r="Q241" s="217">
        <v>957</v>
      </c>
      <c r="R241" s="16">
        <v>0</v>
      </c>
      <c r="S241" s="16"/>
      <c r="T241" s="16">
        <f t="shared" si="42"/>
        <v>10</v>
      </c>
      <c r="U241" s="46"/>
      <c r="V241" s="16">
        <f t="shared" si="43"/>
        <v>10</v>
      </c>
      <c r="W241" s="16" t="str">
        <f t="shared" si="34"/>
        <v/>
      </c>
      <c r="X241" s="14"/>
      <c r="Y241" s="2"/>
      <c r="AA241" s="45" t="s">
        <v>3129</v>
      </c>
      <c r="AB241" s="224" t="s">
        <v>3130</v>
      </c>
      <c r="AC241" s="224"/>
      <c r="AD241" s="224"/>
      <c r="AE241" s="224"/>
      <c r="AF241" s="224"/>
      <c r="AG241" s="224">
        <v>1</v>
      </c>
      <c r="AH241" s="224">
        <v>0</v>
      </c>
      <c r="AI241" s="224">
        <v>0</v>
      </c>
      <c r="AJ241" s="224">
        <v>10</v>
      </c>
      <c r="AK241" s="230">
        <f t="shared" si="35"/>
        <v>2004</v>
      </c>
      <c r="AL241" s="224">
        <f t="shared" si="36"/>
        <v>10</v>
      </c>
      <c r="AM241" s="224">
        <v>0</v>
      </c>
      <c r="AN241" s="224">
        <f t="shared" si="37"/>
        <v>10</v>
      </c>
      <c r="AO241" s="224">
        <f t="shared" si="38"/>
        <v>10</v>
      </c>
      <c r="AP241" s="233"/>
      <c r="AQ241" s="224">
        <f t="shared" si="39"/>
        <v>10</v>
      </c>
      <c r="AR241" s="224"/>
      <c r="AS241" s="224">
        <f t="shared" si="40"/>
        <v>10</v>
      </c>
      <c r="AT241" s="224">
        <f t="shared" si="41"/>
        <v>0</v>
      </c>
      <c r="AU241" s="224" t="str">
        <f>IFERROR((AQ241-#REF!+#REF!)/(#REF!-#REF!)*100,"")</f>
        <v/>
      </c>
      <c r="AV241" s="224"/>
      <c r="AW241" s="224"/>
      <c r="AX241" s="224"/>
    </row>
    <row r="242" ht="12.75" customHeight="1" spans="1:50">
      <c r="A242" s="13">
        <v>235</v>
      </c>
      <c r="B242" s="204" t="s">
        <v>2149</v>
      </c>
      <c r="C242" s="204" t="s">
        <v>2140</v>
      </c>
      <c r="D242" s="205" t="s">
        <v>1798</v>
      </c>
      <c r="E242" s="206"/>
      <c r="F242" s="206"/>
      <c r="G242" s="207" t="s">
        <v>3126</v>
      </c>
      <c r="H242" s="208"/>
      <c r="I242" s="209" t="s">
        <v>1799</v>
      </c>
      <c r="J242" s="208">
        <v>1</v>
      </c>
      <c r="K242" s="209" t="s">
        <v>3127</v>
      </c>
      <c r="L242" s="215" t="s">
        <v>1800</v>
      </c>
      <c r="M242" s="214" t="str">
        <f t="shared" si="33"/>
        <v>2004-12-31</v>
      </c>
      <c r="N242" s="46"/>
      <c r="O242" s="16"/>
      <c r="P242" s="14"/>
      <c r="Q242" s="217">
        <v>957</v>
      </c>
      <c r="R242" s="16">
        <v>0</v>
      </c>
      <c r="S242" s="16"/>
      <c r="T242" s="16">
        <f t="shared" si="42"/>
        <v>10</v>
      </c>
      <c r="U242" s="46"/>
      <c r="V242" s="16">
        <f t="shared" si="43"/>
        <v>10</v>
      </c>
      <c r="W242" s="16" t="str">
        <f t="shared" si="34"/>
        <v/>
      </c>
      <c r="X242" s="14"/>
      <c r="Y242" s="2"/>
      <c r="AA242" s="45" t="s">
        <v>3129</v>
      </c>
      <c r="AB242" s="224" t="s">
        <v>3130</v>
      </c>
      <c r="AC242" s="224"/>
      <c r="AD242" s="224"/>
      <c r="AE242" s="224"/>
      <c r="AF242" s="224"/>
      <c r="AG242" s="224">
        <v>1</v>
      </c>
      <c r="AH242" s="224">
        <v>0</v>
      </c>
      <c r="AI242" s="224">
        <v>0</v>
      </c>
      <c r="AJ242" s="224">
        <v>10</v>
      </c>
      <c r="AK242" s="230">
        <f t="shared" si="35"/>
        <v>2004</v>
      </c>
      <c r="AL242" s="224">
        <f t="shared" si="36"/>
        <v>10</v>
      </c>
      <c r="AM242" s="224">
        <v>0</v>
      </c>
      <c r="AN242" s="224">
        <f t="shared" si="37"/>
        <v>10</v>
      </c>
      <c r="AO242" s="224">
        <f t="shared" si="38"/>
        <v>10</v>
      </c>
      <c r="AP242" s="233"/>
      <c r="AQ242" s="224">
        <f t="shared" si="39"/>
        <v>10</v>
      </c>
      <c r="AR242" s="224"/>
      <c r="AS242" s="224">
        <f t="shared" si="40"/>
        <v>10</v>
      </c>
      <c r="AT242" s="224">
        <f t="shared" si="41"/>
        <v>0</v>
      </c>
      <c r="AU242" s="224" t="str">
        <f>IFERROR((AQ242-#REF!+#REF!)/(#REF!-#REF!)*100,"")</f>
        <v/>
      </c>
      <c r="AV242" s="224"/>
      <c r="AW242" s="224"/>
      <c r="AX242" s="224"/>
    </row>
    <row r="243" ht="12.75" customHeight="1" spans="1:50">
      <c r="A243" s="13">
        <v>236</v>
      </c>
      <c r="B243" s="204" t="s">
        <v>2150</v>
      </c>
      <c r="C243" s="204" t="s">
        <v>2140</v>
      </c>
      <c r="D243" s="205" t="s">
        <v>1798</v>
      </c>
      <c r="E243" s="206"/>
      <c r="F243" s="206"/>
      <c r="G243" s="207" t="s">
        <v>3126</v>
      </c>
      <c r="H243" s="208"/>
      <c r="I243" s="209" t="s">
        <v>1799</v>
      </c>
      <c r="J243" s="208">
        <v>1</v>
      </c>
      <c r="K243" s="209" t="s">
        <v>3127</v>
      </c>
      <c r="L243" s="215" t="s">
        <v>1800</v>
      </c>
      <c r="M243" s="214" t="str">
        <f t="shared" si="33"/>
        <v>2004-12-31</v>
      </c>
      <c r="N243" s="46"/>
      <c r="O243" s="16"/>
      <c r="P243" s="14"/>
      <c r="Q243" s="217">
        <v>957</v>
      </c>
      <c r="R243" s="16">
        <v>0</v>
      </c>
      <c r="S243" s="16"/>
      <c r="T243" s="16">
        <f t="shared" si="42"/>
        <v>10</v>
      </c>
      <c r="U243" s="46"/>
      <c r="V243" s="16">
        <f t="shared" si="43"/>
        <v>10</v>
      </c>
      <c r="W243" s="16" t="str">
        <f t="shared" si="34"/>
        <v/>
      </c>
      <c r="X243" s="14"/>
      <c r="Y243" s="2"/>
      <c r="AA243" s="45" t="s">
        <v>3129</v>
      </c>
      <c r="AB243" s="224" t="s">
        <v>3130</v>
      </c>
      <c r="AC243" s="224"/>
      <c r="AD243" s="224"/>
      <c r="AE243" s="224"/>
      <c r="AF243" s="224"/>
      <c r="AG243" s="224">
        <v>1</v>
      </c>
      <c r="AH243" s="224">
        <v>0</v>
      </c>
      <c r="AI243" s="224">
        <v>0</v>
      </c>
      <c r="AJ243" s="224">
        <v>10</v>
      </c>
      <c r="AK243" s="230">
        <f t="shared" si="35"/>
        <v>2004</v>
      </c>
      <c r="AL243" s="224">
        <f t="shared" si="36"/>
        <v>10</v>
      </c>
      <c r="AM243" s="224">
        <v>0</v>
      </c>
      <c r="AN243" s="224">
        <f t="shared" si="37"/>
        <v>10</v>
      </c>
      <c r="AO243" s="224">
        <f t="shared" si="38"/>
        <v>10</v>
      </c>
      <c r="AP243" s="233"/>
      <c r="AQ243" s="224">
        <f t="shared" si="39"/>
        <v>10</v>
      </c>
      <c r="AR243" s="224"/>
      <c r="AS243" s="224">
        <f t="shared" si="40"/>
        <v>10</v>
      </c>
      <c r="AT243" s="224">
        <f t="shared" si="41"/>
        <v>0</v>
      </c>
      <c r="AU243" s="224" t="str">
        <f>IFERROR((AQ243-#REF!+#REF!)/(#REF!-#REF!)*100,"")</f>
        <v/>
      </c>
      <c r="AV243" s="224"/>
      <c r="AW243" s="224"/>
      <c r="AX243" s="224"/>
    </row>
    <row r="244" ht="12.75" customHeight="1" spans="1:50">
      <c r="A244" s="13">
        <v>237</v>
      </c>
      <c r="B244" s="204" t="s">
        <v>2151</v>
      </c>
      <c r="C244" s="204" t="s">
        <v>2140</v>
      </c>
      <c r="D244" s="205" t="s">
        <v>1798</v>
      </c>
      <c r="E244" s="206"/>
      <c r="F244" s="206"/>
      <c r="G244" s="207" t="s">
        <v>3126</v>
      </c>
      <c r="H244" s="208"/>
      <c r="I244" s="209" t="s">
        <v>1799</v>
      </c>
      <c r="J244" s="208">
        <v>1</v>
      </c>
      <c r="K244" s="209" t="s">
        <v>3127</v>
      </c>
      <c r="L244" s="215" t="s">
        <v>1800</v>
      </c>
      <c r="M244" s="214" t="str">
        <f t="shared" si="33"/>
        <v>2004-12-31</v>
      </c>
      <c r="N244" s="46"/>
      <c r="O244" s="16"/>
      <c r="P244" s="14"/>
      <c r="Q244" s="217">
        <v>957</v>
      </c>
      <c r="R244" s="16">
        <v>0</v>
      </c>
      <c r="S244" s="16"/>
      <c r="T244" s="16">
        <f t="shared" si="42"/>
        <v>10</v>
      </c>
      <c r="U244" s="46"/>
      <c r="V244" s="16">
        <f t="shared" si="43"/>
        <v>10</v>
      </c>
      <c r="W244" s="16" t="str">
        <f t="shared" si="34"/>
        <v/>
      </c>
      <c r="X244" s="14"/>
      <c r="Y244" s="2"/>
      <c r="AA244" s="45" t="s">
        <v>3129</v>
      </c>
      <c r="AB244" s="224" t="s">
        <v>3130</v>
      </c>
      <c r="AC244" s="224"/>
      <c r="AD244" s="224"/>
      <c r="AE244" s="224"/>
      <c r="AF244" s="224"/>
      <c r="AG244" s="224">
        <v>1</v>
      </c>
      <c r="AH244" s="224">
        <v>0</v>
      </c>
      <c r="AI244" s="224">
        <v>0</v>
      </c>
      <c r="AJ244" s="224">
        <v>10</v>
      </c>
      <c r="AK244" s="230">
        <f t="shared" si="35"/>
        <v>2004</v>
      </c>
      <c r="AL244" s="224">
        <f t="shared" si="36"/>
        <v>10</v>
      </c>
      <c r="AM244" s="224">
        <v>0</v>
      </c>
      <c r="AN244" s="224">
        <f t="shared" si="37"/>
        <v>10</v>
      </c>
      <c r="AO244" s="224">
        <f t="shared" si="38"/>
        <v>10</v>
      </c>
      <c r="AP244" s="233"/>
      <c r="AQ244" s="224">
        <f t="shared" si="39"/>
        <v>10</v>
      </c>
      <c r="AR244" s="224"/>
      <c r="AS244" s="224">
        <f t="shared" si="40"/>
        <v>10</v>
      </c>
      <c r="AT244" s="224">
        <f t="shared" si="41"/>
        <v>0</v>
      </c>
      <c r="AU244" s="224" t="str">
        <f>IFERROR((AQ244-#REF!+#REF!)/(#REF!-#REF!)*100,"")</f>
        <v/>
      </c>
      <c r="AV244" s="224"/>
      <c r="AW244" s="224"/>
      <c r="AX244" s="224"/>
    </row>
    <row r="245" ht="12.75" customHeight="1" spans="1:50">
      <c r="A245" s="13">
        <v>238</v>
      </c>
      <c r="B245" s="204" t="s">
        <v>2152</v>
      </c>
      <c r="C245" s="204" t="s">
        <v>2140</v>
      </c>
      <c r="D245" s="205" t="s">
        <v>1798</v>
      </c>
      <c r="E245" s="206"/>
      <c r="F245" s="206"/>
      <c r="G245" s="207" t="s">
        <v>3126</v>
      </c>
      <c r="H245" s="208"/>
      <c r="I245" s="209" t="s">
        <v>1799</v>
      </c>
      <c r="J245" s="208">
        <v>1</v>
      </c>
      <c r="K245" s="209" t="s">
        <v>3127</v>
      </c>
      <c r="L245" s="215" t="s">
        <v>1800</v>
      </c>
      <c r="M245" s="214" t="str">
        <f t="shared" si="33"/>
        <v>2004-12-31</v>
      </c>
      <c r="N245" s="46"/>
      <c r="O245" s="16"/>
      <c r="P245" s="14"/>
      <c r="Q245" s="217">
        <v>957</v>
      </c>
      <c r="R245" s="16">
        <v>0</v>
      </c>
      <c r="S245" s="16"/>
      <c r="T245" s="16">
        <f t="shared" si="42"/>
        <v>10</v>
      </c>
      <c r="U245" s="46"/>
      <c r="V245" s="16">
        <f t="shared" si="43"/>
        <v>10</v>
      </c>
      <c r="W245" s="16" t="str">
        <f t="shared" si="34"/>
        <v/>
      </c>
      <c r="X245" s="14"/>
      <c r="Y245" s="2"/>
      <c r="AA245" s="45" t="s">
        <v>3129</v>
      </c>
      <c r="AB245" s="224" t="s">
        <v>3130</v>
      </c>
      <c r="AC245" s="224"/>
      <c r="AD245" s="224"/>
      <c r="AE245" s="224"/>
      <c r="AF245" s="224"/>
      <c r="AG245" s="224">
        <v>1</v>
      </c>
      <c r="AH245" s="224">
        <v>0</v>
      </c>
      <c r="AI245" s="224">
        <v>0</v>
      </c>
      <c r="AJ245" s="224">
        <v>10</v>
      </c>
      <c r="AK245" s="230">
        <f t="shared" si="35"/>
        <v>2004</v>
      </c>
      <c r="AL245" s="224">
        <f t="shared" si="36"/>
        <v>10</v>
      </c>
      <c r="AM245" s="224">
        <v>0</v>
      </c>
      <c r="AN245" s="224">
        <f t="shared" si="37"/>
        <v>10</v>
      </c>
      <c r="AO245" s="224">
        <f t="shared" si="38"/>
        <v>10</v>
      </c>
      <c r="AP245" s="233"/>
      <c r="AQ245" s="224">
        <f t="shared" si="39"/>
        <v>10</v>
      </c>
      <c r="AR245" s="224"/>
      <c r="AS245" s="224">
        <f t="shared" si="40"/>
        <v>10</v>
      </c>
      <c r="AT245" s="224">
        <f t="shared" si="41"/>
        <v>0</v>
      </c>
      <c r="AU245" s="224" t="str">
        <f>IFERROR((AQ245-#REF!+#REF!)/(#REF!-#REF!)*100,"")</f>
        <v/>
      </c>
      <c r="AV245" s="224"/>
      <c r="AW245" s="224"/>
      <c r="AX245" s="224"/>
    </row>
    <row r="246" ht="12.75" customHeight="1" spans="1:50">
      <c r="A246" s="13">
        <v>239</v>
      </c>
      <c r="B246" s="204" t="s">
        <v>2153</v>
      </c>
      <c r="C246" s="204" t="s">
        <v>2140</v>
      </c>
      <c r="D246" s="205" t="s">
        <v>1798</v>
      </c>
      <c r="E246" s="206"/>
      <c r="F246" s="206"/>
      <c r="G246" s="207" t="s">
        <v>3126</v>
      </c>
      <c r="H246" s="208"/>
      <c r="I246" s="209" t="s">
        <v>1799</v>
      </c>
      <c r="J246" s="208">
        <v>1</v>
      </c>
      <c r="K246" s="209" t="s">
        <v>3127</v>
      </c>
      <c r="L246" s="215" t="s">
        <v>1800</v>
      </c>
      <c r="M246" s="214" t="str">
        <f t="shared" si="33"/>
        <v>2004-12-31</v>
      </c>
      <c r="N246" s="46"/>
      <c r="O246" s="16"/>
      <c r="P246" s="14"/>
      <c r="Q246" s="217">
        <v>957</v>
      </c>
      <c r="R246" s="16">
        <v>0</v>
      </c>
      <c r="S246" s="16"/>
      <c r="T246" s="16">
        <f t="shared" si="42"/>
        <v>10</v>
      </c>
      <c r="U246" s="46"/>
      <c r="V246" s="16">
        <f t="shared" si="43"/>
        <v>10</v>
      </c>
      <c r="W246" s="16" t="str">
        <f t="shared" si="34"/>
        <v/>
      </c>
      <c r="X246" s="14"/>
      <c r="Y246" s="2"/>
      <c r="AA246" s="45" t="s">
        <v>3129</v>
      </c>
      <c r="AB246" s="224" t="s">
        <v>3130</v>
      </c>
      <c r="AC246" s="224"/>
      <c r="AD246" s="224"/>
      <c r="AE246" s="224"/>
      <c r="AF246" s="224"/>
      <c r="AG246" s="224">
        <v>1</v>
      </c>
      <c r="AH246" s="224">
        <v>0</v>
      </c>
      <c r="AI246" s="224">
        <v>0</v>
      </c>
      <c r="AJ246" s="224">
        <v>10</v>
      </c>
      <c r="AK246" s="230">
        <f t="shared" si="35"/>
        <v>2004</v>
      </c>
      <c r="AL246" s="224">
        <f t="shared" si="36"/>
        <v>10</v>
      </c>
      <c r="AM246" s="224">
        <v>0</v>
      </c>
      <c r="AN246" s="224">
        <f t="shared" si="37"/>
        <v>10</v>
      </c>
      <c r="AO246" s="224">
        <f t="shared" si="38"/>
        <v>10</v>
      </c>
      <c r="AP246" s="233"/>
      <c r="AQ246" s="224">
        <f t="shared" si="39"/>
        <v>10</v>
      </c>
      <c r="AR246" s="224"/>
      <c r="AS246" s="224">
        <f t="shared" si="40"/>
        <v>10</v>
      </c>
      <c r="AT246" s="224">
        <f t="shared" si="41"/>
        <v>0</v>
      </c>
      <c r="AU246" s="224" t="str">
        <f>IFERROR((AQ246-#REF!+#REF!)/(#REF!-#REF!)*100,"")</f>
        <v/>
      </c>
      <c r="AV246" s="224"/>
      <c r="AW246" s="224"/>
      <c r="AX246" s="224"/>
    </row>
    <row r="247" ht="12.75" customHeight="1" spans="1:50">
      <c r="A247" s="13">
        <v>240</v>
      </c>
      <c r="B247" s="204" t="s">
        <v>2154</v>
      </c>
      <c r="C247" s="204" t="s">
        <v>2140</v>
      </c>
      <c r="D247" s="205" t="s">
        <v>1798</v>
      </c>
      <c r="E247" s="206"/>
      <c r="F247" s="206"/>
      <c r="G247" s="207" t="s">
        <v>3126</v>
      </c>
      <c r="H247" s="208"/>
      <c r="I247" s="209" t="s">
        <v>1799</v>
      </c>
      <c r="J247" s="208">
        <v>1</v>
      </c>
      <c r="K247" s="209" t="s">
        <v>3127</v>
      </c>
      <c r="L247" s="215" t="s">
        <v>1800</v>
      </c>
      <c r="M247" s="214" t="str">
        <f t="shared" si="33"/>
        <v>2004-12-31</v>
      </c>
      <c r="N247" s="46"/>
      <c r="O247" s="16"/>
      <c r="P247" s="14"/>
      <c r="Q247" s="217">
        <v>957</v>
      </c>
      <c r="R247" s="16">
        <v>0</v>
      </c>
      <c r="S247" s="16"/>
      <c r="T247" s="16">
        <f t="shared" si="42"/>
        <v>10</v>
      </c>
      <c r="U247" s="46"/>
      <c r="V247" s="16">
        <f t="shared" si="43"/>
        <v>10</v>
      </c>
      <c r="W247" s="16" t="str">
        <f t="shared" si="34"/>
        <v/>
      </c>
      <c r="X247" s="14"/>
      <c r="Y247" s="2"/>
      <c r="AA247" s="45" t="s">
        <v>3129</v>
      </c>
      <c r="AB247" s="224" t="s">
        <v>3130</v>
      </c>
      <c r="AC247" s="224"/>
      <c r="AD247" s="224"/>
      <c r="AE247" s="224"/>
      <c r="AF247" s="224"/>
      <c r="AG247" s="224">
        <v>1</v>
      </c>
      <c r="AH247" s="224">
        <v>0</v>
      </c>
      <c r="AI247" s="224">
        <v>0</v>
      </c>
      <c r="AJ247" s="224">
        <v>10</v>
      </c>
      <c r="AK247" s="230">
        <f t="shared" si="35"/>
        <v>2004</v>
      </c>
      <c r="AL247" s="224">
        <f t="shared" si="36"/>
        <v>10</v>
      </c>
      <c r="AM247" s="224">
        <v>0</v>
      </c>
      <c r="AN247" s="224">
        <f t="shared" si="37"/>
        <v>10</v>
      </c>
      <c r="AO247" s="224">
        <f t="shared" si="38"/>
        <v>10</v>
      </c>
      <c r="AP247" s="233"/>
      <c r="AQ247" s="224">
        <f t="shared" si="39"/>
        <v>10</v>
      </c>
      <c r="AR247" s="224"/>
      <c r="AS247" s="224">
        <f t="shared" si="40"/>
        <v>10</v>
      </c>
      <c r="AT247" s="224">
        <f t="shared" si="41"/>
        <v>0</v>
      </c>
      <c r="AU247" s="224" t="str">
        <f>IFERROR((AQ247-#REF!+#REF!)/(#REF!-#REF!)*100,"")</f>
        <v/>
      </c>
      <c r="AV247" s="224"/>
      <c r="AW247" s="224"/>
      <c r="AX247" s="224"/>
    </row>
    <row r="248" ht="12.75" customHeight="1" spans="1:50">
      <c r="A248" s="13">
        <v>241</v>
      </c>
      <c r="B248" s="204" t="s">
        <v>2155</v>
      </c>
      <c r="C248" s="204" t="s">
        <v>2140</v>
      </c>
      <c r="D248" s="205" t="s">
        <v>1798</v>
      </c>
      <c r="E248" s="206"/>
      <c r="F248" s="206"/>
      <c r="G248" s="207" t="s">
        <v>3126</v>
      </c>
      <c r="H248" s="208"/>
      <c r="I248" s="209" t="s">
        <v>1799</v>
      </c>
      <c r="J248" s="208">
        <v>1</v>
      </c>
      <c r="K248" s="209" t="s">
        <v>3127</v>
      </c>
      <c r="L248" s="215" t="s">
        <v>1800</v>
      </c>
      <c r="M248" s="214" t="str">
        <f t="shared" si="33"/>
        <v>2004-12-31</v>
      </c>
      <c r="N248" s="46"/>
      <c r="O248" s="16"/>
      <c r="P248" s="14"/>
      <c r="Q248" s="217">
        <v>957</v>
      </c>
      <c r="R248" s="16">
        <v>0</v>
      </c>
      <c r="S248" s="16"/>
      <c r="T248" s="16">
        <f t="shared" si="42"/>
        <v>10</v>
      </c>
      <c r="U248" s="46"/>
      <c r="V248" s="16">
        <f t="shared" si="43"/>
        <v>10</v>
      </c>
      <c r="W248" s="16" t="str">
        <f t="shared" si="34"/>
        <v/>
      </c>
      <c r="X248" s="14"/>
      <c r="Y248" s="2"/>
      <c r="AA248" s="45" t="s">
        <v>3129</v>
      </c>
      <c r="AB248" s="224" t="s">
        <v>3130</v>
      </c>
      <c r="AC248" s="224"/>
      <c r="AD248" s="224"/>
      <c r="AE248" s="224"/>
      <c r="AF248" s="224"/>
      <c r="AG248" s="224">
        <v>1</v>
      </c>
      <c r="AH248" s="224">
        <v>0</v>
      </c>
      <c r="AI248" s="224">
        <v>0</v>
      </c>
      <c r="AJ248" s="224">
        <v>10</v>
      </c>
      <c r="AK248" s="230">
        <f t="shared" si="35"/>
        <v>2004</v>
      </c>
      <c r="AL248" s="224">
        <f t="shared" si="36"/>
        <v>10</v>
      </c>
      <c r="AM248" s="224">
        <v>0</v>
      </c>
      <c r="AN248" s="224">
        <f t="shared" si="37"/>
        <v>10</v>
      </c>
      <c r="AO248" s="224">
        <f t="shared" si="38"/>
        <v>10</v>
      </c>
      <c r="AP248" s="233"/>
      <c r="AQ248" s="224">
        <f t="shared" si="39"/>
        <v>10</v>
      </c>
      <c r="AR248" s="224"/>
      <c r="AS248" s="224">
        <f t="shared" si="40"/>
        <v>10</v>
      </c>
      <c r="AT248" s="224">
        <f t="shared" si="41"/>
        <v>0</v>
      </c>
      <c r="AU248" s="224" t="str">
        <f>IFERROR((AQ248-#REF!+#REF!)/(#REF!-#REF!)*100,"")</f>
        <v/>
      </c>
      <c r="AV248" s="224"/>
      <c r="AW248" s="224"/>
      <c r="AX248" s="224"/>
    </row>
    <row r="249" ht="12.75" customHeight="1" spans="1:50">
      <c r="A249" s="13">
        <v>242</v>
      </c>
      <c r="B249" s="204" t="s">
        <v>2156</v>
      </c>
      <c r="C249" s="204" t="s">
        <v>2140</v>
      </c>
      <c r="D249" s="205" t="s">
        <v>1798</v>
      </c>
      <c r="E249" s="206"/>
      <c r="F249" s="206"/>
      <c r="G249" s="207" t="s">
        <v>3126</v>
      </c>
      <c r="H249" s="208"/>
      <c r="I249" s="209" t="s">
        <v>1799</v>
      </c>
      <c r="J249" s="208">
        <v>1</v>
      </c>
      <c r="K249" s="209" t="s">
        <v>3127</v>
      </c>
      <c r="L249" s="215" t="s">
        <v>1800</v>
      </c>
      <c r="M249" s="214" t="str">
        <f t="shared" si="33"/>
        <v>2004-12-31</v>
      </c>
      <c r="N249" s="46"/>
      <c r="O249" s="16"/>
      <c r="P249" s="14"/>
      <c r="Q249" s="217">
        <v>957</v>
      </c>
      <c r="R249" s="16">
        <v>0</v>
      </c>
      <c r="S249" s="16"/>
      <c r="T249" s="16">
        <f t="shared" si="42"/>
        <v>10</v>
      </c>
      <c r="U249" s="46"/>
      <c r="V249" s="16">
        <f t="shared" si="43"/>
        <v>10</v>
      </c>
      <c r="W249" s="16" t="str">
        <f t="shared" si="34"/>
        <v/>
      </c>
      <c r="X249" s="14"/>
      <c r="Y249" s="2"/>
      <c r="AA249" s="45" t="s">
        <v>3129</v>
      </c>
      <c r="AB249" s="224" t="s">
        <v>3130</v>
      </c>
      <c r="AC249" s="224"/>
      <c r="AD249" s="224"/>
      <c r="AE249" s="224"/>
      <c r="AF249" s="224"/>
      <c r="AG249" s="224">
        <v>1</v>
      </c>
      <c r="AH249" s="224">
        <v>0</v>
      </c>
      <c r="AI249" s="224">
        <v>0</v>
      </c>
      <c r="AJ249" s="224">
        <v>10</v>
      </c>
      <c r="AK249" s="230">
        <f t="shared" si="35"/>
        <v>2004</v>
      </c>
      <c r="AL249" s="224">
        <f t="shared" si="36"/>
        <v>10</v>
      </c>
      <c r="AM249" s="224">
        <v>0</v>
      </c>
      <c r="AN249" s="224">
        <f t="shared" si="37"/>
        <v>10</v>
      </c>
      <c r="AO249" s="224">
        <f t="shared" si="38"/>
        <v>10</v>
      </c>
      <c r="AP249" s="233"/>
      <c r="AQ249" s="224">
        <f t="shared" si="39"/>
        <v>10</v>
      </c>
      <c r="AR249" s="224"/>
      <c r="AS249" s="224">
        <f t="shared" si="40"/>
        <v>10</v>
      </c>
      <c r="AT249" s="224">
        <f t="shared" si="41"/>
        <v>0</v>
      </c>
      <c r="AU249" s="224" t="str">
        <f>IFERROR((AQ249-#REF!+#REF!)/(#REF!-#REF!)*100,"")</f>
        <v/>
      </c>
      <c r="AV249" s="224"/>
      <c r="AW249" s="224"/>
      <c r="AX249" s="224"/>
    </row>
    <row r="250" ht="12.75" customHeight="1" spans="1:50">
      <c r="A250" s="13">
        <v>243</v>
      </c>
      <c r="B250" s="204" t="s">
        <v>2157</v>
      </c>
      <c r="C250" s="204" t="s">
        <v>2140</v>
      </c>
      <c r="D250" s="205" t="s">
        <v>1798</v>
      </c>
      <c r="E250" s="206"/>
      <c r="F250" s="206"/>
      <c r="G250" s="207" t="s">
        <v>3126</v>
      </c>
      <c r="H250" s="208"/>
      <c r="I250" s="209" t="s">
        <v>1799</v>
      </c>
      <c r="J250" s="208">
        <v>1</v>
      </c>
      <c r="K250" s="209" t="s">
        <v>3127</v>
      </c>
      <c r="L250" s="215" t="s">
        <v>1800</v>
      </c>
      <c r="M250" s="214" t="str">
        <f t="shared" si="33"/>
        <v>2004-12-31</v>
      </c>
      <c r="N250" s="46"/>
      <c r="O250" s="16"/>
      <c r="P250" s="14"/>
      <c r="Q250" s="217">
        <v>957</v>
      </c>
      <c r="R250" s="16">
        <v>0</v>
      </c>
      <c r="S250" s="16"/>
      <c r="T250" s="16">
        <f t="shared" si="42"/>
        <v>10</v>
      </c>
      <c r="U250" s="46"/>
      <c r="V250" s="16">
        <f t="shared" si="43"/>
        <v>10</v>
      </c>
      <c r="W250" s="16" t="str">
        <f t="shared" si="34"/>
        <v/>
      </c>
      <c r="X250" s="14"/>
      <c r="Y250" s="2"/>
      <c r="AA250" s="45" t="s">
        <v>3129</v>
      </c>
      <c r="AB250" s="224" t="s">
        <v>3130</v>
      </c>
      <c r="AC250" s="224"/>
      <c r="AD250" s="224"/>
      <c r="AE250" s="224"/>
      <c r="AF250" s="224"/>
      <c r="AG250" s="224">
        <v>1</v>
      </c>
      <c r="AH250" s="224">
        <v>0</v>
      </c>
      <c r="AI250" s="224">
        <v>0</v>
      </c>
      <c r="AJ250" s="224">
        <v>10</v>
      </c>
      <c r="AK250" s="230">
        <f t="shared" si="35"/>
        <v>2004</v>
      </c>
      <c r="AL250" s="224">
        <f t="shared" si="36"/>
        <v>10</v>
      </c>
      <c r="AM250" s="224">
        <v>0</v>
      </c>
      <c r="AN250" s="224">
        <f t="shared" si="37"/>
        <v>10</v>
      </c>
      <c r="AO250" s="224">
        <f t="shared" si="38"/>
        <v>10</v>
      </c>
      <c r="AP250" s="233"/>
      <c r="AQ250" s="224">
        <f t="shared" si="39"/>
        <v>10</v>
      </c>
      <c r="AR250" s="224"/>
      <c r="AS250" s="224">
        <f t="shared" si="40"/>
        <v>10</v>
      </c>
      <c r="AT250" s="224">
        <f t="shared" si="41"/>
        <v>0</v>
      </c>
      <c r="AU250" s="224" t="str">
        <f>IFERROR((AQ250-#REF!+#REF!)/(#REF!-#REF!)*100,"")</f>
        <v/>
      </c>
      <c r="AV250" s="224"/>
      <c r="AW250" s="224"/>
      <c r="AX250" s="224"/>
    </row>
    <row r="251" ht="12.75" customHeight="1" spans="1:50">
      <c r="A251" s="13">
        <v>244</v>
      </c>
      <c r="B251" s="204" t="s">
        <v>2158</v>
      </c>
      <c r="C251" s="204" t="s">
        <v>2140</v>
      </c>
      <c r="D251" s="205" t="s">
        <v>1798</v>
      </c>
      <c r="E251" s="206"/>
      <c r="F251" s="206"/>
      <c r="G251" s="207" t="s">
        <v>3126</v>
      </c>
      <c r="H251" s="208"/>
      <c r="I251" s="209" t="s">
        <v>1799</v>
      </c>
      <c r="J251" s="208">
        <v>1</v>
      </c>
      <c r="K251" s="209" t="s">
        <v>3127</v>
      </c>
      <c r="L251" s="215" t="s">
        <v>1800</v>
      </c>
      <c r="M251" s="214" t="str">
        <f t="shared" si="33"/>
        <v>2004-12-31</v>
      </c>
      <c r="N251" s="46"/>
      <c r="O251" s="16"/>
      <c r="P251" s="14"/>
      <c r="Q251" s="217">
        <v>957</v>
      </c>
      <c r="R251" s="16">
        <v>0</v>
      </c>
      <c r="S251" s="16"/>
      <c r="T251" s="16">
        <f t="shared" si="42"/>
        <v>10</v>
      </c>
      <c r="U251" s="46"/>
      <c r="V251" s="16">
        <f t="shared" si="43"/>
        <v>10</v>
      </c>
      <c r="W251" s="16" t="str">
        <f t="shared" si="34"/>
        <v/>
      </c>
      <c r="X251" s="14"/>
      <c r="Y251" s="2"/>
      <c r="AA251" s="45" t="s">
        <v>3129</v>
      </c>
      <c r="AB251" s="224" t="s">
        <v>3130</v>
      </c>
      <c r="AC251" s="224"/>
      <c r="AD251" s="224"/>
      <c r="AE251" s="224"/>
      <c r="AF251" s="224"/>
      <c r="AG251" s="224">
        <v>1</v>
      </c>
      <c r="AH251" s="224">
        <v>0</v>
      </c>
      <c r="AI251" s="224">
        <v>0</v>
      </c>
      <c r="AJ251" s="224">
        <v>10</v>
      </c>
      <c r="AK251" s="230">
        <f t="shared" si="35"/>
        <v>2004</v>
      </c>
      <c r="AL251" s="224">
        <f t="shared" si="36"/>
        <v>10</v>
      </c>
      <c r="AM251" s="224">
        <v>0</v>
      </c>
      <c r="AN251" s="224">
        <f t="shared" si="37"/>
        <v>10</v>
      </c>
      <c r="AO251" s="224">
        <f t="shared" si="38"/>
        <v>10</v>
      </c>
      <c r="AP251" s="233"/>
      <c r="AQ251" s="224">
        <f t="shared" si="39"/>
        <v>10</v>
      </c>
      <c r="AR251" s="224"/>
      <c r="AS251" s="224">
        <f t="shared" si="40"/>
        <v>10</v>
      </c>
      <c r="AT251" s="224">
        <f t="shared" si="41"/>
        <v>0</v>
      </c>
      <c r="AU251" s="224" t="str">
        <f>IFERROR((AQ251-#REF!+#REF!)/(#REF!-#REF!)*100,"")</f>
        <v/>
      </c>
      <c r="AV251" s="224"/>
      <c r="AW251" s="224"/>
      <c r="AX251" s="224"/>
    </row>
    <row r="252" ht="12.75" customHeight="1" spans="1:50">
      <c r="A252" s="13">
        <v>245</v>
      </c>
      <c r="B252" s="204" t="s">
        <v>2159</v>
      </c>
      <c r="C252" s="204" t="s">
        <v>2140</v>
      </c>
      <c r="D252" s="205" t="s">
        <v>1798</v>
      </c>
      <c r="E252" s="206"/>
      <c r="F252" s="206"/>
      <c r="G252" s="207" t="s">
        <v>3126</v>
      </c>
      <c r="H252" s="208"/>
      <c r="I252" s="209" t="s">
        <v>1799</v>
      </c>
      <c r="J252" s="208">
        <v>1</v>
      </c>
      <c r="K252" s="209" t="s">
        <v>3127</v>
      </c>
      <c r="L252" s="215" t="s">
        <v>1800</v>
      </c>
      <c r="M252" s="214" t="str">
        <f t="shared" si="33"/>
        <v>2004-12-31</v>
      </c>
      <c r="N252" s="46"/>
      <c r="O252" s="16"/>
      <c r="P252" s="14"/>
      <c r="Q252" s="217">
        <v>957</v>
      </c>
      <c r="R252" s="16">
        <v>0</v>
      </c>
      <c r="S252" s="16"/>
      <c r="T252" s="16">
        <f t="shared" si="42"/>
        <v>10</v>
      </c>
      <c r="U252" s="46"/>
      <c r="V252" s="16">
        <f t="shared" si="43"/>
        <v>10</v>
      </c>
      <c r="W252" s="16" t="str">
        <f t="shared" si="34"/>
        <v/>
      </c>
      <c r="X252" s="14"/>
      <c r="Y252" s="2"/>
      <c r="AA252" s="45" t="s">
        <v>3129</v>
      </c>
      <c r="AB252" s="224" t="s">
        <v>3130</v>
      </c>
      <c r="AC252" s="224"/>
      <c r="AD252" s="224"/>
      <c r="AE252" s="224"/>
      <c r="AF252" s="224"/>
      <c r="AG252" s="224">
        <v>1</v>
      </c>
      <c r="AH252" s="224">
        <v>0</v>
      </c>
      <c r="AI252" s="224">
        <v>0</v>
      </c>
      <c r="AJ252" s="224">
        <v>10</v>
      </c>
      <c r="AK252" s="230">
        <f t="shared" si="35"/>
        <v>2004</v>
      </c>
      <c r="AL252" s="224">
        <f t="shared" si="36"/>
        <v>10</v>
      </c>
      <c r="AM252" s="224">
        <v>0</v>
      </c>
      <c r="AN252" s="224">
        <f t="shared" si="37"/>
        <v>10</v>
      </c>
      <c r="AO252" s="224">
        <f t="shared" si="38"/>
        <v>10</v>
      </c>
      <c r="AP252" s="233"/>
      <c r="AQ252" s="224">
        <f t="shared" si="39"/>
        <v>10</v>
      </c>
      <c r="AR252" s="224"/>
      <c r="AS252" s="224">
        <f t="shared" si="40"/>
        <v>10</v>
      </c>
      <c r="AT252" s="224">
        <f t="shared" si="41"/>
        <v>0</v>
      </c>
      <c r="AU252" s="224" t="str">
        <f>IFERROR((AQ252-#REF!+#REF!)/(#REF!-#REF!)*100,"")</f>
        <v/>
      </c>
      <c r="AV252" s="224"/>
      <c r="AW252" s="224"/>
      <c r="AX252" s="224"/>
    </row>
    <row r="253" ht="12.75" customHeight="1" spans="1:50">
      <c r="A253" s="13">
        <v>246</v>
      </c>
      <c r="B253" s="204" t="s">
        <v>2160</v>
      </c>
      <c r="C253" s="204" t="s">
        <v>2140</v>
      </c>
      <c r="D253" s="205" t="s">
        <v>1798</v>
      </c>
      <c r="E253" s="206"/>
      <c r="F253" s="206"/>
      <c r="G253" s="207" t="s">
        <v>3126</v>
      </c>
      <c r="H253" s="208"/>
      <c r="I253" s="209" t="s">
        <v>1799</v>
      </c>
      <c r="J253" s="208">
        <v>1</v>
      </c>
      <c r="K253" s="209" t="s">
        <v>3127</v>
      </c>
      <c r="L253" s="215" t="s">
        <v>1800</v>
      </c>
      <c r="M253" s="214" t="str">
        <f t="shared" si="33"/>
        <v>2004-12-31</v>
      </c>
      <c r="N253" s="46"/>
      <c r="O253" s="16"/>
      <c r="P253" s="14"/>
      <c r="Q253" s="217">
        <v>957</v>
      </c>
      <c r="R253" s="16">
        <v>0</v>
      </c>
      <c r="S253" s="16"/>
      <c r="T253" s="16">
        <f t="shared" si="42"/>
        <v>10</v>
      </c>
      <c r="U253" s="46"/>
      <c r="V253" s="16">
        <f t="shared" si="43"/>
        <v>10</v>
      </c>
      <c r="W253" s="16" t="str">
        <f t="shared" si="34"/>
        <v/>
      </c>
      <c r="X253" s="14"/>
      <c r="Y253" s="2"/>
      <c r="AA253" s="45" t="s">
        <v>3129</v>
      </c>
      <c r="AB253" s="224" t="s">
        <v>3130</v>
      </c>
      <c r="AC253" s="224"/>
      <c r="AD253" s="224"/>
      <c r="AE253" s="224"/>
      <c r="AF253" s="224"/>
      <c r="AG253" s="224">
        <v>1</v>
      </c>
      <c r="AH253" s="224">
        <v>0</v>
      </c>
      <c r="AI253" s="224">
        <v>0</v>
      </c>
      <c r="AJ253" s="224">
        <v>10</v>
      </c>
      <c r="AK253" s="230">
        <f t="shared" si="35"/>
        <v>2004</v>
      </c>
      <c r="AL253" s="224">
        <f t="shared" si="36"/>
        <v>10</v>
      </c>
      <c r="AM253" s="224">
        <v>0</v>
      </c>
      <c r="AN253" s="224">
        <f t="shared" si="37"/>
        <v>10</v>
      </c>
      <c r="AO253" s="224">
        <f t="shared" si="38"/>
        <v>10</v>
      </c>
      <c r="AP253" s="233"/>
      <c r="AQ253" s="224">
        <f t="shared" si="39"/>
        <v>10</v>
      </c>
      <c r="AR253" s="224"/>
      <c r="AS253" s="224">
        <f t="shared" si="40"/>
        <v>10</v>
      </c>
      <c r="AT253" s="224">
        <f t="shared" si="41"/>
        <v>0</v>
      </c>
      <c r="AU253" s="224" t="str">
        <f>IFERROR((AQ253-#REF!+#REF!)/(#REF!-#REF!)*100,"")</f>
        <v/>
      </c>
      <c r="AV253" s="224"/>
      <c r="AW253" s="224"/>
      <c r="AX253" s="224"/>
    </row>
    <row r="254" ht="12.75" customHeight="1" spans="1:50">
      <c r="A254" s="13">
        <v>247</v>
      </c>
      <c r="B254" s="204" t="s">
        <v>2161</v>
      </c>
      <c r="C254" s="204" t="s">
        <v>2140</v>
      </c>
      <c r="D254" s="205" t="s">
        <v>1798</v>
      </c>
      <c r="E254" s="206"/>
      <c r="F254" s="206"/>
      <c r="G254" s="207" t="s">
        <v>3126</v>
      </c>
      <c r="H254" s="208"/>
      <c r="I254" s="209" t="s">
        <v>1799</v>
      </c>
      <c r="J254" s="208">
        <v>1</v>
      </c>
      <c r="K254" s="209" t="s">
        <v>3127</v>
      </c>
      <c r="L254" s="215" t="s">
        <v>1800</v>
      </c>
      <c r="M254" s="214" t="str">
        <f t="shared" si="33"/>
        <v>2004-12-31</v>
      </c>
      <c r="N254" s="46"/>
      <c r="O254" s="16"/>
      <c r="P254" s="14"/>
      <c r="Q254" s="217">
        <v>957</v>
      </c>
      <c r="R254" s="16">
        <v>0</v>
      </c>
      <c r="S254" s="16"/>
      <c r="T254" s="16">
        <f t="shared" si="42"/>
        <v>10</v>
      </c>
      <c r="U254" s="46"/>
      <c r="V254" s="16">
        <f t="shared" si="43"/>
        <v>10</v>
      </c>
      <c r="W254" s="16" t="str">
        <f t="shared" si="34"/>
        <v/>
      </c>
      <c r="X254" s="14"/>
      <c r="Y254" s="2"/>
      <c r="AA254" s="45" t="s">
        <v>3129</v>
      </c>
      <c r="AB254" s="224" t="s">
        <v>3130</v>
      </c>
      <c r="AC254" s="224"/>
      <c r="AD254" s="224"/>
      <c r="AE254" s="224"/>
      <c r="AF254" s="224"/>
      <c r="AG254" s="224">
        <v>1</v>
      </c>
      <c r="AH254" s="224">
        <v>0</v>
      </c>
      <c r="AI254" s="224">
        <v>0</v>
      </c>
      <c r="AJ254" s="224">
        <v>10</v>
      </c>
      <c r="AK254" s="230">
        <f t="shared" si="35"/>
        <v>2004</v>
      </c>
      <c r="AL254" s="224">
        <f t="shared" si="36"/>
        <v>10</v>
      </c>
      <c r="AM254" s="224">
        <v>0</v>
      </c>
      <c r="AN254" s="224">
        <f t="shared" si="37"/>
        <v>10</v>
      </c>
      <c r="AO254" s="224">
        <f t="shared" si="38"/>
        <v>10</v>
      </c>
      <c r="AP254" s="233"/>
      <c r="AQ254" s="224">
        <f t="shared" si="39"/>
        <v>10</v>
      </c>
      <c r="AR254" s="224"/>
      <c r="AS254" s="224">
        <f t="shared" si="40"/>
        <v>10</v>
      </c>
      <c r="AT254" s="224">
        <f t="shared" si="41"/>
        <v>0</v>
      </c>
      <c r="AU254" s="224" t="str">
        <f>IFERROR((AQ254-#REF!+#REF!)/(#REF!-#REF!)*100,"")</f>
        <v/>
      </c>
      <c r="AV254" s="224"/>
      <c r="AW254" s="224"/>
      <c r="AX254" s="224"/>
    </row>
    <row r="255" ht="12.75" customHeight="1" spans="1:50">
      <c r="A255" s="13">
        <v>248</v>
      </c>
      <c r="B255" s="204" t="s">
        <v>2162</v>
      </c>
      <c r="C255" s="204" t="s">
        <v>2163</v>
      </c>
      <c r="D255" s="205" t="s">
        <v>1798</v>
      </c>
      <c r="E255" s="206"/>
      <c r="F255" s="206"/>
      <c r="G255" s="207" t="s">
        <v>3126</v>
      </c>
      <c r="H255" s="208"/>
      <c r="I255" s="209" t="s">
        <v>1799</v>
      </c>
      <c r="J255" s="208">
        <v>1</v>
      </c>
      <c r="K255" s="209" t="s">
        <v>3127</v>
      </c>
      <c r="L255" s="215" t="s">
        <v>1800</v>
      </c>
      <c r="M255" s="214" t="str">
        <f t="shared" si="33"/>
        <v>2004-12-31</v>
      </c>
      <c r="N255" s="46"/>
      <c r="O255" s="16"/>
      <c r="P255" s="14"/>
      <c r="Q255" s="217">
        <v>642</v>
      </c>
      <c r="R255" s="16">
        <v>0</v>
      </c>
      <c r="S255" s="16"/>
      <c r="T255" s="16">
        <f t="shared" si="42"/>
        <v>10</v>
      </c>
      <c r="U255" s="46"/>
      <c r="V255" s="16">
        <f t="shared" si="43"/>
        <v>10</v>
      </c>
      <c r="W255" s="16" t="str">
        <f t="shared" si="34"/>
        <v/>
      </c>
      <c r="X255" s="14"/>
      <c r="Y255" s="2"/>
      <c r="AA255" s="45" t="s">
        <v>3129</v>
      </c>
      <c r="AB255" s="224" t="s">
        <v>3130</v>
      </c>
      <c r="AC255" s="224"/>
      <c r="AD255" s="224"/>
      <c r="AE255" s="224"/>
      <c r="AF255" s="224"/>
      <c r="AG255" s="224">
        <v>1</v>
      </c>
      <c r="AH255" s="224">
        <v>0</v>
      </c>
      <c r="AI255" s="224">
        <v>0</v>
      </c>
      <c r="AJ255" s="224">
        <v>5</v>
      </c>
      <c r="AK255" s="230">
        <f t="shared" si="35"/>
        <v>2004</v>
      </c>
      <c r="AL255" s="224">
        <f t="shared" si="36"/>
        <v>5</v>
      </c>
      <c r="AM255" s="224">
        <v>0</v>
      </c>
      <c r="AN255" s="224">
        <f t="shared" si="37"/>
        <v>10</v>
      </c>
      <c r="AO255" s="224">
        <f t="shared" si="38"/>
        <v>10</v>
      </c>
      <c r="AP255" s="233"/>
      <c r="AQ255" s="224">
        <f t="shared" si="39"/>
        <v>10</v>
      </c>
      <c r="AR255" s="224"/>
      <c r="AS255" s="224">
        <f t="shared" si="40"/>
        <v>10</v>
      </c>
      <c r="AT255" s="224">
        <f t="shared" si="41"/>
        <v>0</v>
      </c>
      <c r="AU255" s="224" t="str">
        <f>IFERROR((AQ255-#REF!+#REF!)/(#REF!-#REF!)*100,"")</f>
        <v/>
      </c>
      <c r="AV255" s="224"/>
      <c r="AW255" s="224"/>
      <c r="AX255" s="224"/>
    </row>
    <row r="256" ht="12.75" customHeight="1" spans="1:50">
      <c r="A256" s="13">
        <v>249</v>
      </c>
      <c r="B256" s="204" t="s">
        <v>2164</v>
      </c>
      <c r="C256" s="204" t="s">
        <v>2163</v>
      </c>
      <c r="D256" s="205" t="s">
        <v>1798</v>
      </c>
      <c r="E256" s="206"/>
      <c r="F256" s="206"/>
      <c r="G256" s="207" t="s">
        <v>3126</v>
      </c>
      <c r="H256" s="208"/>
      <c r="I256" s="209" t="s">
        <v>1799</v>
      </c>
      <c r="J256" s="208">
        <v>1</v>
      </c>
      <c r="K256" s="209" t="s">
        <v>3127</v>
      </c>
      <c r="L256" s="215" t="s">
        <v>1800</v>
      </c>
      <c r="M256" s="214" t="str">
        <f t="shared" si="33"/>
        <v>2004-12-31</v>
      </c>
      <c r="N256" s="46"/>
      <c r="O256" s="16"/>
      <c r="P256" s="14"/>
      <c r="Q256" s="217">
        <v>642</v>
      </c>
      <c r="R256" s="16">
        <v>0</v>
      </c>
      <c r="S256" s="16"/>
      <c r="T256" s="16">
        <f t="shared" si="42"/>
        <v>10</v>
      </c>
      <c r="U256" s="46"/>
      <c r="V256" s="16">
        <f t="shared" si="43"/>
        <v>10</v>
      </c>
      <c r="W256" s="16" t="str">
        <f t="shared" si="34"/>
        <v/>
      </c>
      <c r="X256" s="14"/>
      <c r="Y256" s="2"/>
      <c r="AA256" s="45" t="s">
        <v>3129</v>
      </c>
      <c r="AB256" s="224" t="s">
        <v>3130</v>
      </c>
      <c r="AC256" s="224"/>
      <c r="AD256" s="224"/>
      <c r="AE256" s="224"/>
      <c r="AF256" s="224"/>
      <c r="AG256" s="224">
        <v>1</v>
      </c>
      <c r="AH256" s="224">
        <v>0</v>
      </c>
      <c r="AI256" s="224">
        <v>0</v>
      </c>
      <c r="AJ256" s="224">
        <v>5</v>
      </c>
      <c r="AK256" s="230">
        <f t="shared" si="35"/>
        <v>2004</v>
      </c>
      <c r="AL256" s="224">
        <f t="shared" si="36"/>
        <v>5</v>
      </c>
      <c r="AM256" s="224">
        <v>0</v>
      </c>
      <c r="AN256" s="224">
        <f t="shared" si="37"/>
        <v>10</v>
      </c>
      <c r="AO256" s="224">
        <f t="shared" si="38"/>
        <v>10</v>
      </c>
      <c r="AP256" s="233"/>
      <c r="AQ256" s="224">
        <f t="shared" si="39"/>
        <v>10</v>
      </c>
      <c r="AR256" s="224"/>
      <c r="AS256" s="224">
        <f t="shared" si="40"/>
        <v>10</v>
      </c>
      <c r="AT256" s="224">
        <f t="shared" si="41"/>
        <v>0</v>
      </c>
      <c r="AU256" s="224" t="str">
        <f>IFERROR((AQ256-#REF!+#REF!)/(#REF!-#REF!)*100,"")</f>
        <v/>
      </c>
      <c r="AV256" s="224"/>
      <c r="AW256" s="224"/>
      <c r="AX256" s="224"/>
    </row>
    <row r="257" ht="12.75" customHeight="1" spans="1:50">
      <c r="A257" s="13">
        <v>250</v>
      </c>
      <c r="B257" s="204" t="s">
        <v>2165</v>
      </c>
      <c r="C257" s="204" t="s">
        <v>2163</v>
      </c>
      <c r="D257" s="205" t="s">
        <v>1798</v>
      </c>
      <c r="E257" s="206"/>
      <c r="F257" s="206"/>
      <c r="G257" s="207" t="s">
        <v>3126</v>
      </c>
      <c r="H257" s="208"/>
      <c r="I257" s="209" t="s">
        <v>1799</v>
      </c>
      <c r="J257" s="208">
        <v>1</v>
      </c>
      <c r="K257" s="209" t="s">
        <v>3127</v>
      </c>
      <c r="L257" s="215" t="s">
        <v>1800</v>
      </c>
      <c r="M257" s="214" t="str">
        <f t="shared" si="33"/>
        <v>2004-12-31</v>
      </c>
      <c r="N257" s="46"/>
      <c r="O257" s="16"/>
      <c r="P257" s="14"/>
      <c r="Q257" s="217">
        <v>642</v>
      </c>
      <c r="R257" s="16">
        <v>0</v>
      </c>
      <c r="S257" s="16"/>
      <c r="T257" s="16">
        <f t="shared" si="42"/>
        <v>10</v>
      </c>
      <c r="U257" s="46"/>
      <c r="V257" s="16">
        <f t="shared" si="43"/>
        <v>10</v>
      </c>
      <c r="W257" s="16" t="str">
        <f t="shared" si="34"/>
        <v/>
      </c>
      <c r="X257" s="14"/>
      <c r="Y257" s="2"/>
      <c r="AA257" s="45" t="s">
        <v>3129</v>
      </c>
      <c r="AB257" s="224" t="s">
        <v>3130</v>
      </c>
      <c r="AC257" s="224"/>
      <c r="AD257" s="224"/>
      <c r="AE257" s="224"/>
      <c r="AF257" s="224"/>
      <c r="AG257" s="224">
        <v>1</v>
      </c>
      <c r="AH257" s="224">
        <v>0</v>
      </c>
      <c r="AI257" s="224">
        <v>0</v>
      </c>
      <c r="AJ257" s="224">
        <v>5</v>
      </c>
      <c r="AK257" s="230">
        <f t="shared" si="35"/>
        <v>2004</v>
      </c>
      <c r="AL257" s="224">
        <f t="shared" si="36"/>
        <v>5</v>
      </c>
      <c r="AM257" s="224">
        <v>0</v>
      </c>
      <c r="AN257" s="224">
        <f t="shared" si="37"/>
        <v>10</v>
      </c>
      <c r="AO257" s="224">
        <f t="shared" si="38"/>
        <v>10</v>
      </c>
      <c r="AP257" s="233"/>
      <c r="AQ257" s="224">
        <f t="shared" si="39"/>
        <v>10</v>
      </c>
      <c r="AR257" s="224"/>
      <c r="AS257" s="224">
        <f t="shared" si="40"/>
        <v>10</v>
      </c>
      <c r="AT257" s="224">
        <f t="shared" si="41"/>
        <v>0</v>
      </c>
      <c r="AU257" s="224" t="str">
        <f>IFERROR((AQ257-#REF!+#REF!)/(#REF!-#REF!)*100,"")</f>
        <v/>
      </c>
      <c r="AV257" s="224"/>
      <c r="AW257" s="224"/>
      <c r="AX257" s="224"/>
    </row>
    <row r="258" ht="12.75" customHeight="1" spans="1:50">
      <c r="A258" s="13">
        <v>251</v>
      </c>
      <c r="B258" s="204" t="s">
        <v>2166</v>
      </c>
      <c r="C258" s="204" t="s">
        <v>2167</v>
      </c>
      <c r="D258" s="205" t="s">
        <v>1798</v>
      </c>
      <c r="E258" s="206"/>
      <c r="F258" s="206"/>
      <c r="G258" s="207" t="s">
        <v>3126</v>
      </c>
      <c r="H258" s="208"/>
      <c r="I258" s="209" t="s">
        <v>1799</v>
      </c>
      <c r="J258" s="208">
        <v>1</v>
      </c>
      <c r="K258" s="209" t="s">
        <v>3127</v>
      </c>
      <c r="L258" s="215" t="s">
        <v>1800</v>
      </c>
      <c r="M258" s="214" t="str">
        <f t="shared" si="33"/>
        <v>2004-12-31</v>
      </c>
      <c r="N258" s="46"/>
      <c r="O258" s="16"/>
      <c r="P258" s="14"/>
      <c r="Q258" s="217">
        <v>988</v>
      </c>
      <c r="R258" s="16">
        <v>0</v>
      </c>
      <c r="S258" s="16"/>
      <c r="T258" s="16">
        <f t="shared" si="42"/>
        <v>20</v>
      </c>
      <c r="U258" s="46"/>
      <c r="V258" s="16">
        <f t="shared" si="43"/>
        <v>20</v>
      </c>
      <c r="W258" s="16" t="str">
        <f t="shared" si="34"/>
        <v/>
      </c>
      <c r="X258" s="14"/>
      <c r="Y258" s="2"/>
      <c r="AA258" s="45" t="s">
        <v>3129</v>
      </c>
      <c r="AB258" s="224" t="s">
        <v>3130</v>
      </c>
      <c r="AC258" s="224"/>
      <c r="AD258" s="224"/>
      <c r="AE258" s="224"/>
      <c r="AF258" s="224"/>
      <c r="AG258" s="224">
        <v>1</v>
      </c>
      <c r="AH258" s="224">
        <v>0</v>
      </c>
      <c r="AI258" s="224">
        <v>0</v>
      </c>
      <c r="AJ258" s="224">
        <v>20</v>
      </c>
      <c r="AK258" s="230">
        <f t="shared" si="35"/>
        <v>2004</v>
      </c>
      <c r="AL258" s="224">
        <f t="shared" si="36"/>
        <v>20</v>
      </c>
      <c r="AM258" s="224">
        <v>0</v>
      </c>
      <c r="AN258" s="224">
        <f t="shared" si="37"/>
        <v>20</v>
      </c>
      <c r="AO258" s="224">
        <f t="shared" si="38"/>
        <v>20</v>
      </c>
      <c r="AP258" s="233"/>
      <c r="AQ258" s="224">
        <f t="shared" si="39"/>
        <v>20</v>
      </c>
      <c r="AR258" s="224"/>
      <c r="AS258" s="224">
        <f t="shared" si="40"/>
        <v>20</v>
      </c>
      <c r="AT258" s="224">
        <f t="shared" si="41"/>
        <v>0</v>
      </c>
      <c r="AU258" s="224" t="str">
        <f>IFERROR((AQ258-#REF!+#REF!)/(#REF!-#REF!)*100,"")</f>
        <v/>
      </c>
      <c r="AV258" s="224"/>
      <c r="AW258" s="224"/>
      <c r="AX258" s="224"/>
    </row>
    <row r="259" ht="12.75" customHeight="1" spans="1:50">
      <c r="A259" s="13">
        <v>252</v>
      </c>
      <c r="B259" s="204" t="s">
        <v>2168</v>
      </c>
      <c r="C259" s="204" t="s">
        <v>2169</v>
      </c>
      <c r="D259" s="205" t="s">
        <v>1798</v>
      </c>
      <c r="E259" s="206"/>
      <c r="F259" s="206"/>
      <c r="G259" s="207" t="s">
        <v>3126</v>
      </c>
      <c r="H259" s="208"/>
      <c r="I259" s="209" t="s">
        <v>1799</v>
      </c>
      <c r="J259" s="208">
        <v>1</v>
      </c>
      <c r="K259" s="209" t="s">
        <v>3127</v>
      </c>
      <c r="L259" s="215" t="s">
        <v>1800</v>
      </c>
      <c r="M259" s="214" t="str">
        <f t="shared" si="33"/>
        <v>2004-12-31</v>
      </c>
      <c r="N259" s="46"/>
      <c r="O259" s="16"/>
      <c r="P259" s="14"/>
      <c r="Q259" s="217">
        <v>809</v>
      </c>
      <c r="R259" s="16">
        <v>0</v>
      </c>
      <c r="S259" s="16"/>
      <c r="T259" s="16">
        <f t="shared" si="42"/>
        <v>10</v>
      </c>
      <c r="U259" s="46"/>
      <c r="V259" s="16">
        <f t="shared" si="43"/>
        <v>10</v>
      </c>
      <c r="W259" s="16" t="str">
        <f t="shared" si="34"/>
        <v/>
      </c>
      <c r="X259" s="14"/>
      <c r="Y259" s="2"/>
      <c r="AA259" s="45" t="s">
        <v>3129</v>
      </c>
      <c r="AB259" s="224" t="s">
        <v>3130</v>
      </c>
      <c r="AC259" s="224"/>
      <c r="AD259" s="224"/>
      <c r="AE259" s="224"/>
      <c r="AF259" s="224"/>
      <c r="AG259" s="224">
        <v>1</v>
      </c>
      <c r="AH259" s="224">
        <v>0</v>
      </c>
      <c r="AI259" s="224">
        <v>0</v>
      </c>
      <c r="AJ259" s="224">
        <v>10</v>
      </c>
      <c r="AK259" s="230">
        <f t="shared" si="35"/>
        <v>2004</v>
      </c>
      <c r="AL259" s="224">
        <f t="shared" si="36"/>
        <v>10</v>
      </c>
      <c r="AM259" s="224">
        <v>0</v>
      </c>
      <c r="AN259" s="224">
        <f t="shared" si="37"/>
        <v>10</v>
      </c>
      <c r="AO259" s="224">
        <f t="shared" si="38"/>
        <v>10</v>
      </c>
      <c r="AP259" s="233"/>
      <c r="AQ259" s="224">
        <f t="shared" si="39"/>
        <v>10</v>
      </c>
      <c r="AR259" s="224"/>
      <c r="AS259" s="224">
        <f t="shared" si="40"/>
        <v>10</v>
      </c>
      <c r="AT259" s="224">
        <f t="shared" si="41"/>
        <v>0</v>
      </c>
      <c r="AU259" s="224" t="str">
        <f>IFERROR((AQ259-#REF!+#REF!)/(#REF!-#REF!)*100,"")</f>
        <v/>
      </c>
      <c r="AV259" s="224"/>
      <c r="AW259" s="224"/>
      <c r="AX259" s="224"/>
    </row>
    <row r="260" ht="12.75" customHeight="1" spans="1:50">
      <c r="A260" s="13">
        <v>253</v>
      </c>
      <c r="B260" s="204" t="s">
        <v>2170</v>
      </c>
      <c r="C260" s="204" t="s">
        <v>2171</v>
      </c>
      <c r="D260" s="205" t="s">
        <v>1798</v>
      </c>
      <c r="E260" s="206"/>
      <c r="F260" s="206"/>
      <c r="G260" s="207" t="s">
        <v>3126</v>
      </c>
      <c r="H260" s="208"/>
      <c r="I260" s="209" t="s">
        <v>1799</v>
      </c>
      <c r="J260" s="208">
        <v>1</v>
      </c>
      <c r="K260" s="209" t="s">
        <v>3127</v>
      </c>
      <c r="L260" s="215" t="s">
        <v>1800</v>
      </c>
      <c r="M260" s="214" t="str">
        <f t="shared" si="33"/>
        <v>2004-12-31</v>
      </c>
      <c r="N260" s="46"/>
      <c r="O260" s="16"/>
      <c r="P260" s="14"/>
      <c r="Q260" s="217">
        <v>784</v>
      </c>
      <c r="R260" s="16">
        <v>0</v>
      </c>
      <c r="S260" s="16"/>
      <c r="T260" s="16">
        <f t="shared" si="42"/>
        <v>0</v>
      </c>
      <c r="U260" s="46"/>
      <c r="V260" s="16">
        <f t="shared" si="43"/>
        <v>0</v>
      </c>
      <c r="W260" s="16" t="str">
        <f t="shared" si="34"/>
        <v/>
      </c>
      <c r="X260" s="14"/>
      <c r="Y260" s="2"/>
      <c r="AA260" s="45" t="s">
        <v>3129</v>
      </c>
      <c r="AB260" s="224" t="s">
        <v>3130</v>
      </c>
      <c r="AC260" s="224"/>
      <c r="AD260" s="224"/>
      <c r="AE260" s="224"/>
      <c r="AF260" s="224"/>
      <c r="AG260" s="224">
        <v>1</v>
      </c>
      <c r="AH260" s="224">
        <v>0</v>
      </c>
      <c r="AI260" s="224">
        <v>0</v>
      </c>
      <c r="AJ260" s="224">
        <v>0</v>
      </c>
      <c r="AK260" s="230">
        <f t="shared" si="35"/>
        <v>2004</v>
      </c>
      <c r="AL260" s="224">
        <f t="shared" si="36"/>
        <v>0</v>
      </c>
      <c r="AM260" s="224">
        <v>0</v>
      </c>
      <c r="AN260" s="224">
        <f t="shared" si="37"/>
        <v>0</v>
      </c>
      <c r="AO260" s="224">
        <f t="shared" si="38"/>
        <v>0</v>
      </c>
      <c r="AP260" s="233"/>
      <c r="AQ260" s="224">
        <f t="shared" si="39"/>
        <v>0</v>
      </c>
      <c r="AR260" s="224"/>
      <c r="AS260" s="224">
        <f t="shared" si="40"/>
        <v>0</v>
      </c>
      <c r="AT260" s="224">
        <f t="shared" si="41"/>
        <v>0</v>
      </c>
      <c r="AU260" s="224" t="str">
        <f>IFERROR((AQ260-#REF!+#REF!)/(#REF!-#REF!)*100,"")</f>
        <v/>
      </c>
      <c r="AV260" s="224"/>
      <c r="AW260" s="224"/>
      <c r="AX260" s="224"/>
    </row>
    <row r="261" ht="12.75" customHeight="1" spans="1:50">
      <c r="A261" s="13">
        <v>254</v>
      </c>
      <c r="B261" s="204" t="s">
        <v>2172</v>
      </c>
      <c r="C261" s="204" t="s">
        <v>2173</v>
      </c>
      <c r="D261" s="205" t="s">
        <v>1798</v>
      </c>
      <c r="E261" s="206"/>
      <c r="F261" s="206"/>
      <c r="G261" s="207" t="s">
        <v>3126</v>
      </c>
      <c r="H261" s="208"/>
      <c r="I261" s="209" t="s">
        <v>1799</v>
      </c>
      <c r="J261" s="208">
        <v>1</v>
      </c>
      <c r="K261" s="209" t="s">
        <v>3127</v>
      </c>
      <c r="L261" s="215" t="s">
        <v>1800</v>
      </c>
      <c r="M261" s="214" t="str">
        <f t="shared" si="33"/>
        <v>2004-12-31</v>
      </c>
      <c r="N261" s="46"/>
      <c r="O261" s="16"/>
      <c r="P261" s="14"/>
      <c r="Q261" s="217">
        <v>540</v>
      </c>
      <c r="R261" s="16">
        <v>0</v>
      </c>
      <c r="S261" s="16"/>
      <c r="T261" s="16">
        <f t="shared" si="42"/>
        <v>10</v>
      </c>
      <c r="U261" s="46"/>
      <c r="V261" s="16">
        <f t="shared" si="43"/>
        <v>10</v>
      </c>
      <c r="W261" s="16" t="str">
        <f t="shared" si="34"/>
        <v/>
      </c>
      <c r="X261" s="14"/>
      <c r="Y261" s="2"/>
      <c r="AA261" s="45" t="s">
        <v>3129</v>
      </c>
      <c r="AB261" s="224" t="s">
        <v>3130</v>
      </c>
      <c r="AC261" s="224"/>
      <c r="AD261" s="224"/>
      <c r="AE261" s="224"/>
      <c r="AF261" s="224"/>
      <c r="AG261" s="224">
        <v>1</v>
      </c>
      <c r="AH261" s="224">
        <v>0</v>
      </c>
      <c r="AI261" s="224">
        <v>0</v>
      </c>
      <c r="AJ261" s="224">
        <v>10</v>
      </c>
      <c r="AK261" s="230">
        <f t="shared" si="35"/>
        <v>2004</v>
      </c>
      <c r="AL261" s="224">
        <f t="shared" si="36"/>
        <v>10</v>
      </c>
      <c r="AM261" s="224">
        <v>0</v>
      </c>
      <c r="AN261" s="224">
        <f t="shared" si="37"/>
        <v>10</v>
      </c>
      <c r="AO261" s="224">
        <f t="shared" si="38"/>
        <v>10</v>
      </c>
      <c r="AP261" s="233"/>
      <c r="AQ261" s="224">
        <f t="shared" si="39"/>
        <v>10</v>
      </c>
      <c r="AR261" s="224"/>
      <c r="AS261" s="224">
        <f t="shared" si="40"/>
        <v>10</v>
      </c>
      <c r="AT261" s="224">
        <f t="shared" si="41"/>
        <v>0</v>
      </c>
      <c r="AU261" s="224" t="str">
        <f>IFERROR((AQ261-#REF!+#REF!)/(#REF!-#REF!)*100,"")</f>
        <v/>
      </c>
      <c r="AV261" s="224"/>
      <c r="AW261" s="224"/>
      <c r="AX261" s="224"/>
    </row>
    <row r="262" ht="12.75" customHeight="1" spans="1:50">
      <c r="A262" s="13">
        <v>255</v>
      </c>
      <c r="B262" s="204" t="s">
        <v>2174</v>
      </c>
      <c r="C262" s="204" t="s">
        <v>2175</v>
      </c>
      <c r="D262" s="205" t="s">
        <v>1798</v>
      </c>
      <c r="E262" s="206"/>
      <c r="F262" s="206"/>
      <c r="G262" s="207" t="s">
        <v>3126</v>
      </c>
      <c r="H262" s="208"/>
      <c r="I262" s="209" t="s">
        <v>1799</v>
      </c>
      <c r="J262" s="208">
        <v>1</v>
      </c>
      <c r="K262" s="209" t="s">
        <v>3127</v>
      </c>
      <c r="L262" s="215" t="s">
        <v>1800</v>
      </c>
      <c r="M262" s="214" t="str">
        <f t="shared" si="33"/>
        <v>2004-12-31</v>
      </c>
      <c r="N262" s="46"/>
      <c r="O262" s="16"/>
      <c r="P262" s="14"/>
      <c r="Q262" s="217">
        <v>385</v>
      </c>
      <c r="R262" s="16">
        <v>0</v>
      </c>
      <c r="S262" s="16"/>
      <c r="T262" s="16">
        <f t="shared" si="42"/>
        <v>10</v>
      </c>
      <c r="U262" s="46"/>
      <c r="V262" s="16">
        <f t="shared" si="43"/>
        <v>10</v>
      </c>
      <c r="W262" s="16" t="str">
        <f t="shared" si="34"/>
        <v/>
      </c>
      <c r="X262" s="14"/>
      <c r="Y262" s="2"/>
      <c r="AA262" s="45" t="s">
        <v>3129</v>
      </c>
      <c r="AB262" s="224" t="s">
        <v>3130</v>
      </c>
      <c r="AC262" s="224"/>
      <c r="AD262" s="224"/>
      <c r="AE262" s="224"/>
      <c r="AF262" s="224"/>
      <c r="AG262" s="224">
        <v>1</v>
      </c>
      <c r="AH262" s="224">
        <v>0</v>
      </c>
      <c r="AI262" s="224">
        <v>0</v>
      </c>
      <c r="AJ262" s="224">
        <v>10</v>
      </c>
      <c r="AK262" s="230">
        <f t="shared" si="35"/>
        <v>2004</v>
      </c>
      <c r="AL262" s="224">
        <f t="shared" si="36"/>
        <v>10</v>
      </c>
      <c r="AM262" s="224">
        <v>0</v>
      </c>
      <c r="AN262" s="224">
        <f t="shared" si="37"/>
        <v>10</v>
      </c>
      <c r="AO262" s="224">
        <f t="shared" si="38"/>
        <v>10</v>
      </c>
      <c r="AP262" s="233"/>
      <c r="AQ262" s="224">
        <f t="shared" si="39"/>
        <v>10</v>
      </c>
      <c r="AR262" s="224"/>
      <c r="AS262" s="224">
        <f t="shared" si="40"/>
        <v>10</v>
      </c>
      <c r="AT262" s="224">
        <f t="shared" si="41"/>
        <v>0</v>
      </c>
      <c r="AU262" s="224" t="str">
        <f>IFERROR((AQ262-#REF!+#REF!)/(#REF!-#REF!)*100,"")</f>
        <v/>
      </c>
      <c r="AV262" s="224"/>
      <c r="AW262" s="224"/>
      <c r="AX262" s="224"/>
    </row>
    <row r="263" ht="12.75" customHeight="1" spans="1:50">
      <c r="A263" s="13">
        <v>256</v>
      </c>
      <c r="B263" s="204" t="s">
        <v>2176</v>
      </c>
      <c r="C263" s="204" t="s">
        <v>2177</v>
      </c>
      <c r="D263" s="205" t="s">
        <v>1798</v>
      </c>
      <c r="E263" s="206"/>
      <c r="F263" s="206"/>
      <c r="G263" s="207" t="s">
        <v>3126</v>
      </c>
      <c r="H263" s="208"/>
      <c r="I263" s="209" t="s">
        <v>1829</v>
      </c>
      <c r="J263" s="208">
        <v>1</v>
      </c>
      <c r="K263" s="209" t="s">
        <v>3127</v>
      </c>
      <c r="L263" s="215" t="s">
        <v>1800</v>
      </c>
      <c r="M263" s="214" t="str">
        <f t="shared" si="33"/>
        <v>2004-12-31</v>
      </c>
      <c r="N263" s="46"/>
      <c r="O263" s="16"/>
      <c r="P263" s="14"/>
      <c r="Q263" s="217">
        <v>266</v>
      </c>
      <c r="R263" s="16">
        <v>0</v>
      </c>
      <c r="S263" s="16"/>
      <c r="T263" s="16">
        <f t="shared" si="42"/>
        <v>0</v>
      </c>
      <c r="U263" s="46"/>
      <c r="V263" s="16">
        <f t="shared" si="43"/>
        <v>0</v>
      </c>
      <c r="W263" s="16" t="str">
        <f t="shared" si="34"/>
        <v/>
      </c>
      <c r="X263" s="14"/>
      <c r="Y263" s="2"/>
      <c r="AA263" s="45" t="s">
        <v>3129</v>
      </c>
      <c r="AB263" s="224" t="s">
        <v>3130</v>
      </c>
      <c r="AC263" s="224"/>
      <c r="AD263" s="224"/>
      <c r="AE263" s="224"/>
      <c r="AF263" s="224"/>
      <c r="AG263" s="224">
        <v>1</v>
      </c>
      <c r="AH263" s="224">
        <v>0</v>
      </c>
      <c r="AI263" s="224">
        <v>0</v>
      </c>
      <c r="AJ263" s="224">
        <v>0</v>
      </c>
      <c r="AK263" s="230">
        <f t="shared" si="35"/>
        <v>2004</v>
      </c>
      <c r="AL263" s="224">
        <f t="shared" si="36"/>
        <v>0</v>
      </c>
      <c r="AM263" s="224">
        <v>0</v>
      </c>
      <c r="AN263" s="224">
        <f t="shared" si="37"/>
        <v>0</v>
      </c>
      <c r="AO263" s="224">
        <f t="shared" si="38"/>
        <v>0</v>
      </c>
      <c r="AP263" s="233"/>
      <c r="AQ263" s="224">
        <f t="shared" si="39"/>
        <v>0</v>
      </c>
      <c r="AR263" s="224"/>
      <c r="AS263" s="224">
        <f t="shared" si="40"/>
        <v>0</v>
      </c>
      <c r="AT263" s="224">
        <f t="shared" si="41"/>
        <v>0</v>
      </c>
      <c r="AU263" s="224" t="str">
        <f>IFERROR((AQ263-#REF!+#REF!)/(#REF!-#REF!)*100,"")</f>
        <v/>
      </c>
      <c r="AV263" s="224"/>
      <c r="AW263" s="224"/>
      <c r="AX263" s="224"/>
    </row>
    <row r="264" ht="12.75" customHeight="1" spans="1:50">
      <c r="A264" s="13">
        <v>257</v>
      </c>
      <c r="B264" s="204" t="s">
        <v>2178</v>
      </c>
      <c r="C264" s="204" t="s">
        <v>2179</v>
      </c>
      <c r="D264" s="205" t="s">
        <v>1798</v>
      </c>
      <c r="E264" s="206"/>
      <c r="F264" s="206"/>
      <c r="G264" s="207" t="s">
        <v>3126</v>
      </c>
      <c r="H264" s="208"/>
      <c r="I264" s="209" t="s">
        <v>1799</v>
      </c>
      <c r="J264" s="208">
        <v>1</v>
      </c>
      <c r="K264" s="209" t="s">
        <v>3127</v>
      </c>
      <c r="L264" s="215" t="s">
        <v>1800</v>
      </c>
      <c r="M264" s="214" t="str">
        <f t="shared" ref="M264:M327" si="44">L264</f>
        <v>2004-12-31</v>
      </c>
      <c r="N264" s="46"/>
      <c r="O264" s="16"/>
      <c r="P264" s="14"/>
      <c r="Q264" s="217">
        <v>915</v>
      </c>
      <c r="R264" s="16">
        <v>0</v>
      </c>
      <c r="S264" s="16"/>
      <c r="T264" s="16">
        <f t="shared" si="42"/>
        <v>10</v>
      </c>
      <c r="U264" s="46"/>
      <c r="V264" s="16">
        <f t="shared" si="43"/>
        <v>10</v>
      </c>
      <c r="W264" s="16" t="str">
        <f t="shared" ref="W264:W327" si="45">IF(R264-S264=0,"",(V264-R264+S264)/(R264-S264)*100)</f>
        <v/>
      </c>
      <c r="X264" s="14"/>
      <c r="Y264" s="2"/>
      <c r="AA264" s="45" t="s">
        <v>3129</v>
      </c>
      <c r="AB264" s="224" t="s">
        <v>3130</v>
      </c>
      <c r="AC264" s="224"/>
      <c r="AD264" s="224"/>
      <c r="AE264" s="224"/>
      <c r="AF264" s="224"/>
      <c r="AG264" s="224">
        <v>1</v>
      </c>
      <c r="AH264" s="224">
        <v>0</v>
      </c>
      <c r="AI264" s="224">
        <v>0</v>
      </c>
      <c r="AJ264" s="224">
        <v>5</v>
      </c>
      <c r="AK264" s="230">
        <f t="shared" ref="AK264:AK327" si="46">YEAR(M264)</f>
        <v>2004</v>
      </c>
      <c r="AL264" s="224">
        <f t="shared" ref="AL264:AL327" si="47">IF(AND(AB264="市场法",AA264="否"),AJ264*J264,ROUND(AC264*H264*AG264+AD264*H264*AI264,-1))</f>
        <v>5</v>
      </c>
      <c r="AM264" s="224">
        <v>0</v>
      </c>
      <c r="AN264" s="224">
        <f t="shared" ref="AN264:AN327" si="48">ROUND((AL264+AM264),-1)</f>
        <v>10</v>
      </c>
      <c r="AO264" s="224">
        <f t="shared" ref="AO264:AO327" si="49">AN264</f>
        <v>10</v>
      </c>
      <c r="AP264" s="233"/>
      <c r="AQ264" s="224">
        <f t="shared" ref="AQ264:AQ327" si="50">IF(AP264="",AO264,ROUND(AO264*AP264/100,0))</f>
        <v>10</v>
      </c>
      <c r="AR264" s="224"/>
      <c r="AS264" s="224">
        <f t="shared" ref="AS264:AS327" si="51">IF((AQ264-AR264)&lt;0,0,AQ264-AR264)</f>
        <v>10</v>
      </c>
      <c r="AT264" s="224">
        <f t="shared" ref="AT264:AT327" si="52">IF((R264-S264)&lt;0,0,R264-S264)</f>
        <v>0</v>
      </c>
      <c r="AU264" s="224" t="str">
        <f>IFERROR((AQ264-#REF!+#REF!)/(#REF!-#REF!)*100,"")</f>
        <v/>
      </c>
      <c r="AV264" s="224"/>
      <c r="AW264" s="224"/>
      <c r="AX264" s="224"/>
    </row>
    <row r="265" ht="12.75" customHeight="1" spans="1:50">
      <c r="A265" s="13">
        <v>258</v>
      </c>
      <c r="B265" s="204" t="s">
        <v>2180</v>
      </c>
      <c r="C265" s="204" t="s">
        <v>2179</v>
      </c>
      <c r="D265" s="205" t="s">
        <v>1798</v>
      </c>
      <c r="E265" s="206"/>
      <c r="F265" s="206"/>
      <c r="G265" s="207" t="s">
        <v>3126</v>
      </c>
      <c r="H265" s="208"/>
      <c r="I265" s="209" t="s">
        <v>1799</v>
      </c>
      <c r="J265" s="208">
        <v>1</v>
      </c>
      <c r="K265" s="209" t="s">
        <v>3127</v>
      </c>
      <c r="L265" s="215" t="s">
        <v>1800</v>
      </c>
      <c r="M265" s="214" t="str">
        <f t="shared" si="44"/>
        <v>2004-12-31</v>
      </c>
      <c r="N265" s="46"/>
      <c r="O265" s="16"/>
      <c r="P265" s="14"/>
      <c r="Q265" s="217">
        <v>915</v>
      </c>
      <c r="R265" s="16">
        <v>0</v>
      </c>
      <c r="S265" s="16"/>
      <c r="T265" s="16">
        <f t="shared" ref="T265:T328" si="53">AS265</f>
        <v>10</v>
      </c>
      <c r="U265" s="46"/>
      <c r="V265" s="16">
        <f t="shared" ref="V265:V328" si="54">T265</f>
        <v>10</v>
      </c>
      <c r="W265" s="16" t="str">
        <f t="shared" si="45"/>
        <v/>
      </c>
      <c r="X265" s="14"/>
      <c r="Y265" s="2"/>
      <c r="AA265" s="45" t="s">
        <v>3129</v>
      </c>
      <c r="AB265" s="224" t="s">
        <v>3130</v>
      </c>
      <c r="AC265" s="224"/>
      <c r="AD265" s="224"/>
      <c r="AE265" s="224"/>
      <c r="AF265" s="224"/>
      <c r="AG265" s="224">
        <v>1</v>
      </c>
      <c r="AH265" s="224">
        <v>0</v>
      </c>
      <c r="AI265" s="224">
        <v>0</v>
      </c>
      <c r="AJ265" s="224">
        <v>5</v>
      </c>
      <c r="AK265" s="230">
        <f t="shared" si="46"/>
        <v>2004</v>
      </c>
      <c r="AL265" s="224">
        <f t="shared" si="47"/>
        <v>5</v>
      </c>
      <c r="AM265" s="224">
        <v>0</v>
      </c>
      <c r="AN265" s="224">
        <f t="shared" si="48"/>
        <v>10</v>
      </c>
      <c r="AO265" s="224">
        <f t="shared" si="49"/>
        <v>10</v>
      </c>
      <c r="AP265" s="233"/>
      <c r="AQ265" s="224">
        <f t="shared" si="50"/>
        <v>10</v>
      </c>
      <c r="AR265" s="224"/>
      <c r="AS265" s="224">
        <f t="shared" si="51"/>
        <v>10</v>
      </c>
      <c r="AT265" s="224">
        <f t="shared" si="52"/>
        <v>0</v>
      </c>
      <c r="AU265" s="224" t="str">
        <f>IFERROR((AQ265-#REF!+#REF!)/(#REF!-#REF!)*100,"")</f>
        <v/>
      </c>
      <c r="AV265" s="224"/>
      <c r="AW265" s="224"/>
      <c r="AX265" s="224"/>
    </row>
    <row r="266" ht="12.75" customHeight="1" spans="1:50">
      <c r="A266" s="13">
        <v>259</v>
      </c>
      <c r="B266" s="204" t="s">
        <v>2181</v>
      </c>
      <c r="C266" s="204" t="s">
        <v>2179</v>
      </c>
      <c r="D266" s="205" t="s">
        <v>1798</v>
      </c>
      <c r="E266" s="206"/>
      <c r="F266" s="206"/>
      <c r="G266" s="207" t="s">
        <v>3126</v>
      </c>
      <c r="H266" s="208"/>
      <c r="I266" s="209" t="s">
        <v>1799</v>
      </c>
      <c r="J266" s="208">
        <v>1</v>
      </c>
      <c r="K266" s="209" t="s">
        <v>3127</v>
      </c>
      <c r="L266" s="215" t="s">
        <v>1800</v>
      </c>
      <c r="M266" s="214" t="str">
        <f t="shared" si="44"/>
        <v>2004-12-31</v>
      </c>
      <c r="N266" s="46"/>
      <c r="O266" s="16"/>
      <c r="P266" s="14"/>
      <c r="Q266" s="217">
        <v>915</v>
      </c>
      <c r="R266" s="16">
        <v>0</v>
      </c>
      <c r="S266" s="16"/>
      <c r="T266" s="16">
        <f t="shared" si="53"/>
        <v>10</v>
      </c>
      <c r="U266" s="46"/>
      <c r="V266" s="16">
        <f t="shared" si="54"/>
        <v>10</v>
      </c>
      <c r="W266" s="16" t="str">
        <f t="shared" si="45"/>
        <v/>
      </c>
      <c r="X266" s="14"/>
      <c r="Y266" s="2"/>
      <c r="AA266" s="45" t="s">
        <v>3129</v>
      </c>
      <c r="AB266" s="224" t="s">
        <v>3130</v>
      </c>
      <c r="AC266" s="224"/>
      <c r="AD266" s="224"/>
      <c r="AE266" s="224"/>
      <c r="AF266" s="224"/>
      <c r="AG266" s="224">
        <v>1</v>
      </c>
      <c r="AH266" s="224">
        <v>0</v>
      </c>
      <c r="AI266" s="224">
        <v>0</v>
      </c>
      <c r="AJ266" s="224">
        <v>5</v>
      </c>
      <c r="AK266" s="230">
        <f t="shared" si="46"/>
        <v>2004</v>
      </c>
      <c r="AL266" s="224">
        <f t="shared" si="47"/>
        <v>5</v>
      </c>
      <c r="AM266" s="224">
        <v>0</v>
      </c>
      <c r="AN266" s="224">
        <f t="shared" si="48"/>
        <v>10</v>
      </c>
      <c r="AO266" s="224">
        <f t="shared" si="49"/>
        <v>10</v>
      </c>
      <c r="AP266" s="233"/>
      <c r="AQ266" s="224">
        <f t="shared" si="50"/>
        <v>10</v>
      </c>
      <c r="AR266" s="224"/>
      <c r="AS266" s="224">
        <f t="shared" si="51"/>
        <v>10</v>
      </c>
      <c r="AT266" s="224">
        <f t="shared" si="52"/>
        <v>0</v>
      </c>
      <c r="AU266" s="224" t="str">
        <f>IFERROR((AQ266-#REF!+#REF!)/(#REF!-#REF!)*100,"")</f>
        <v/>
      </c>
      <c r="AV266" s="224"/>
      <c r="AW266" s="224"/>
      <c r="AX266" s="224"/>
    </row>
    <row r="267" ht="12.75" customHeight="1" spans="1:50">
      <c r="A267" s="13">
        <v>260</v>
      </c>
      <c r="B267" s="204" t="s">
        <v>2182</v>
      </c>
      <c r="C267" s="204" t="s">
        <v>2179</v>
      </c>
      <c r="D267" s="205" t="s">
        <v>1798</v>
      </c>
      <c r="E267" s="206"/>
      <c r="F267" s="206"/>
      <c r="G267" s="207" t="s">
        <v>3126</v>
      </c>
      <c r="H267" s="208"/>
      <c r="I267" s="209" t="s">
        <v>1799</v>
      </c>
      <c r="J267" s="208">
        <v>1</v>
      </c>
      <c r="K267" s="209" t="s">
        <v>3127</v>
      </c>
      <c r="L267" s="215" t="s">
        <v>1800</v>
      </c>
      <c r="M267" s="214" t="str">
        <f t="shared" si="44"/>
        <v>2004-12-31</v>
      </c>
      <c r="N267" s="46"/>
      <c r="O267" s="16"/>
      <c r="P267" s="14"/>
      <c r="Q267" s="217">
        <v>915</v>
      </c>
      <c r="R267" s="16">
        <v>0</v>
      </c>
      <c r="S267" s="16"/>
      <c r="T267" s="16">
        <f t="shared" si="53"/>
        <v>10</v>
      </c>
      <c r="U267" s="46"/>
      <c r="V267" s="16">
        <f t="shared" si="54"/>
        <v>10</v>
      </c>
      <c r="W267" s="16" t="str">
        <f t="shared" si="45"/>
        <v/>
      </c>
      <c r="X267" s="14"/>
      <c r="Y267" s="2"/>
      <c r="AA267" s="45" t="s">
        <v>3129</v>
      </c>
      <c r="AB267" s="224" t="s">
        <v>3130</v>
      </c>
      <c r="AC267" s="224"/>
      <c r="AD267" s="224"/>
      <c r="AE267" s="224"/>
      <c r="AF267" s="224"/>
      <c r="AG267" s="224">
        <v>1</v>
      </c>
      <c r="AH267" s="224">
        <v>0</v>
      </c>
      <c r="AI267" s="224">
        <v>0</v>
      </c>
      <c r="AJ267" s="224">
        <v>5</v>
      </c>
      <c r="AK267" s="230">
        <f t="shared" si="46"/>
        <v>2004</v>
      </c>
      <c r="AL267" s="224">
        <f t="shared" si="47"/>
        <v>5</v>
      </c>
      <c r="AM267" s="224">
        <v>0</v>
      </c>
      <c r="AN267" s="224">
        <f t="shared" si="48"/>
        <v>10</v>
      </c>
      <c r="AO267" s="224">
        <f t="shared" si="49"/>
        <v>10</v>
      </c>
      <c r="AP267" s="233"/>
      <c r="AQ267" s="224">
        <f t="shared" si="50"/>
        <v>10</v>
      </c>
      <c r="AR267" s="224"/>
      <c r="AS267" s="224">
        <f t="shared" si="51"/>
        <v>10</v>
      </c>
      <c r="AT267" s="224">
        <f t="shared" si="52"/>
        <v>0</v>
      </c>
      <c r="AU267" s="224" t="str">
        <f>IFERROR((AQ267-#REF!+#REF!)/(#REF!-#REF!)*100,"")</f>
        <v/>
      </c>
      <c r="AV267" s="224"/>
      <c r="AW267" s="224"/>
      <c r="AX267" s="224"/>
    </row>
    <row r="268" ht="12.75" customHeight="1" spans="1:50">
      <c r="A268" s="13">
        <v>261</v>
      </c>
      <c r="B268" s="204" t="s">
        <v>2183</v>
      </c>
      <c r="C268" s="204" t="s">
        <v>2179</v>
      </c>
      <c r="D268" s="205" t="s">
        <v>1798</v>
      </c>
      <c r="E268" s="206"/>
      <c r="F268" s="206"/>
      <c r="G268" s="207" t="s">
        <v>3126</v>
      </c>
      <c r="H268" s="208"/>
      <c r="I268" s="209" t="s">
        <v>1799</v>
      </c>
      <c r="J268" s="208">
        <v>1</v>
      </c>
      <c r="K268" s="209" t="s">
        <v>3127</v>
      </c>
      <c r="L268" s="215" t="s">
        <v>1969</v>
      </c>
      <c r="M268" s="214" t="str">
        <f t="shared" si="44"/>
        <v>2006-12-31</v>
      </c>
      <c r="N268" s="46"/>
      <c r="O268" s="16"/>
      <c r="P268" s="14"/>
      <c r="Q268" s="217">
        <v>915</v>
      </c>
      <c r="R268" s="16">
        <v>0</v>
      </c>
      <c r="S268" s="16"/>
      <c r="T268" s="16">
        <f t="shared" si="53"/>
        <v>10</v>
      </c>
      <c r="U268" s="46"/>
      <c r="V268" s="16">
        <f t="shared" si="54"/>
        <v>10</v>
      </c>
      <c r="W268" s="16" t="str">
        <f t="shared" si="45"/>
        <v/>
      </c>
      <c r="X268" s="14"/>
      <c r="Y268" s="2"/>
      <c r="AA268" s="45" t="s">
        <v>3129</v>
      </c>
      <c r="AB268" s="224" t="s">
        <v>3130</v>
      </c>
      <c r="AC268" s="224"/>
      <c r="AD268" s="224"/>
      <c r="AE268" s="224"/>
      <c r="AF268" s="224"/>
      <c r="AG268" s="224">
        <v>1</v>
      </c>
      <c r="AH268" s="224">
        <v>0</v>
      </c>
      <c r="AI268" s="224">
        <v>0</v>
      </c>
      <c r="AJ268" s="224">
        <v>5</v>
      </c>
      <c r="AK268" s="230">
        <f t="shared" si="46"/>
        <v>2006</v>
      </c>
      <c r="AL268" s="224">
        <f t="shared" si="47"/>
        <v>5</v>
      </c>
      <c r="AM268" s="224">
        <v>0</v>
      </c>
      <c r="AN268" s="224">
        <f t="shared" si="48"/>
        <v>10</v>
      </c>
      <c r="AO268" s="224">
        <f t="shared" si="49"/>
        <v>10</v>
      </c>
      <c r="AP268" s="233"/>
      <c r="AQ268" s="224">
        <f t="shared" si="50"/>
        <v>10</v>
      </c>
      <c r="AR268" s="224"/>
      <c r="AS268" s="224">
        <f t="shared" si="51"/>
        <v>10</v>
      </c>
      <c r="AT268" s="224">
        <f t="shared" si="52"/>
        <v>0</v>
      </c>
      <c r="AU268" s="224" t="str">
        <f>IFERROR((AQ268-#REF!+#REF!)/(#REF!-#REF!)*100,"")</f>
        <v/>
      </c>
      <c r="AV268" s="224"/>
      <c r="AW268" s="224"/>
      <c r="AX268" s="224"/>
    </row>
    <row r="269" ht="12.75" customHeight="1" spans="1:50">
      <c r="A269" s="13">
        <v>262</v>
      </c>
      <c r="B269" s="204" t="s">
        <v>2184</v>
      </c>
      <c r="C269" s="204" t="s">
        <v>2179</v>
      </c>
      <c r="D269" s="205" t="s">
        <v>1798</v>
      </c>
      <c r="E269" s="206"/>
      <c r="F269" s="206"/>
      <c r="G269" s="207" t="s">
        <v>3126</v>
      </c>
      <c r="H269" s="208"/>
      <c r="I269" s="209" t="s">
        <v>1799</v>
      </c>
      <c r="J269" s="208">
        <v>1</v>
      </c>
      <c r="K269" s="209" t="s">
        <v>3127</v>
      </c>
      <c r="L269" s="215" t="s">
        <v>1800</v>
      </c>
      <c r="M269" s="214" t="str">
        <f t="shared" si="44"/>
        <v>2004-12-31</v>
      </c>
      <c r="N269" s="46"/>
      <c r="O269" s="16"/>
      <c r="P269" s="14"/>
      <c r="Q269" s="217">
        <v>915</v>
      </c>
      <c r="R269" s="16">
        <v>0</v>
      </c>
      <c r="S269" s="16"/>
      <c r="T269" s="16">
        <f t="shared" si="53"/>
        <v>10</v>
      </c>
      <c r="U269" s="46"/>
      <c r="V269" s="16">
        <f t="shared" si="54"/>
        <v>10</v>
      </c>
      <c r="W269" s="16" t="str">
        <f t="shared" si="45"/>
        <v/>
      </c>
      <c r="X269" s="14"/>
      <c r="Y269" s="2"/>
      <c r="AA269" s="45" t="s">
        <v>3129</v>
      </c>
      <c r="AB269" s="224" t="s">
        <v>3130</v>
      </c>
      <c r="AC269" s="224"/>
      <c r="AD269" s="224"/>
      <c r="AE269" s="224"/>
      <c r="AF269" s="224"/>
      <c r="AG269" s="224">
        <v>1</v>
      </c>
      <c r="AH269" s="224">
        <v>0</v>
      </c>
      <c r="AI269" s="224">
        <v>0</v>
      </c>
      <c r="AJ269" s="224">
        <v>5</v>
      </c>
      <c r="AK269" s="230">
        <f t="shared" si="46"/>
        <v>2004</v>
      </c>
      <c r="AL269" s="224">
        <f t="shared" si="47"/>
        <v>5</v>
      </c>
      <c r="AM269" s="224">
        <v>0</v>
      </c>
      <c r="AN269" s="224">
        <f t="shared" si="48"/>
        <v>10</v>
      </c>
      <c r="AO269" s="224">
        <f t="shared" si="49"/>
        <v>10</v>
      </c>
      <c r="AP269" s="233"/>
      <c r="AQ269" s="224">
        <f t="shared" si="50"/>
        <v>10</v>
      </c>
      <c r="AR269" s="224"/>
      <c r="AS269" s="224">
        <f t="shared" si="51"/>
        <v>10</v>
      </c>
      <c r="AT269" s="224">
        <f t="shared" si="52"/>
        <v>0</v>
      </c>
      <c r="AU269" s="224" t="str">
        <f>IFERROR((AQ269-#REF!+#REF!)/(#REF!-#REF!)*100,"")</f>
        <v/>
      </c>
      <c r="AV269" s="224"/>
      <c r="AW269" s="224"/>
      <c r="AX269" s="224"/>
    </row>
    <row r="270" ht="12.75" customHeight="1" spans="1:50">
      <c r="A270" s="13">
        <v>263</v>
      </c>
      <c r="B270" s="204" t="s">
        <v>2185</v>
      </c>
      <c r="C270" s="204" t="s">
        <v>2179</v>
      </c>
      <c r="D270" s="205" t="s">
        <v>1798</v>
      </c>
      <c r="E270" s="206"/>
      <c r="F270" s="206"/>
      <c r="G270" s="207" t="s">
        <v>3126</v>
      </c>
      <c r="H270" s="208"/>
      <c r="I270" s="209" t="s">
        <v>1799</v>
      </c>
      <c r="J270" s="208">
        <v>1</v>
      </c>
      <c r="K270" s="209" t="s">
        <v>3127</v>
      </c>
      <c r="L270" s="215" t="s">
        <v>1800</v>
      </c>
      <c r="M270" s="214" t="str">
        <f t="shared" si="44"/>
        <v>2004-12-31</v>
      </c>
      <c r="N270" s="46"/>
      <c r="O270" s="16"/>
      <c r="P270" s="14"/>
      <c r="Q270" s="217">
        <v>915</v>
      </c>
      <c r="R270" s="16">
        <v>0</v>
      </c>
      <c r="S270" s="16"/>
      <c r="T270" s="16">
        <f t="shared" si="53"/>
        <v>10</v>
      </c>
      <c r="U270" s="46"/>
      <c r="V270" s="16">
        <f t="shared" si="54"/>
        <v>10</v>
      </c>
      <c r="W270" s="16" t="str">
        <f t="shared" si="45"/>
        <v/>
      </c>
      <c r="X270" s="14"/>
      <c r="Y270" s="2"/>
      <c r="AA270" s="45" t="s">
        <v>3129</v>
      </c>
      <c r="AB270" s="224" t="s">
        <v>3130</v>
      </c>
      <c r="AC270" s="224"/>
      <c r="AD270" s="224"/>
      <c r="AE270" s="224"/>
      <c r="AF270" s="224"/>
      <c r="AG270" s="224">
        <v>1</v>
      </c>
      <c r="AH270" s="224">
        <v>0</v>
      </c>
      <c r="AI270" s="224">
        <v>0</v>
      </c>
      <c r="AJ270" s="224">
        <v>5</v>
      </c>
      <c r="AK270" s="230">
        <f t="shared" si="46"/>
        <v>2004</v>
      </c>
      <c r="AL270" s="224">
        <f t="shared" si="47"/>
        <v>5</v>
      </c>
      <c r="AM270" s="224">
        <v>0</v>
      </c>
      <c r="AN270" s="224">
        <f t="shared" si="48"/>
        <v>10</v>
      </c>
      <c r="AO270" s="224">
        <f t="shared" si="49"/>
        <v>10</v>
      </c>
      <c r="AP270" s="233"/>
      <c r="AQ270" s="224">
        <f t="shared" si="50"/>
        <v>10</v>
      </c>
      <c r="AR270" s="224"/>
      <c r="AS270" s="224">
        <f t="shared" si="51"/>
        <v>10</v>
      </c>
      <c r="AT270" s="224">
        <f t="shared" si="52"/>
        <v>0</v>
      </c>
      <c r="AU270" s="224" t="str">
        <f>IFERROR((AQ270-#REF!+#REF!)/(#REF!-#REF!)*100,"")</f>
        <v/>
      </c>
      <c r="AV270" s="224"/>
      <c r="AW270" s="224"/>
      <c r="AX270" s="224"/>
    </row>
    <row r="271" ht="12.75" customHeight="1" spans="1:50">
      <c r="A271" s="13">
        <v>264</v>
      </c>
      <c r="B271" s="204" t="s">
        <v>2186</v>
      </c>
      <c r="C271" s="204" t="s">
        <v>2179</v>
      </c>
      <c r="D271" s="205" t="s">
        <v>1798</v>
      </c>
      <c r="E271" s="206"/>
      <c r="F271" s="206"/>
      <c r="G271" s="207" t="s">
        <v>3126</v>
      </c>
      <c r="H271" s="208"/>
      <c r="I271" s="209" t="s">
        <v>1799</v>
      </c>
      <c r="J271" s="208">
        <v>1</v>
      </c>
      <c r="K271" s="209" t="s">
        <v>3127</v>
      </c>
      <c r="L271" s="215" t="s">
        <v>1800</v>
      </c>
      <c r="M271" s="214" t="str">
        <f t="shared" si="44"/>
        <v>2004-12-31</v>
      </c>
      <c r="N271" s="46"/>
      <c r="O271" s="16"/>
      <c r="P271" s="14"/>
      <c r="Q271" s="217">
        <v>915</v>
      </c>
      <c r="R271" s="16">
        <v>0</v>
      </c>
      <c r="S271" s="16"/>
      <c r="T271" s="16">
        <f t="shared" si="53"/>
        <v>10</v>
      </c>
      <c r="U271" s="46"/>
      <c r="V271" s="16">
        <f t="shared" si="54"/>
        <v>10</v>
      </c>
      <c r="W271" s="16" t="str">
        <f t="shared" si="45"/>
        <v/>
      </c>
      <c r="X271" s="14"/>
      <c r="Y271" s="2"/>
      <c r="AA271" s="45" t="s">
        <v>3129</v>
      </c>
      <c r="AB271" s="224" t="s">
        <v>3130</v>
      </c>
      <c r="AC271" s="224"/>
      <c r="AD271" s="224"/>
      <c r="AE271" s="224"/>
      <c r="AF271" s="224"/>
      <c r="AG271" s="224">
        <v>1</v>
      </c>
      <c r="AH271" s="224">
        <v>0</v>
      </c>
      <c r="AI271" s="224">
        <v>0</v>
      </c>
      <c r="AJ271" s="224">
        <v>5</v>
      </c>
      <c r="AK271" s="230">
        <f t="shared" si="46"/>
        <v>2004</v>
      </c>
      <c r="AL271" s="224">
        <f t="shared" si="47"/>
        <v>5</v>
      </c>
      <c r="AM271" s="224">
        <v>0</v>
      </c>
      <c r="AN271" s="224">
        <f t="shared" si="48"/>
        <v>10</v>
      </c>
      <c r="AO271" s="224">
        <f t="shared" si="49"/>
        <v>10</v>
      </c>
      <c r="AP271" s="233"/>
      <c r="AQ271" s="224">
        <f t="shared" si="50"/>
        <v>10</v>
      </c>
      <c r="AR271" s="224"/>
      <c r="AS271" s="224">
        <f t="shared" si="51"/>
        <v>10</v>
      </c>
      <c r="AT271" s="224">
        <f t="shared" si="52"/>
        <v>0</v>
      </c>
      <c r="AU271" s="224" t="str">
        <f>IFERROR((AQ271-#REF!+#REF!)/(#REF!-#REF!)*100,"")</f>
        <v/>
      </c>
      <c r="AV271" s="224"/>
      <c r="AW271" s="224"/>
      <c r="AX271" s="224"/>
    </row>
    <row r="272" ht="12.75" customHeight="1" spans="1:50">
      <c r="A272" s="13">
        <v>265</v>
      </c>
      <c r="B272" s="204" t="s">
        <v>2187</v>
      </c>
      <c r="C272" s="204" t="s">
        <v>2179</v>
      </c>
      <c r="D272" s="205" t="s">
        <v>1798</v>
      </c>
      <c r="E272" s="206"/>
      <c r="F272" s="206"/>
      <c r="G272" s="207" t="s">
        <v>3126</v>
      </c>
      <c r="H272" s="208"/>
      <c r="I272" s="209" t="s">
        <v>1799</v>
      </c>
      <c r="J272" s="208">
        <v>1</v>
      </c>
      <c r="K272" s="209" t="s">
        <v>3127</v>
      </c>
      <c r="L272" s="215" t="s">
        <v>1800</v>
      </c>
      <c r="M272" s="214" t="str">
        <f t="shared" si="44"/>
        <v>2004-12-31</v>
      </c>
      <c r="N272" s="46"/>
      <c r="O272" s="16"/>
      <c r="P272" s="14"/>
      <c r="Q272" s="217">
        <v>915</v>
      </c>
      <c r="R272" s="16">
        <v>0</v>
      </c>
      <c r="S272" s="16"/>
      <c r="T272" s="16">
        <f t="shared" si="53"/>
        <v>10</v>
      </c>
      <c r="U272" s="46"/>
      <c r="V272" s="16">
        <f t="shared" si="54"/>
        <v>10</v>
      </c>
      <c r="W272" s="16" t="str">
        <f t="shared" si="45"/>
        <v/>
      </c>
      <c r="X272" s="14"/>
      <c r="Y272" s="2"/>
      <c r="AA272" s="45" t="s">
        <v>3129</v>
      </c>
      <c r="AB272" s="224" t="s">
        <v>3130</v>
      </c>
      <c r="AC272" s="224"/>
      <c r="AD272" s="224"/>
      <c r="AE272" s="224"/>
      <c r="AF272" s="224"/>
      <c r="AG272" s="224">
        <v>1</v>
      </c>
      <c r="AH272" s="224">
        <v>0</v>
      </c>
      <c r="AI272" s="224">
        <v>0</v>
      </c>
      <c r="AJ272" s="224">
        <v>5</v>
      </c>
      <c r="AK272" s="230">
        <f t="shared" si="46"/>
        <v>2004</v>
      </c>
      <c r="AL272" s="224">
        <f t="shared" si="47"/>
        <v>5</v>
      </c>
      <c r="AM272" s="224">
        <v>0</v>
      </c>
      <c r="AN272" s="224">
        <f t="shared" si="48"/>
        <v>10</v>
      </c>
      <c r="AO272" s="224">
        <f t="shared" si="49"/>
        <v>10</v>
      </c>
      <c r="AP272" s="233"/>
      <c r="AQ272" s="224">
        <f t="shared" si="50"/>
        <v>10</v>
      </c>
      <c r="AR272" s="224"/>
      <c r="AS272" s="224">
        <f t="shared" si="51"/>
        <v>10</v>
      </c>
      <c r="AT272" s="224">
        <f t="shared" si="52"/>
        <v>0</v>
      </c>
      <c r="AU272" s="224" t="str">
        <f>IFERROR((AQ272-#REF!+#REF!)/(#REF!-#REF!)*100,"")</f>
        <v/>
      </c>
      <c r="AV272" s="224"/>
      <c r="AW272" s="224"/>
      <c r="AX272" s="224"/>
    </row>
    <row r="273" ht="12.75" customHeight="1" spans="1:50">
      <c r="A273" s="13">
        <v>266</v>
      </c>
      <c r="B273" s="204" t="s">
        <v>2188</v>
      </c>
      <c r="C273" s="204" t="s">
        <v>2179</v>
      </c>
      <c r="D273" s="205" t="s">
        <v>1798</v>
      </c>
      <c r="E273" s="206"/>
      <c r="F273" s="206"/>
      <c r="G273" s="207" t="s">
        <v>3126</v>
      </c>
      <c r="H273" s="208"/>
      <c r="I273" s="209" t="s">
        <v>1799</v>
      </c>
      <c r="J273" s="208">
        <v>1</v>
      </c>
      <c r="K273" s="209" t="s">
        <v>3127</v>
      </c>
      <c r="L273" s="215" t="s">
        <v>1800</v>
      </c>
      <c r="M273" s="214" t="str">
        <f t="shared" si="44"/>
        <v>2004-12-31</v>
      </c>
      <c r="N273" s="46"/>
      <c r="O273" s="16"/>
      <c r="P273" s="14"/>
      <c r="Q273" s="217">
        <v>915</v>
      </c>
      <c r="R273" s="16">
        <v>0</v>
      </c>
      <c r="S273" s="16"/>
      <c r="T273" s="16">
        <f t="shared" si="53"/>
        <v>10</v>
      </c>
      <c r="U273" s="46"/>
      <c r="V273" s="16">
        <f t="shared" si="54"/>
        <v>10</v>
      </c>
      <c r="W273" s="16" t="str">
        <f t="shared" si="45"/>
        <v/>
      </c>
      <c r="X273" s="14"/>
      <c r="Y273" s="2"/>
      <c r="AA273" s="45" t="s">
        <v>3129</v>
      </c>
      <c r="AB273" s="224" t="s">
        <v>3130</v>
      </c>
      <c r="AC273" s="224"/>
      <c r="AD273" s="224"/>
      <c r="AE273" s="224"/>
      <c r="AF273" s="224"/>
      <c r="AG273" s="224">
        <v>1</v>
      </c>
      <c r="AH273" s="224">
        <v>0</v>
      </c>
      <c r="AI273" s="224">
        <v>0</v>
      </c>
      <c r="AJ273" s="224">
        <v>5</v>
      </c>
      <c r="AK273" s="230">
        <f t="shared" si="46"/>
        <v>2004</v>
      </c>
      <c r="AL273" s="224">
        <f t="shared" si="47"/>
        <v>5</v>
      </c>
      <c r="AM273" s="224">
        <v>0</v>
      </c>
      <c r="AN273" s="224">
        <f t="shared" si="48"/>
        <v>10</v>
      </c>
      <c r="AO273" s="224">
        <f t="shared" si="49"/>
        <v>10</v>
      </c>
      <c r="AP273" s="233"/>
      <c r="AQ273" s="224">
        <f t="shared" si="50"/>
        <v>10</v>
      </c>
      <c r="AR273" s="224"/>
      <c r="AS273" s="224">
        <f t="shared" si="51"/>
        <v>10</v>
      </c>
      <c r="AT273" s="224">
        <f t="shared" si="52"/>
        <v>0</v>
      </c>
      <c r="AU273" s="224" t="str">
        <f>IFERROR((AQ273-#REF!+#REF!)/(#REF!-#REF!)*100,"")</f>
        <v/>
      </c>
      <c r="AV273" s="224"/>
      <c r="AW273" s="224"/>
      <c r="AX273" s="224"/>
    </row>
    <row r="274" ht="12.75" customHeight="1" spans="1:50">
      <c r="A274" s="13">
        <v>267</v>
      </c>
      <c r="B274" s="204" t="s">
        <v>2189</v>
      </c>
      <c r="C274" s="204" t="s">
        <v>2179</v>
      </c>
      <c r="D274" s="205" t="s">
        <v>1798</v>
      </c>
      <c r="E274" s="206"/>
      <c r="F274" s="206"/>
      <c r="G274" s="207" t="s">
        <v>3126</v>
      </c>
      <c r="H274" s="208"/>
      <c r="I274" s="209" t="s">
        <v>1799</v>
      </c>
      <c r="J274" s="208">
        <v>1</v>
      </c>
      <c r="K274" s="209" t="s">
        <v>3127</v>
      </c>
      <c r="L274" s="215" t="s">
        <v>1800</v>
      </c>
      <c r="M274" s="214" t="str">
        <f t="shared" si="44"/>
        <v>2004-12-31</v>
      </c>
      <c r="N274" s="46"/>
      <c r="O274" s="16"/>
      <c r="P274" s="14"/>
      <c r="Q274" s="217">
        <v>915</v>
      </c>
      <c r="R274" s="16">
        <v>0</v>
      </c>
      <c r="S274" s="16"/>
      <c r="T274" s="16">
        <f t="shared" si="53"/>
        <v>10</v>
      </c>
      <c r="U274" s="46"/>
      <c r="V274" s="16">
        <f t="shared" si="54"/>
        <v>10</v>
      </c>
      <c r="W274" s="16" t="str">
        <f t="shared" si="45"/>
        <v/>
      </c>
      <c r="X274" s="14"/>
      <c r="Y274" s="2"/>
      <c r="AA274" s="45" t="s">
        <v>3129</v>
      </c>
      <c r="AB274" s="224" t="s">
        <v>3130</v>
      </c>
      <c r="AC274" s="224"/>
      <c r="AD274" s="224"/>
      <c r="AE274" s="224"/>
      <c r="AF274" s="224"/>
      <c r="AG274" s="224">
        <v>1</v>
      </c>
      <c r="AH274" s="224">
        <v>0</v>
      </c>
      <c r="AI274" s="224">
        <v>0</v>
      </c>
      <c r="AJ274" s="224">
        <v>5</v>
      </c>
      <c r="AK274" s="230">
        <f t="shared" si="46"/>
        <v>2004</v>
      </c>
      <c r="AL274" s="224">
        <f t="shared" si="47"/>
        <v>5</v>
      </c>
      <c r="AM274" s="224">
        <v>0</v>
      </c>
      <c r="AN274" s="224">
        <f t="shared" si="48"/>
        <v>10</v>
      </c>
      <c r="AO274" s="224">
        <f t="shared" si="49"/>
        <v>10</v>
      </c>
      <c r="AP274" s="233"/>
      <c r="AQ274" s="224">
        <f t="shared" si="50"/>
        <v>10</v>
      </c>
      <c r="AR274" s="224"/>
      <c r="AS274" s="224">
        <f t="shared" si="51"/>
        <v>10</v>
      </c>
      <c r="AT274" s="224">
        <f t="shared" si="52"/>
        <v>0</v>
      </c>
      <c r="AU274" s="224" t="str">
        <f>IFERROR((AQ274-#REF!+#REF!)/(#REF!-#REF!)*100,"")</f>
        <v/>
      </c>
      <c r="AV274" s="224"/>
      <c r="AW274" s="224"/>
      <c r="AX274" s="224"/>
    </row>
    <row r="275" ht="12.75" customHeight="1" spans="1:50">
      <c r="A275" s="13">
        <v>268</v>
      </c>
      <c r="B275" s="204" t="s">
        <v>2190</v>
      </c>
      <c r="C275" s="204" t="s">
        <v>2179</v>
      </c>
      <c r="D275" s="205" t="s">
        <v>1798</v>
      </c>
      <c r="E275" s="206"/>
      <c r="F275" s="206"/>
      <c r="G275" s="207" t="s">
        <v>3126</v>
      </c>
      <c r="H275" s="208"/>
      <c r="I275" s="209" t="s">
        <v>1799</v>
      </c>
      <c r="J275" s="208">
        <v>1</v>
      </c>
      <c r="K275" s="209" t="s">
        <v>3127</v>
      </c>
      <c r="L275" s="215" t="s">
        <v>1800</v>
      </c>
      <c r="M275" s="214" t="str">
        <f t="shared" si="44"/>
        <v>2004-12-31</v>
      </c>
      <c r="N275" s="46"/>
      <c r="O275" s="16"/>
      <c r="P275" s="14"/>
      <c r="Q275" s="217">
        <v>915</v>
      </c>
      <c r="R275" s="16">
        <v>0</v>
      </c>
      <c r="S275" s="16"/>
      <c r="T275" s="16">
        <f t="shared" si="53"/>
        <v>10</v>
      </c>
      <c r="U275" s="46"/>
      <c r="V275" s="16">
        <f t="shared" si="54"/>
        <v>10</v>
      </c>
      <c r="W275" s="16" t="str">
        <f t="shared" si="45"/>
        <v/>
      </c>
      <c r="X275" s="14"/>
      <c r="Y275" s="2"/>
      <c r="AA275" s="45" t="s">
        <v>3129</v>
      </c>
      <c r="AB275" s="224" t="s">
        <v>3130</v>
      </c>
      <c r="AC275" s="224"/>
      <c r="AD275" s="224"/>
      <c r="AE275" s="224"/>
      <c r="AF275" s="224"/>
      <c r="AG275" s="224">
        <v>1</v>
      </c>
      <c r="AH275" s="224">
        <v>0</v>
      </c>
      <c r="AI275" s="224">
        <v>0</v>
      </c>
      <c r="AJ275" s="224">
        <v>5</v>
      </c>
      <c r="AK275" s="230">
        <f t="shared" si="46"/>
        <v>2004</v>
      </c>
      <c r="AL275" s="224">
        <f t="shared" si="47"/>
        <v>5</v>
      </c>
      <c r="AM275" s="224">
        <v>0</v>
      </c>
      <c r="AN275" s="224">
        <f t="shared" si="48"/>
        <v>10</v>
      </c>
      <c r="AO275" s="224">
        <f t="shared" si="49"/>
        <v>10</v>
      </c>
      <c r="AP275" s="233"/>
      <c r="AQ275" s="224">
        <f t="shared" si="50"/>
        <v>10</v>
      </c>
      <c r="AR275" s="224"/>
      <c r="AS275" s="224">
        <f t="shared" si="51"/>
        <v>10</v>
      </c>
      <c r="AT275" s="224">
        <f t="shared" si="52"/>
        <v>0</v>
      </c>
      <c r="AU275" s="224" t="str">
        <f>IFERROR((AQ275-#REF!+#REF!)/(#REF!-#REF!)*100,"")</f>
        <v/>
      </c>
      <c r="AV275" s="224"/>
      <c r="AW275" s="224"/>
      <c r="AX275" s="224"/>
    </row>
    <row r="276" ht="12.75" customHeight="1" spans="1:50">
      <c r="A276" s="13">
        <v>269</v>
      </c>
      <c r="B276" s="204" t="s">
        <v>2191</v>
      </c>
      <c r="C276" s="204" t="s">
        <v>2179</v>
      </c>
      <c r="D276" s="205" t="s">
        <v>1798</v>
      </c>
      <c r="E276" s="206"/>
      <c r="F276" s="206"/>
      <c r="G276" s="207" t="s">
        <v>3126</v>
      </c>
      <c r="H276" s="208"/>
      <c r="I276" s="209" t="s">
        <v>1799</v>
      </c>
      <c r="J276" s="208">
        <v>1</v>
      </c>
      <c r="K276" s="209" t="s">
        <v>3127</v>
      </c>
      <c r="L276" s="215" t="s">
        <v>1800</v>
      </c>
      <c r="M276" s="214" t="str">
        <f t="shared" si="44"/>
        <v>2004-12-31</v>
      </c>
      <c r="N276" s="46"/>
      <c r="O276" s="16"/>
      <c r="P276" s="14"/>
      <c r="Q276" s="217">
        <v>915</v>
      </c>
      <c r="R276" s="16">
        <v>0</v>
      </c>
      <c r="S276" s="16"/>
      <c r="T276" s="16">
        <f t="shared" si="53"/>
        <v>10</v>
      </c>
      <c r="U276" s="46"/>
      <c r="V276" s="16">
        <f t="shared" si="54"/>
        <v>10</v>
      </c>
      <c r="W276" s="16" t="str">
        <f t="shared" si="45"/>
        <v/>
      </c>
      <c r="X276" s="14"/>
      <c r="Y276" s="2"/>
      <c r="AA276" s="45" t="s">
        <v>3129</v>
      </c>
      <c r="AB276" s="224" t="s">
        <v>3130</v>
      </c>
      <c r="AC276" s="224"/>
      <c r="AD276" s="224"/>
      <c r="AE276" s="224"/>
      <c r="AF276" s="224"/>
      <c r="AG276" s="224">
        <v>1</v>
      </c>
      <c r="AH276" s="224">
        <v>0</v>
      </c>
      <c r="AI276" s="224">
        <v>0</v>
      </c>
      <c r="AJ276" s="224">
        <v>5</v>
      </c>
      <c r="AK276" s="230">
        <f t="shared" si="46"/>
        <v>2004</v>
      </c>
      <c r="AL276" s="224">
        <f t="shared" si="47"/>
        <v>5</v>
      </c>
      <c r="AM276" s="224">
        <v>0</v>
      </c>
      <c r="AN276" s="224">
        <f t="shared" si="48"/>
        <v>10</v>
      </c>
      <c r="AO276" s="224">
        <f t="shared" si="49"/>
        <v>10</v>
      </c>
      <c r="AP276" s="233"/>
      <c r="AQ276" s="224">
        <f t="shared" si="50"/>
        <v>10</v>
      </c>
      <c r="AR276" s="224"/>
      <c r="AS276" s="224">
        <f t="shared" si="51"/>
        <v>10</v>
      </c>
      <c r="AT276" s="224">
        <f t="shared" si="52"/>
        <v>0</v>
      </c>
      <c r="AU276" s="224" t="str">
        <f>IFERROR((AQ276-#REF!+#REF!)/(#REF!-#REF!)*100,"")</f>
        <v/>
      </c>
      <c r="AV276" s="224"/>
      <c r="AW276" s="224"/>
      <c r="AX276" s="224"/>
    </row>
    <row r="277" ht="12.75" customHeight="1" spans="1:50">
      <c r="A277" s="13">
        <v>270</v>
      </c>
      <c r="B277" s="204" t="s">
        <v>2192</v>
      </c>
      <c r="C277" s="204" t="s">
        <v>2179</v>
      </c>
      <c r="D277" s="205" t="s">
        <v>1798</v>
      </c>
      <c r="E277" s="206"/>
      <c r="F277" s="206"/>
      <c r="G277" s="207" t="s">
        <v>3126</v>
      </c>
      <c r="H277" s="208"/>
      <c r="I277" s="209" t="s">
        <v>1799</v>
      </c>
      <c r="J277" s="208">
        <v>1</v>
      </c>
      <c r="K277" s="209" t="s">
        <v>3127</v>
      </c>
      <c r="L277" s="215" t="s">
        <v>1800</v>
      </c>
      <c r="M277" s="214" t="str">
        <f t="shared" si="44"/>
        <v>2004-12-31</v>
      </c>
      <c r="N277" s="46"/>
      <c r="O277" s="16"/>
      <c r="P277" s="14"/>
      <c r="Q277" s="217">
        <v>915</v>
      </c>
      <c r="R277" s="16">
        <v>0</v>
      </c>
      <c r="S277" s="16"/>
      <c r="T277" s="16">
        <f t="shared" si="53"/>
        <v>10</v>
      </c>
      <c r="U277" s="46"/>
      <c r="V277" s="16">
        <f t="shared" si="54"/>
        <v>10</v>
      </c>
      <c r="W277" s="16" t="str">
        <f t="shared" si="45"/>
        <v/>
      </c>
      <c r="X277" s="14"/>
      <c r="Y277" s="2"/>
      <c r="AA277" s="45" t="s">
        <v>3129</v>
      </c>
      <c r="AB277" s="224" t="s">
        <v>3130</v>
      </c>
      <c r="AC277" s="224"/>
      <c r="AD277" s="224"/>
      <c r="AE277" s="224"/>
      <c r="AF277" s="224"/>
      <c r="AG277" s="224">
        <v>1</v>
      </c>
      <c r="AH277" s="224">
        <v>0</v>
      </c>
      <c r="AI277" s="224">
        <v>0</v>
      </c>
      <c r="AJ277" s="224">
        <v>5</v>
      </c>
      <c r="AK277" s="230">
        <f t="shared" si="46"/>
        <v>2004</v>
      </c>
      <c r="AL277" s="224">
        <f t="shared" si="47"/>
        <v>5</v>
      </c>
      <c r="AM277" s="224">
        <v>0</v>
      </c>
      <c r="AN277" s="224">
        <f t="shared" si="48"/>
        <v>10</v>
      </c>
      <c r="AO277" s="224">
        <f t="shared" si="49"/>
        <v>10</v>
      </c>
      <c r="AP277" s="233"/>
      <c r="AQ277" s="224">
        <f t="shared" si="50"/>
        <v>10</v>
      </c>
      <c r="AR277" s="224"/>
      <c r="AS277" s="224">
        <f t="shared" si="51"/>
        <v>10</v>
      </c>
      <c r="AT277" s="224">
        <f t="shared" si="52"/>
        <v>0</v>
      </c>
      <c r="AU277" s="224" t="str">
        <f>IFERROR((AQ277-#REF!+#REF!)/(#REF!-#REF!)*100,"")</f>
        <v/>
      </c>
      <c r="AV277" s="224"/>
      <c r="AW277" s="224"/>
      <c r="AX277" s="224"/>
    </row>
    <row r="278" ht="12.75" customHeight="1" spans="1:50">
      <c r="A278" s="13">
        <v>271</v>
      </c>
      <c r="B278" s="204" t="s">
        <v>2193</v>
      </c>
      <c r="C278" s="204" t="s">
        <v>2179</v>
      </c>
      <c r="D278" s="205" t="s">
        <v>1798</v>
      </c>
      <c r="E278" s="206"/>
      <c r="F278" s="206"/>
      <c r="G278" s="207" t="s">
        <v>3126</v>
      </c>
      <c r="H278" s="208"/>
      <c r="I278" s="209" t="s">
        <v>1799</v>
      </c>
      <c r="J278" s="208">
        <v>1</v>
      </c>
      <c r="K278" s="209" t="s">
        <v>3127</v>
      </c>
      <c r="L278" s="215" t="s">
        <v>1800</v>
      </c>
      <c r="M278" s="214" t="str">
        <f t="shared" si="44"/>
        <v>2004-12-31</v>
      </c>
      <c r="N278" s="46"/>
      <c r="O278" s="16"/>
      <c r="P278" s="14"/>
      <c r="Q278" s="217">
        <v>915</v>
      </c>
      <c r="R278" s="16">
        <v>0</v>
      </c>
      <c r="S278" s="16"/>
      <c r="T278" s="16">
        <f t="shared" si="53"/>
        <v>10</v>
      </c>
      <c r="U278" s="46"/>
      <c r="V278" s="16">
        <f t="shared" si="54"/>
        <v>10</v>
      </c>
      <c r="W278" s="16" t="str">
        <f t="shared" si="45"/>
        <v/>
      </c>
      <c r="X278" s="14"/>
      <c r="Y278" s="2"/>
      <c r="AA278" s="45" t="s">
        <v>3129</v>
      </c>
      <c r="AB278" s="224" t="s">
        <v>3130</v>
      </c>
      <c r="AC278" s="224"/>
      <c r="AD278" s="224"/>
      <c r="AE278" s="224"/>
      <c r="AF278" s="224"/>
      <c r="AG278" s="224">
        <v>1</v>
      </c>
      <c r="AH278" s="224">
        <v>0</v>
      </c>
      <c r="AI278" s="224">
        <v>0</v>
      </c>
      <c r="AJ278" s="224">
        <v>5</v>
      </c>
      <c r="AK278" s="230">
        <f t="shared" si="46"/>
        <v>2004</v>
      </c>
      <c r="AL278" s="224">
        <f t="shared" si="47"/>
        <v>5</v>
      </c>
      <c r="AM278" s="224">
        <v>0</v>
      </c>
      <c r="AN278" s="224">
        <f t="shared" si="48"/>
        <v>10</v>
      </c>
      <c r="AO278" s="224">
        <f t="shared" si="49"/>
        <v>10</v>
      </c>
      <c r="AP278" s="233"/>
      <c r="AQ278" s="224">
        <f t="shared" si="50"/>
        <v>10</v>
      </c>
      <c r="AR278" s="224"/>
      <c r="AS278" s="224">
        <f t="shared" si="51"/>
        <v>10</v>
      </c>
      <c r="AT278" s="224">
        <f t="shared" si="52"/>
        <v>0</v>
      </c>
      <c r="AU278" s="224" t="str">
        <f>IFERROR((AQ278-#REF!+#REF!)/(#REF!-#REF!)*100,"")</f>
        <v/>
      </c>
      <c r="AV278" s="224"/>
      <c r="AW278" s="224"/>
      <c r="AX278" s="224"/>
    </row>
    <row r="279" ht="12.75" customHeight="1" spans="1:50">
      <c r="A279" s="13">
        <v>272</v>
      </c>
      <c r="B279" s="204" t="s">
        <v>2194</v>
      </c>
      <c r="C279" s="204" t="s">
        <v>2179</v>
      </c>
      <c r="D279" s="205" t="s">
        <v>1798</v>
      </c>
      <c r="E279" s="206"/>
      <c r="F279" s="206"/>
      <c r="G279" s="207" t="s">
        <v>3126</v>
      </c>
      <c r="H279" s="208"/>
      <c r="I279" s="209" t="s">
        <v>1799</v>
      </c>
      <c r="J279" s="208">
        <v>1</v>
      </c>
      <c r="K279" s="209" t="s">
        <v>3127</v>
      </c>
      <c r="L279" s="215" t="s">
        <v>1800</v>
      </c>
      <c r="M279" s="214" t="str">
        <f t="shared" si="44"/>
        <v>2004-12-31</v>
      </c>
      <c r="N279" s="46"/>
      <c r="O279" s="16"/>
      <c r="P279" s="14"/>
      <c r="Q279" s="217">
        <v>915</v>
      </c>
      <c r="R279" s="16">
        <v>0</v>
      </c>
      <c r="S279" s="16"/>
      <c r="T279" s="16">
        <f t="shared" si="53"/>
        <v>10</v>
      </c>
      <c r="U279" s="46"/>
      <c r="V279" s="16">
        <f t="shared" si="54"/>
        <v>10</v>
      </c>
      <c r="W279" s="16" t="str">
        <f t="shared" si="45"/>
        <v/>
      </c>
      <c r="X279" s="14"/>
      <c r="Y279" s="2"/>
      <c r="AA279" s="45" t="s">
        <v>3129</v>
      </c>
      <c r="AB279" s="224" t="s">
        <v>3130</v>
      </c>
      <c r="AC279" s="224"/>
      <c r="AD279" s="224"/>
      <c r="AE279" s="224"/>
      <c r="AF279" s="224"/>
      <c r="AG279" s="224">
        <v>1</v>
      </c>
      <c r="AH279" s="224">
        <v>0</v>
      </c>
      <c r="AI279" s="224">
        <v>0</v>
      </c>
      <c r="AJ279" s="224">
        <v>5</v>
      </c>
      <c r="AK279" s="230">
        <f t="shared" si="46"/>
        <v>2004</v>
      </c>
      <c r="AL279" s="224">
        <f t="shared" si="47"/>
        <v>5</v>
      </c>
      <c r="AM279" s="224">
        <v>0</v>
      </c>
      <c r="AN279" s="224">
        <f t="shared" si="48"/>
        <v>10</v>
      </c>
      <c r="AO279" s="224">
        <f t="shared" si="49"/>
        <v>10</v>
      </c>
      <c r="AP279" s="233"/>
      <c r="AQ279" s="224">
        <f t="shared" si="50"/>
        <v>10</v>
      </c>
      <c r="AR279" s="224"/>
      <c r="AS279" s="224">
        <f t="shared" si="51"/>
        <v>10</v>
      </c>
      <c r="AT279" s="224">
        <f t="shared" si="52"/>
        <v>0</v>
      </c>
      <c r="AU279" s="224" t="str">
        <f>IFERROR((AQ279-#REF!+#REF!)/(#REF!-#REF!)*100,"")</f>
        <v/>
      </c>
      <c r="AV279" s="224"/>
      <c r="AW279" s="224"/>
      <c r="AX279" s="224"/>
    </row>
    <row r="280" ht="12.75" customHeight="1" spans="1:50">
      <c r="A280" s="13">
        <v>273</v>
      </c>
      <c r="B280" s="204" t="s">
        <v>2195</v>
      </c>
      <c r="C280" s="204" t="s">
        <v>2179</v>
      </c>
      <c r="D280" s="205" t="s">
        <v>1798</v>
      </c>
      <c r="E280" s="206"/>
      <c r="F280" s="206"/>
      <c r="G280" s="207" t="s">
        <v>3126</v>
      </c>
      <c r="H280" s="208"/>
      <c r="I280" s="209" t="s">
        <v>1799</v>
      </c>
      <c r="J280" s="208">
        <v>1</v>
      </c>
      <c r="K280" s="209" t="s">
        <v>3127</v>
      </c>
      <c r="L280" s="215" t="s">
        <v>1800</v>
      </c>
      <c r="M280" s="214" t="str">
        <f t="shared" si="44"/>
        <v>2004-12-31</v>
      </c>
      <c r="N280" s="46"/>
      <c r="O280" s="16"/>
      <c r="P280" s="14"/>
      <c r="Q280" s="217">
        <v>915</v>
      </c>
      <c r="R280" s="16">
        <v>0</v>
      </c>
      <c r="S280" s="16"/>
      <c r="T280" s="16">
        <f t="shared" si="53"/>
        <v>10</v>
      </c>
      <c r="U280" s="46"/>
      <c r="V280" s="16">
        <f t="shared" si="54"/>
        <v>10</v>
      </c>
      <c r="W280" s="16" t="str">
        <f t="shared" si="45"/>
        <v/>
      </c>
      <c r="X280" s="14"/>
      <c r="Y280" s="2"/>
      <c r="AA280" s="45" t="s">
        <v>3129</v>
      </c>
      <c r="AB280" s="224" t="s">
        <v>3130</v>
      </c>
      <c r="AC280" s="224"/>
      <c r="AD280" s="224"/>
      <c r="AE280" s="224"/>
      <c r="AF280" s="224"/>
      <c r="AG280" s="224">
        <v>1</v>
      </c>
      <c r="AH280" s="224">
        <v>0</v>
      </c>
      <c r="AI280" s="224">
        <v>0</v>
      </c>
      <c r="AJ280" s="224">
        <v>5</v>
      </c>
      <c r="AK280" s="230">
        <f t="shared" si="46"/>
        <v>2004</v>
      </c>
      <c r="AL280" s="224">
        <f t="shared" si="47"/>
        <v>5</v>
      </c>
      <c r="AM280" s="224">
        <v>0</v>
      </c>
      <c r="AN280" s="224">
        <f t="shared" si="48"/>
        <v>10</v>
      </c>
      <c r="AO280" s="224">
        <f t="shared" si="49"/>
        <v>10</v>
      </c>
      <c r="AP280" s="233"/>
      <c r="AQ280" s="224">
        <f t="shared" si="50"/>
        <v>10</v>
      </c>
      <c r="AR280" s="224"/>
      <c r="AS280" s="224">
        <f t="shared" si="51"/>
        <v>10</v>
      </c>
      <c r="AT280" s="224">
        <f t="shared" si="52"/>
        <v>0</v>
      </c>
      <c r="AU280" s="224" t="str">
        <f>IFERROR((AQ280-#REF!+#REF!)/(#REF!-#REF!)*100,"")</f>
        <v/>
      </c>
      <c r="AV280" s="224"/>
      <c r="AW280" s="224"/>
      <c r="AX280" s="224"/>
    </row>
    <row r="281" ht="12.75" customHeight="1" spans="1:50">
      <c r="A281" s="13">
        <v>274</v>
      </c>
      <c r="B281" s="204" t="s">
        <v>2196</v>
      </c>
      <c r="C281" s="204" t="s">
        <v>2179</v>
      </c>
      <c r="D281" s="205" t="s">
        <v>1798</v>
      </c>
      <c r="E281" s="206"/>
      <c r="F281" s="206"/>
      <c r="G281" s="207" t="s">
        <v>3126</v>
      </c>
      <c r="H281" s="208"/>
      <c r="I281" s="209" t="s">
        <v>1799</v>
      </c>
      <c r="J281" s="208">
        <v>1</v>
      </c>
      <c r="K281" s="209" t="s">
        <v>3127</v>
      </c>
      <c r="L281" s="215" t="s">
        <v>1800</v>
      </c>
      <c r="M281" s="214" t="str">
        <f t="shared" si="44"/>
        <v>2004-12-31</v>
      </c>
      <c r="N281" s="46"/>
      <c r="O281" s="16"/>
      <c r="P281" s="14"/>
      <c r="Q281" s="217">
        <v>915</v>
      </c>
      <c r="R281" s="16">
        <v>0</v>
      </c>
      <c r="S281" s="16"/>
      <c r="T281" s="16">
        <f t="shared" si="53"/>
        <v>10</v>
      </c>
      <c r="U281" s="46"/>
      <c r="V281" s="16">
        <f t="shared" si="54"/>
        <v>10</v>
      </c>
      <c r="W281" s="16" t="str">
        <f t="shared" si="45"/>
        <v/>
      </c>
      <c r="X281" s="14"/>
      <c r="Y281" s="2"/>
      <c r="AA281" s="45" t="s">
        <v>3129</v>
      </c>
      <c r="AB281" s="224" t="s">
        <v>3130</v>
      </c>
      <c r="AC281" s="224"/>
      <c r="AD281" s="224"/>
      <c r="AE281" s="224"/>
      <c r="AF281" s="224"/>
      <c r="AG281" s="224">
        <v>1</v>
      </c>
      <c r="AH281" s="224">
        <v>0</v>
      </c>
      <c r="AI281" s="224">
        <v>0</v>
      </c>
      <c r="AJ281" s="224">
        <v>5</v>
      </c>
      <c r="AK281" s="230">
        <f t="shared" si="46"/>
        <v>2004</v>
      </c>
      <c r="AL281" s="224">
        <f t="shared" si="47"/>
        <v>5</v>
      </c>
      <c r="AM281" s="224">
        <v>0</v>
      </c>
      <c r="AN281" s="224">
        <f t="shared" si="48"/>
        <v>10</v>
      </c>
      <c r="AO281" s="224">
        <f t="shared" si="49"/>
        <v>10</v>
      </c>
      <c r="AP281" s="233"/>
      <c r="AQ281" s="224">
        <f t="shared" si="50"/>
        <v>10</v>
      </c>
      <c r="AR281" s="224"/>
      <c r="AS281" s="224">
        <f t="shared" si="51"/>
        <v>10</v>
      </c>
      <c r="AT281" s="224">
        <f t="shared" si="52"/>
        <v>0</v>
      </c>
      <c r="AU281" s="224" t="str">
        <f>IFERROR((AQ281-#REF!+#REF!)/(#REF!-#REF!)*100,"")</f>
        <v/>
      </c>
      <c r="AV281" s="224"/>
      <c r="AW281" s="224"/>
      <c r="AX281" s="224"/>
    </row>
    <row r="282" ht="12.75" customHeight="1" spans="1:50">
      <c r="A282" s="13">
        <v>275</v>
      </c>
      <c r="B282" s="204" t="s">
        <v>2197</v>
      </c>
      <c r="C282" s="204" t="s">
        <v>2179</v>
      </c>
      <c r="D282" s="205" t="s">
        <v>1798</v>
      </c>
      <c r="E282" s="206"/>
      <c r="F282" s="206"/>
      <c r="G282" s="207" t="s">
        <v>3126</v>
      </c>
      <c r="H282" s="208"/>
      <c r="I282" s="209" t="s">
        <v>1799</v>
      </c>
      <c r="J282" s="208">
        <v>1</v>
      </c>
      <c r="K282" s="209" t="s">
        <v>3127</v>
      </c>
      <c r="L282" s="215" t="s">
        <v>1800</v>
      </c>
      <c r="M282" s="214" t="str">
        <f t="shared" si="44"/>
        <v>2004-12-31</v>
      </c>
      <c r="N282" s="46"/>
      <c r="O282" s="16"/>
      <c r="P282" s="14"/>
      <c r="Q282" s="217">
        <v>915</v>
      </c>
      <c r="R282" s="16">
        <v>0</v>
      </c>
      <c r="S282" s="16"/>
      <c r="T282" s="16">
        <f t="shared" si="53"/>
        <v>10</v>
      </c>
      <c r="U282" s="46"/>
      <c r="V282" s="16">
        <f t="shared" si="54"/>
        <v>10</v>
      </c>
      <c r="W282" s="16" t="str">
        <f t="shared" si="45"/>
        <v/>
      </c>
      <c r="X282" s="14"/>
      <c r="Y282" s="2"/>
      <c r="AA282" s="45" t="s">
        <v>3129</v>
      </c>
      <c r="AB282" s="224" t="s">
        <v>3130</v>
      </c>
      <c r="AC282" s="224"/>
      <c r="AD282" s="224"/>
      <c r="AE282" s="224"/>
      <c r="AF282" s="224"/>
      <c r="AG282" s="224">
        <v>1</v>
      </c>
      <c r="AH282" s="224">
        <v>0</v>
      </c>
      <c r="AI282" s="224">
        <v>0</v>
      </c>
      <c r="AJ282" s="224">
        <v>5</v>
      </c>
      <c r="AK282" s="230">
        <f t="shared" si="46"/>
        <v>2004</v>
      </c>
      <c r="AL282" s="224">
        <f t="shared" si="47"/>
        <v>5</v>
      </c>
      <c r="AM282" s="224">
        <v>0</v>
      </c>
      <c r="AN282" s="224">
        <f t="shared" si="48"/>
        <v>10</v>
      </c>
      <c r="AO282" s="224">
        <f t="shared" si="49"/>
        <v>10</v>
      </c>
      <c r="AP282" s="233"/>
      <c r="AQ282" s="224">
        <f t="shared" si="50"/>
        <v>10</v>
      </c>
      <c r="AR282" s="224"/>
      <c r="AS282" s="224">
        <f t="shared" si="51"/>
        <v>10</v>
      </c>
      <c r="AT282" s="224">
        <f t="shared" si="52"/>
        <v>0</v>
      </c>
      <c r="AU282" s="224" t="str">
        <f>IFERROR((AQ282-#REF!+#REF!)/(#REF!-#REF!)*100,"")</f>
        <v/>
      </c>
      <c r="AV282" s="224"/>
      <c r="AW282" s="224"/>
      <c r="AX282" s="224"/>
    </row>
    <row r="283" ht="12.75" customHeight="1" spans="1:50">
      <c r="A283" s="13">
        <v>276</v>
      </c>
      <c r="B283" s="204" t="s">
        <v>2198</v>
      </c>
      <c r="C283" s="204" t="s">
        <v>2179</v>
      </c>
      <c r="D283" s="205" t="s">
        <v>1798</v>
      </c>
      <c r="E283" s="206"/>
      <c r="F283" s="206"/>
      <c r="G283" s="207" t="s">
        <v>3126</v>
      </c>
      <c r="H283" s="208"/>
      <c r="I283" s="209" t="s">
        <v>1799</v>
      </c>
      <c r="J283" s="208">
        <v>1</v>
      </c>
      <c r="K283" s="209" t="s">
        <v>3127</v>
      </c>
      <c r="L283" s="215" t="s">
        <v>1800</v>
      </c>
      <c r="M283" s="214" t="str">
        <f t="shared" si="44"/>
        <v>2004-12-31</v>
      </c>
      <c r="N283" s="46"/>
      <c r="O283" s="16"/>
      <c r="P283" s="14"/>
      <c r="Q283" s="217">
        <v>915</v>
      </c>
      <c r="R283" s="16">
        <v>0</v>
      </c>
      <c r="S283" s="16"/>
      <c r="T283" s="16">
        <f t="shared" si="53"/>
        <v>10</v>
      </c>
      <c r="U283" s="46"/>
      <c r="V283" s="16">
        <f t="shared" si="54"/>
        <v>10</v>
      </c>
      <c r="W283" s="16" t="str">
        <f t="shared" si="45"/>
        <v/>
      </c>
      <c r="X283" s="14"/>
      <c r="Y283" s="2"/>
      <c r="AA283" s="45" t="s">
        <v>3129</v>
      </c>
      <c r="AB283" s="224" t="s">
        <v>3130</v>
      </c>
      <c r="AC283" s="224"/>
      <c r="AD283" s="224"/>
      <c r="AE283" s="224"/>
      <c r="AF283" s="224"/>
      <c r="AG283" s="224">
        <v>1</v>
      </c>
      <c r="AH283" s="224">
        <v>0</v>
      </c>
      <c r="AI283" s="224">
        <v>0</v>
      </c>
      <c r="AJ283" s="224">
        <v>5</v>
      </c>
      <c r="AK283" s="230">
        <f t="shared" si="46"/>
        <v>2004</v>
      </c>
      <c r="AL283" s="224">
        <f t="shared" si="47"/>
        <v>5</v>
      </c>
      <c r="AM283" s="224">
        <v>0</v>
      </c>
      <c r="AN283" s="224">
        <f t="shared" si="48"/>
        <v>10</v>
      </c>
      <c r="AO283" s="224">
        <f t="shared" si="49"/>
        <v>10</v>
      </c>
      <c r="AP283" s="233"/>
      <c r="AQ283" s="224">
        <f t="shared" si="50"/>
        <v>10</v>
      </c>
      <c r="AR283" s="224"/>
      <c r="AS283" s="224">
        <f t="shared" si="51"/>
        <v>10</v>
      </c>
      <c r="AT283" s="224">
        <f t="shared" si="52"/>
        <v>0</v>
      </c>
      <c r="AU283" s="224" t="str">
        <f>IFERROR((AQ283-#REF!+#REF!)/(#REF!-#REF!)*100,"")</f>
        <v/>
      </c>
      <c r="AV283" s="224"/>
      <c r="AW283" s="224"/>
      <c r="AX283" s="224"/>
    </row>
    <row r="284" ht="12.75" customHeight="1" spans="1:50">
      <c r="A284" s="13">
        <v>277</v>
      </c>
      <c r="B284" s="204" t="s">
        <v>2199</v>
      </c>
      <c r="C284" s="204" t="s">
        <v>2179</v>
      </c>
      <c r="D284" s="205" t="s">
        <v>1798</v>
      </c>
      <c r="E284" s="206"/>
      <c r="F284" s="206"/>
      <c r="G284" s="207" t="s">
        <v>3126</v>
      </c>
      <c r="H284" s="208"/>
      <c r="I284" s="209" t="s">
        <v>1799</v>
      </c>
      <c r="J284" s="208">
        <v>1</v>
      </c>
      <c r="K284" s="209" t="s">
        <v>3127</v>
      </c>
      <c r="L284" s="215" t="s">
        <v>1800</v>
      </c>
      <c r="M284" s="214" t="str">
        <f t="shared" si="44"/>
        <v>2004-12-31</v>
      </c>
      <c r="N284" s="46"/>
      <c r="O284" s="16"/>
      <c r="P284" s="14"/>
      <c r="Q284" s="217">
        <v>915</v>
      </c>
      <c r="R284" s="16">
        <v>0</v>
      </c>
      <c r="S284" s="16"/>
      <c r="T284" s="16">
        <f t="shared" si="53"/>
        <v>10</v>
      </c>
      <c r="U284" s="46"/>
      <c r="V284" s="16">
        <f t="shared" si="54"/>
        <v>10</v>
      </c>
      <c r="W284" s="16" t="str">
        <f t="shared" si="45"/>
        <v/>
      </c>
      <c r="X284" s="14"/>
      <c r="Y284" s="2"/>
      <c r="AA284" s="45" t="s">
        <v>3129</v>
      </c>
      <c r="AB284" s="224" t="s">
        <v>3130</v>
      </c>
      <c r="AC284" s="224"/>
      <c r="AD284" s="224"/>
      <c r="AE284" s="224"/>
      <c r="AF284" s="224"/>
      <c r="AG284" s="224">
        <v>1</v>
      </c>
      <c r="AH284" s="224">
        <v>0</v>
      </c>
      <c r="AI284" s="224">
        <v>0</v>
      </c>
      <c r="AJ284" s="224">
        <v>5</v>
      </c>
      <c r="AK284" s="230">
        <f t="shared" si="46"/>
        <v>2004</v>
      </c>
      <c r="AL284" s="224">
        <f t="shared" si="47"/>
        <v>5</v>
      </c>
      <c r="AM284" s="224">
        <v>0</v>
      </c>
      <c r="AN284" s="224">
        <f t="shared" si="48"/>
        <v>10</v>
      </c>
      <c r="AO284" s="224">
        <f t="shared" si="49"/>
        <v>10</v>
      </c>
      <c r="AP284" s="233"/>
      <c r="AQ284" s="224">
        <f t="shared" si="50"/>
        <v>10</v>
      </c>
      <c r="AR284" s="224"/>
      <c r="AS284" s="224">
        <f t="shared" si="51"/>
        <v>10</v>
      </c>
      <c r="AT284" s="224">
        <f t="shared" si="52"/>
        <v>0</v>
      </c>
      <c r="AU284" s="224" t="str">
        <f>IFERROR((AQ284-#REF!+#REF!)/(#REF!-#REF!)*100,"")</f>
        <v/>
      </c>
      <c r="AV284" s="224"/>
      <c r="AW284" s="224"/>
      <c r="AX284" s="224"/>
    </row>
    <row r="285" ht="12.75" customHeight="1" spans="1:50">
      <c r="A285" s="13">
        <v>278</v>
      </c>
      <c r="B285" s="204" t="s">
        <v>2200</v>
      </c>
      <c r="C285" s="204" t="s">
        <v>2179</v>
      </c>
      <c r="D285" s="205" t="s">
        <v>1798</v>
      </c>
      <c r="E285" s="206"/>
      <c r="F285" s="206"/>
      <c r="G285" s="207" t="s">
        <v>3126</v>
      </c>
      <c r="H285" s="208"/>
      <c r="I285" s="209" t="s">
        <v>1799</v>
      </c>
      <c r="J285" s="208">
        <v>1</v>
      </c>
      <c r="K285" s="209" t="s">
        <v>3127</v>
      </c>
      <c r="L285" s="215" t="s">
        <v>1800</v>
      </c>
      <c r="M285" s="214" t="str">
        <f t="shared" si="44"/>
        <v>2004-12-31</v>
      </c>
      <c r="N285" s="46"/>
      <c r="O285" s="16"/>
      <c r="P285" s="14"/>
      <c r="Q285" s="217">
        <v>915</v>
      </c>
      <c r="R285" s="16">
        <v>0</v>
      </c>
      <c r="S285" s="16"/>
      <c r="T285" s="16">
        <f t="shared" si="53"/>
        <v>10</v>
      </c>
      <c r="U285" s="46"/>
      <c r="V285" s="16">
        <f t="shared" si="54"/>
        <v>10</v>
      </c>
      <c r="W285" s="16" t="str">
        <f t="shared" si="45"/>
        <v/>
      </c>
      <c r="X285" s="14"/>
      <c r="Y285" s="2"/>
      <c r="AA285" s="45" t="s">
        <v>3129</v>
      </c>
      <c r="AB285" s="224" t="s">
        <v>3130</v>
      </c>
      <c r="AC285" s="224"/>
      <c r="AD285" s="224"/>
      <c r="AE285" s="224"/>
      <c r="AF285" s="224"/>
      <c r="AG285" s="224">
        <v>1</v>
      </c>
      <c r="AH285" s="224">
        <v>0</v>
      </c>
      <c r="AI285" s="224">
        <v>0</v>
      </c>
      <c r="AJ285" s="224">
        <v>5</v>
      </c>
      <c r="AK285" s="230">
        <f t="shared" si="46"/>
        <v>2004</v>
      </c>
      <c r="AL285" s="224">
        <f t="shared" si="47"/>
        <v>5</v>
      </c>
      <c r="AM285" s="224">
        <v>0</v>
      </c>
      <c r="AN285" s="224">
        <f t="shared" si="48"/>
        <v>10</v>
      </c>
      <c r="AO285" s="224">
        <f t="shared" si="49"/>
        <v>10</v>
      </c>
      <c r="AP285" s="233"/>
      <c r="AQ285" s="224">
        <f t="shared" si="50"/>
        <v>10</v>
      </c>
      <c r="AR285" s="224"/>
      <c r="AS285" s="224">
        <f t="shared" si="51"/>
        <v>10</v>
      </c>
      <c r="AT285" s="224">
        <f t="shared" si="52"/>
        <v>0</v>
      </c>
      <c r="AU285" s="224" t="str">
        <f>IFERROR((AQ285-#REF!+#REF!)/(#REF!-#REF!)*100,"")</f>
        <v/>
      </c>
      <c r="AV285" s="224"/>
      <c r="AW285" s="224"/>
      <c r="AX285" s="224"/>
    </row>
    <row r="286" ht="12.75" customHeight="1" spans="1:50">
      <c r="A286" s="13">
        <v>279</v>
      </c>
      <c r="B286" s="204" t="s">
        <v>2201</v>
      </c>
      <c r="C286" s="204" t="s">
        <v>2163</v>
      </c>
      <c r="D286" s="205" t="s">
        <v>1798</v>
      </c>
      <c r="E286" s="206"/>
      <c r="F286" s="206"/>
      <c r="G286" s="207" t="s">
        <v>3126</v>
      </c>
      <c r="H286" s="208"/>
      <c r="I286" s="209" t="s">
        <v>1799</v>
      </c>
      <c r="J286" s="208">
        <v>1</v>
      </c>
      <c r="K286" s="209" t="s">
        <v>3127</v>
      </c>
      <c r="L286" s="215" t="s">
        <v>1800</v>
      </c>
      <c r="M286" s="214" t="str">
        <f t="shared" si="44"/>
        <v>2004-12-31</v>
      </c>
      <c r="N286" s="46"/>
      <c r="O286" s="16"/>
      <c r="P286" s="14"/>
      <c r="Q286" s="217">
        <v>548</v>
      </c>
      <c r="R286" s="16">
        <v>0</v>
      </c>
      <c r="S286" s="16"/>
      <c r="T286" s="16">
        <f t="shared" si="53"/>
        <v>10</v>
      </c>
      <c r="U286" s="46"/>
      <c r="V286" s="16">
        <f t="shared" si="54"/>
        <v>10</v>
      </c>
      <c r="W286" s="16" t="str">
        <f t="shared" si="45"/>
        <v/>
      </c>
      <c r="X286" s="14"/>
      <c r="Y286" s="2"/>
      <c r="AA286" s="45" t="s">
        <v>3129</v>
      </c>
      <c r="AB286" s="224" t="s">
        <v>3130</v>
      </c>
      <c r="AC286" s="224"/>
      <c r="AD286" s="224"/>
      <c r="AE286" s="224"/>
      <c r="AF286" s="224"/>
      <c r="AG286" s="224">
        <v>1</v>
      </c>
      <c r="AH286" s="224">
        <v>0</v>
      </c>
      <c r="AI286" s="224">
        <v>0</v>
      </c>
      <c r="AJ286" s="224">
        <v>5</v>
      </c>
      <c r="AK286" s="230">
        <f t="shared" si="46"/>
        <v>2004</v>
      </c>
      <c r="AL286" s="224">
        <f t="shared" si="47"/>
        <v>5</v>
      </c>
      <c r="AM286" s="224">
        <v>0</v>
      </c>
      <c r="AN286" s="224">
        <f t="shared" si="48"/>
        <v>10</v>
      </c>
      <c r="AO286" s="224">
        <f t="shared" si="49"/>
        <v>10</v>
      </c>
      <c r="AP286" s="233"/>
      <c r="AQ286" s="224">
        <f t="shared" si="50"/>
        <v>10</v>
      </c>
      <c r="AR286" s="224"/>
      <c r="AS286" s="224">
        <f t="shared" si="51"/>
        <v>10</v>
      </c>
      <c r="AT286" s="224">
        <f t="shared" si="52"/>
        <v>0</v>
      </c>
      <c r="AU286" s="224" t="str">
        <f>IFERROR((AQ286-#REF!+#REF!)/(#REF!-#REF!)*100,"")</f>
        <v/>
      </c>
      <c r="AV286" s="224"/>
      <c r="AW286" s="224"/>
      <c r="AX286" s="224"/>
    </row>
    <row r="287" ht="12.75" customHeight="1" spans="1:50">
      <c r="A287" s="13">
        <v>280</v>
      </c>
      <c r="B287" s="204" t="s">
        <v>2202</v>
      </c>
      <c r="C287" s="204" t="s">
        <v>2163</v>
      </c>
      <c r="D287" s="205" t="s">
        <v>1798</v>
      </c>
      <c r="E287" s="206"/>
      <c r="F287" s="206"/>
      <c r="G287" s="207" t="s">
        <v>3126</v>
      </c>
      <c r="H287" s="208"/>
      <c r="I287" s="209" t="s">
        <v>1799</v>
      </c>
      <c r="J287" s="208">
        <v>1</v>
      </c>
      <c r="K287" s="209" t="s">
        <v>3127</v>
      </c>
      <c r="L287" s="215" t="s">
        <v>1800</v>
      </c>
      <c r="M287" s="214" t="str">
        <f t="shared" si="44"/>
        <v>2004-12-31</v>
      </c>
      <c r="N287" s="46"/>
      <c r="O287" s="16"/>
      <c r="P287" s="14"/>
      <c r="Q287" s="217">
        <v>548</v>
      </c>
      <c r="R287" s="16">
        <v>0</v>
      </c>
      <c r="S287" s="16"/>
      <c r="T287" s="16">
        <f t="shared" si="53"/>
        <v>10</v>
      </c>
      <c r="U287" s="46"/>
      <c r="V287" s="16">
        <f t="shared" si="54"/>
        <v>10</v>
      </c>
      <c r="W287" s="16" t="str">
        <f t="shared" si="45"/>
        <v/>
      </c>
      <c r="X287" s="14"/>
      <c r="Y287" s="2"/>
      <c r="AA287" s="45" t="s">
        <v>3129</v>
      </c>
      <c r="AB287" s="224" t="s">
        <v>3130</v>
      </c>
      <c r="AC287" s="224"/>
      <c r="AD287" s="224"/>
      <c r="AE287" s="224"/>
      <c r="AF287" s="224"/>
      <c r="AG287" s="224">
        <v>1</v>
      </c>
      <c r="AH287" s="224">
        <v>0</v>
      </c>
      <c r="AI287" s="224">
        <v>0</v>
      </c>
      <c r="AJ287" s="224">
        <v>5</v>
      </c>
      <c r="AK287" s="230">
        <f t="shared" si="46"/>
        <v>2004</v>
      </c>
      <c r="AL287" s="224">
        <f t="shared" si="47"/>
        <v>5</v>
      </c>
      <c r="AM287" s="224">
        <v>0</v>
      </c>
      <c r="AN287" s="224">
        <f t="shared" si="48"/>
        <v>10</v>
      </c>
      <c r="AO287" s="224">
        <f t="shared" si="49"/>
        <v>10</v>
      </c>
      <c r="AP287" s="233"/>
      <c r="AQ287" s="224">
        <f t="shared" si="50"/>
        <v>10</v>
      </c>
      <c r="AR287" s="224"/>
      <c r="AS287" s="224">
        <f t="shared" si="51"/>
        <v>10</v>
      </c>
      <c r="AT287" s="224">
        <f t="shared" si="52"/>
        <v>0</v>
      </c>
      <c r="AU287" s="224" t="str">
        <f>IFERROR((AQ287-#REF!+#REF!)/(#REF!-#REF!)*100,"")</f>
        <v/>
      </c>
      <c r="AV287" s="224"/>
      <c r="AW287" s="224"/>
      <c r="AX287" s="224"/>
    </row>
    <row r="288" ht="12.75" customHeight="1" spans="1:50">
      <c r="A288" s="13">
        <v>281</v>
      </c>
      <c r="B288" s="204" t="s">
        <v>2203</v>
      </c>
      <c r="C288" s="204" t="s">
        <v>2163</v>
      </c>
      <c r="D288" s="205" t="s">
        <v>1798</v>
      </c>
      <c r="E288" s="206"/>
      <c r="F288" s="206"/>
      <c r="G288" s="207" t="s">
        <v>3126</v>
      </c>
      <c r="H288" s="208"/>
      <c r="I288" s="209" t="s">
        <v>1799</v>
      </c>
      <c r="J288" s="208">
        <v>1</v>
      </c>
      <c r="K288" s="209" t="s">
        <v>3127</v>
      </c>
      <c r="L288" s="215" t="s">
        <v>1800</v>
      </c>
      <c r="M288" s="214" t="str">
        <f t="shared" si="44"/>
        <v>2004-12-31</v>
      </c>
      <c r="N288" s="46"/>
      <c r="O288" s="16"/>
      <c r="P288" s="14"/>
      <c r="Q288" s="217">
        <v>548</v>
      </c>
      <c r="R288" s="16">
        <v>0</v>
      </c>
      <c r="S288" s="16"/>
      <c r="T288" s="16">
        <f t="shared" si="53"/>
        <v>10</v>
      </c>
      <c r="U288" s="46"/>
      <c r="V288" s="16">
        <f t="shared" si="54"/>
        <v>10</v>
      </c>
      <c r="W288" s="16" t="str">
        <f t="shared" si="45"/>
        <v/>
      </c>
      <c r="X288" s="14"/>
      <c r="Y288" s="2"/>
      <c r="AA288" s="45" t="s">
        <v>3129</v>
      </c>
      <c r="AB288" s="224" t="s">
        <v>3130</v>
      </c>
      <c r="AC288" s="224"/>
      <c r="AD288" s="224"/>
      <c r="AE288" s="224"/>
      <c r="AF288" s="224"/>
      <c r="AG288" s="224">
        <v>1</v>
      </c>
      <c r="AH288" s="224">
        <v>0</v>
      </c>
      <c r="AI288" s="224">
        <v>0</v>
      </c>
      <c r="AJ288" s="224">
        <v>5</v>
      </c>
      <c r="AK288" s="230">
        <f t="shared" si="46"/>
        <v>2004</v>
      </c>
      <c r="AL288" s="224">
        <f t="shared" si="47"/>
        <v>5</v>
      </c>
      <c r="AM288" s="224">
        <v>0</v>
      </c>
      <c r="AN288" s="224">
        <f t="shared" si="48"/>
        <v>10</v>
      </c>
      <c r="AO288" s="224">
        <f t="shared" si="49"/>
        <v>10</v>
      </c>
      <c r="AP288" s="233"/>
      <c r="AQ288" s="224">
        <f t="shared" si="50"/>
        <v>10</v>
      </c>
      <c r="AR288" s="224"/>
      <c r="AS288" s="224">
        <f t="shared" si="51"/>
        <v>10</v>
      </c>
      <c r="AT288" s="224">
        <f t="shared" si="52"/>
        <v>0</v>
      </c>
      <c r="AU288" s="224" t="str">
        <f>IFERROR((AQ288-#REF!+#REF!)/(#REF!-#REF!)*100,"")</f>
        <v/>
      </c>
      <c r="AV288" s="224"/>
      <c r="AW288" s="224"/>
      <c r="AX288" s="224"/>
    </row>
    <row r="289" ht="12.75" customHeight="1" spans="1:50">
      <c r="A289" s="13">
        <v>282</v>
      </c>
      <c r="B289" s="204" t="s">
        <v>2204</v>
      </c>
      <c r="C289" s="204" t="s">
        <v>2163</v>
      </c>
      <c r="D289" s="205" t="s">
        <v>1798</v>
      </c>
      <c r="E289" s="206"/>
      <c r="F289" s="206"/>
      <c r="G289" s="207" t="s">
        <v>3126</v>
      </c>
      <c r="H289" s="208"/>
      <c r="I289" s="209" t="s">
        <v>1799</v>
      </c>
      <c r="J289" s="208">
        <v>1</v>
      </c>
      <c r="K289" s="209" t="s">
        <v>3127</v>
      </c>
      <c r="L289" s="215" t="s">
        <v>1800</v>
      </c>
      <c r="M289" s="214" t="str">
        <f t="shared" si="44"/>
        <v>2004-12-31</v>
      </c>
      <c r="N289" s="46"/>
      <c r="O289" s="16"/>
      <c r="P289" s="14"/>
      <c r="Q289" s="217">
        <v>548</v>
      </c>
      <c r="R289" s="16">
        <v>0</v>
      </c>
      <c r="S289" s="16"/>
      <c r="T289" s="16">
        <f t="shared" si="53"/>
        <v>10</v>
      </c>
      <c r="U289" s="46"/>
      <c r="V289" s="16">
        <f t="shared" si="54"/>
        <v>10</v>
      </c>
      <c r="W289" s="16" t="str">
        <f t="shared" si="45"/>
        <v/>
      </c>
      <c r="X289" s="14"/>
      <c r="Y289" s="2"/>
      <c r="AA289" s="45" t="s">
        <v>3129</v>
      </c>
      <c r="AB289" s="224" t="s">
        <v>3130</v>
      </c>
      <c r="AC289" s="224"/>
      <c r="AD289" s="224"/>
      <c r="AE289" s="224"/>
      <c r="AF289" s="224"/>
      <c r="AG289" s="224">
        <v>1</v>
      </c>
      <c r="AH289" s="224">
        <v>0</v>
      </c>
      <c r="AI289" s="224">
        <v>0</v>
      </c>
      <c r="AJ289" s="224">
        <v>5</v>
      </c>
      <c r="AK289" s="230">
        <f t="shared" si="46"/>
        <v>2004</v>
      </c>
      <c r="AL289" s="224">
        <f t="shared" si="47"/>
        <v>5</v>
      </c>
      <c r="AM289" s="224">
        <v>0</v>
      </c>
      <c r="AN289" s="224">
        <f t="shared" si="48"/>
        <v>10</v>
      </c>
      <c r="AO289" s="224">
        <f t="shared" si="49"/>
        <v>10</v>
      </c>
      <c r="AP289" s="233"/>
      <c r="AQ289" s="224">
        <f t="shared" si="50"/>
        <v>10</v>
      </c>
      <c r="AR289" s="224"/>
      <c r="AS289" s="224">
        <f t="shared" si="51"/>
        <v>10</v>
      </c>
      <c r="AT289" s="224">
        <f t="shared" si="52"/>
        <v>0</v>
      </c>
      <c r="AU289" s="224" t="str">
        <f>IFERROR((AQ289-#REF!+#REF!)/(#REF!-#REF!)*100,"")</f>
        <v/>
      </c>
      <c r="AV289" s="224"/>
      <c r="AW289" s="224"/>
      <c r="AX289" s="224"/>
    </row>
    <row r="290" ht="12.75" customHeight="1" spans="1:50">
      <c r="A290" s="13">
        <v>283</v>
      </c>
      <c r="B290" s="204" t="s">
        <v>2205</v>
      </c>
      <c r="C290" s="204" t="s">
        <v>2163</v>
      </c>
      <c r="D290" s="205" t="s">
        <v>1798</v>
      </c>
      <c r="E290" s="206"/>
      <c r="F290" s="206"/>
      <c r="G290" s="207" t="s">
        <v>3126</v>
      </c>
      <c r="H290" s="208"/>
      <c r="I290" s="209" t="s">
        <v>1799</v>
      </c>
      <c r="J290" s="208">
        <v>1</v>
      </c>
      <c r="K290" s="209" t="s">
        <v>3127</v>
      </c>
      <c r="L290" s="215" t="s">
        <v>1800</v>
      </c>
      <c r="M290" s="214" t="str">
        <f t="shared" si="44"/>
        <v>2004-12-31</v>
      </c>
      <c r="N290" s="46"/>
      <c r="O290" s="16"/>
      <c r="P290" s="14"/>
      <c r="Q290" s="217">
        <v>548</v>
      </c>
      <c r="R290" s="16">
        <v>0</v>
      </c>
      <c r="S290" s="16"/>
      <c r="T290" s="16">
        <f t="shared" si="53"/>
        <v>10</v>
      </c>
      <c r="U290" s="46"/>
      <c r="V290" s="16">
        <f t="shared" si="54"/>
        <v>10</v>
      </c>
      <c r="W290" s="16" t="str">
        <f t="shared" si="45"/>
        <v/>
      </c>
      <c r="X290" s="14"/>
      <c r="Y290" s="2"/>
      <c r="AA290" s="45" t="s">
        <v>3129</v>
      </c>
      <c r="AB290" s="224" t="s">
        <v>3130</v>
      </c>
      <c r="AC290" s="224"/>
      <c r="AD290" s="224"/>
      <c r="AE290" s="224"/>
      <c r="AF290" s="224"/>
      <c r="AG290" s="224">
        <v>1</v>
      </c>
      <c r="AH290" s="224">
        <v>0</v>
      </c>
      <c r="AI290" s="224">
        <v>0</v>
      </c>
      <c r="AJ290" s="224">
        <v>5</v>
      </c>
      <c r="AK290" s="230">
        <f t="shared" si="46"/>
        <v>2004</v>
      </c>
      <c r="AL290" s="224">
        <f t="shared" si="47"/>
        <v>5</v>
      </c>
      <c r="AM290" s="224">
        <v>0</v>
      </c>
      <c r="AN290" s="224">
        <f t="shared" si="48"/>
        <v>10</v>
      </c>
      <c r="AO290" s="224">
        <f t="shared" si="49"/>
        <v>10</v>
      </c>
      <c r="AP290" s="233"/>
      <c r="AQ290" s="224">
        <f t="shared" si="50"/>
        <v>10</v>
      </c>
      <c r="AR290" s="224"/>
      <c r="AS290" s="224">
        <f t="shared" si="51"/>
        <v>10</v>
      </c>
      <c r="AT290" s="224">
        <f t="shared" si="52"/>
        <v>0</v>
      </c>
      <c r="AU290" s="224" t="str">
        <f>IFERROR((AQ290-#REF!+#REF!)/(#REF!-#REF!)*100,"")</f>
        <v/>
      </c>
      <c r="AV290" s="224"/>
      <c r="AW290" s="224"/>
      <c r="AX290" s="224"/>
    </row>
    <row r="291" ht="12.75" customHeight="1" spans="1:50">
      <c r="A291" s="13">
        <v>284</v>
      </c>
      <c r="B291" s="204" t="s">
        <v>2206</v>
      </c>
      <c r="C291" s="204" t="s">
        <v>2163</v>
      </c>
      <c r="D291" s="205" t="s">
        <v>1798</v>
      </c>
      <c r="E291" s="206"/>
      <c r="F291" s="206"/>
      <c r="G291" s="207" t="s">
        <v>3126</v>
      </c>
      <c r="H291" s="208"/>
      <c r="I291" s="209" t="s">
        <v>1799</v>
      </c>
      <c r="J291" s="208">
        <v>1</v>
      </c>
      <c r="K291" s="209" t="s">
        <v>3127</v>
      </c>
      <c r="L291" s="215" t="s">
        <v>1800</v>
      </c>
      <c r="M291" s="214" t="str">
        <f t="shared" si="44"/>
        <v>2004-12-31</v>
      </c>
      <c r="N291" s="46"/>
      <c r="O291" s="16"/>
      <c r="P291" s="14"/>
      <c r="Q291" s="217">
        <v>548</v>
      </c>
      <c r="R291" s="16">
        <v>0</v>
      </c>
      <c r="S291" s="16"/>
      <c r="T291" s="16">
        <f t="shared" si="53"/>
        <v>10</v>
      </c>
      <c r="U291" s="46"/>
      <c r="V291" s="16">
        <f t="shared" si="54"/>
        <v>10</v>
      </c>
      <c r="W291" s="16" t="str">
        <f t="shared" si="45"/>
        <v/>
      </c>
      <c r="X291" s="14"/>
      <c r="Y291" s="2"/>
      <c r="AA291" s="45" t="s">
        <v>3129</v>
      </c>
      <c r="AB291" s="224" t="s">
        <v>3130</v>
      </c>
      <c r="AC291" s="224"/>
      <c r="AD291" s="224"/>
      <c r="AE291" s="224"/>
      <c r="AF291" s="224"/>
      <c r="AG291" s="224">
        <v>1</v>
      </c>
      <c r="AH291" s="224">
        <v>0</v>
      </c>
      <c r="AI291" s="224">
        <v>0</v>
      </c>
      <c r="AJ291" s="224">
        <v>5</v>
      </c>
      <c r="AK291" s="230">
        <f t="shared" si="46"/>
        <v>2004</v>
      </c>
      <c r="AL291" s="224">
        <f t="shared" si="47"/>
        <v>5</v>
      </c>
      <c r="AM291" s="224">
        <v>0</v>
      </c>
      <c r="AN291" s="224">
        <f t="shared" si="48"/>
        <v>10</v>
      </c>
      <c r="AO291" s="224">
        <f t="shared" si="49"/>
        <v>10</v>
      </c>
      <c r="AP291" s="233"/>
      <c r="AQ291" s="224">
        <f t="shared" si="50"/>
        <v>10</v>
      </c>
      <c r="AR291" s="224"/>
      <c r="AS291" s="224">
        <f t="shared" si="51"/>
        <v>10</v>
      </c>
      <c r="AT291" s="224">
        <f t="shared" si="52"/>
        <v>0</v>
      </c>
      <c r="AU291" s="224" t="str">
        <f>IFERROR((AQ291-#REF!+#REF!)/(#REF!-#REF!)*100,"")</f>
        <v/>
      </c>
      <c r="AV291" s="224"/>
      <c r="AW291" s="224"/>
      <c r="AX291" s="224"/>
    </row>
    <row r="292" ht="12.75" customHeight="1" spans="1:50">
      <c r="A292" s="13">
        <v>285</v>
      </c>
      <c r="B292" s="204" t="s">
        <v>2207</v>
      </c>
      <c r="C292" s="204" t="s">
        <v>2163</v>
      </c>
      <c r="D292" s="205" t="s">
        <v>1798</v>
      </c>
      <c r="E292" s="206"/>
      <c r="F292" s="206"/>
      <c r="G292" s="207" t="s">
        <v>3126</v>
      </c>
      <c r="H292" s="208"/>
      <c r="I292" s="209" t="s">
        <v>1799</v>
      </c>
      <c r="J292" s="208">
        <v>1</v>
      </c>
      <c r="K292" s="209" t="s">
        <v>3127</v>
      </c>
      <c r="L292" s="215" t="s">
        <v>1800</v>
      </c>
      <c r="M292" s="214" t="str">
        <f t="shared" si="44"/>
        <v>2004-12-31</v>
      </c>
      <c r="N292" s="46"/>
      <c r="O292" s="16"/>
      <c r="P292" s="14"/>
      <c r="Q292" s="217">
        <v>548</v>
      </c>
      <c r="R292" s="16">
        <v>0</v>
      </c>
      <c r="S292" s="16"/>
      <c r="T292" s="16">
        <f t="shared" si="53"/>
        <v>10</v>
      </c>
      <c r="U292" s="46"/>
      <c r="V292" s="16">
        <f t="shared" si="54"/>
        <v>10</v>
      </c>
      <c r="W292" s="16" t="str">
        <f t="shared" si="45"/>
        <v/>
      </c>
      <c r="X292" s="14"/>
      <c r="Y292" s="2"/>
      <c r="AA292" s="45" t="s">
        <v>3129</v>
      </c>
      <c r="AB292" s="224" t="s">
        <v>3130</v>
      </c>
      <c r="AC292" s="224"/>
      <c r="AD292" s="224"/>
      <c r="AE292" s="224"/>
      <c r="AF292" s="224"/>
      <c r="AG292" s="224">
        <v>1</v>
      </c>
      <c r="AH292" s="224">
        <v>0</v>
      </c>
      <c r="AI292" s="224">
        <v>0</v>
      </c>
      <c r="AJ292" s="224">
        <v>5</v>
      </c>
      <c r="AK292" s="230">
        <f t="shared" si="46"/>
        <v>2004</v>
      </c>
      <c r="AL292" s="224">
        <f t="shared" si="47"/>
        <v>5</v>
      </c>
      <c r="AM292" s="224">
        <v>0</v>
      </c>
      <c r="AN292" s="224">
        <f t="shared" si="48"/>
        <v>10</v>
      </c>
      <c r="AO292" s="224">
        <f t="shared" si="49"/>
        <v>10</v>
      </c>
      <c r="AP292" s="233"/>
      <c r="AQ292" s="224">
        <f t="shared" si="50"/>
        <v>10</v>
      </c>
      <c r="AR292" s="224"/>
      <c r="AS292" s="224">
        <f t="shared" si="51"/>
        <v>10</v>
      </c>
      <c r="AT292" s="224">
        <f t="shared" si="52"/>
        <v>0</v>
      </c>
      <c r="AU292" s="224" t="str">
        <f>IFERROR((AQ292-#REF!+#REF!)/(#REF!-#REF!)*100,"")</f>
        <v/>
      </c>
      <c r="AV292" s="224"/>
      <c r="AW292" s="224"/>
      <c r="AX292" s="224"/>
    </row>
    <row r="293" ht="12.75" customHeight="1" spans="1:50">
      <c r="A293" s="13">
        <v>286</v>
      </c>
      <c r="B293" s="204" t="s">
        <v>2208</v>
      </c>
      <c r="C293" s="204" t="s">
        <v>2163</v>
      </c>
      <c r="D293" s="205" t="s">
        <v>1798</v>
      </c>
      <c r="E293" s="206"/>
      <c r="F293" s="206"/>
      <c r="G293" s="207" t="s">
        <v>3126</v>
      </c>
      <c r="H293" s="208"/>
      <c r="I293" s="209" t="s">
        <v>1799</v>
      </c>
      <c r="J293" s="208">
        <v>1</v>
      </c>
      <c r="K293" s="209" t="s">
        <v>3127</v>
      </c>
      <c r="L293" s="215" t="s">
        <v>1800</v>
      </c>
      <c r="M293" s="214" t="str">
        <f t="shared" si="44"/>
        <v>2004-12-31</v>
      </c>
      <c r="N293" s="46"/>
      <c r="O293" s="16"/>
      <c r="P293" s="14"/>
      <c r="Q293" s="217">
        <v>548</v>
      </c>
      <c r="R293" s="16">
        <v>0</v>
      </c>
      <c r="S293" s="16"/>
      <c r="T293" s="16">
        <f t="shared" si="53"/>
        <v>10</v>
      </c>
      <c r="U293" s="46"/>
      <c r="V293" s="16">
        <f t="shared" si="54"/>
        <v>10</v>
      </c>
      <c r="W293" s="16" t="str">
        <f t="shared" si="45"/>
        <v/>
      </c>
      <c r="X293" s="14"/>
      <c r="Y293" s="2"/>
      <c r="AA293" s="45" t="s">
        <v>3129</v>
      </c>
      <c r="AB293" s="224" t="s">
        <v>3130</v>
      </c>
      <c r="AC293" s="224"/>
      <c r="AD293" s="224"/>
      <c r="AE293" s="224"/>
      <c r="AF293" s="224"/>
      <c r="AG293" s="224">
        <v>1</v>
      </c>
      <c r="AH293" s="224">
        <v>0</v>
      </c>
      <c r="AI293" s="224">
        <v>0</v>
      </c>
      <c r="AJ293" s="224">
        <v>5</v>
      </c>
      <c r="AK293" s="230">
        <f t="shared" si="46"/>
        <v>2004</v>
      </c>
      <c r="AL293" s="224">
        <f t="shared" si="47"/>
        <v>5</v>
      </c>
      <c r="AM293" s="224">
        <v>0</v>
      </c>
      <c r="AN293" s="224">
        <f t="shared" si="48"/>
        <v>10</v>
      </c>
      <c r="AO293" s="224">
        <f t="shared" si="49"/>
        <v>10</v>
      </c>
      <c r="AP293" s="233"/>
      <c r="AQ293" s="224">
        <f t="shared" si="50"/>
        <v>10</v>
      </c>
      <c r="AR293" s="224"/>
      <c r="AS293" s="224">
        <f t="shared" si="51"/>
        <v>10</v>
      </c>
      <c r="AT293" s="224">
        <f t="shared" si="52"/>
        <v>0</v>
      </c>
      <c r="AU293" s="224" t="str">
        <f>IFERROR((AQ293-#REF!+#REF!)/(#REF!-#REF!)*100,"")</f>
        <v/>
      </c>
      <c r="AV293" s="224"/>
      <c r="AW293" s="224"/>
      <c r="AX293" s="224"/>
    </row>
    <row r="294" ht="12.75" customHeight="1" spans="1:50">
      <c r="A294" s="13">
        <v>287</v>
      </c>
      <c r="B294" s="204" t="s">
        <v>2209</v>
      </c>
      <c r="C294" s="204" t="s">
        <v>2163</v>
      </c>
      <c r="D294" s="205" t="s">
        <v>1798</v>
      </c>
      <c r="E294" s="206"/>
      <c r="F294" s="206"/>
      <c r="G294" s="207" t="s">
        <v>3126</v>
      </c>
      <c r="H294" s="208"/>
      <c r="I294" s="209" t="s">
        <v>1799</v>
      </c>
      <c r="J294" s="208">
        <v>1</v>
      </c>
      <c r="K294" s="209" t="s">
        <v>3127</v>
      </c>
      <c r="L294" s="215" t="s">
        <v>1800</v>
      </c>
      <c r="M294" s="214" t="str">
        <f t="shared" si="44"/>
        <v>2004-12-31</v>
      </c>
      <c r="N294" s="46"/>
      <c r="O294" s="16"/>
      <c r="P294" s="14"/>
      <c r="Q294" s="217">
        <v>548</v>
      </c>
      <c r="R294" s="16">
        <v>0</v>
      </c>
      <c r="S294" s="16"/>
      <c r="T294" s="16">
        <f t="shared" si="53"/>
        <v>10</v>
      </c>
      <c r="U294" s="46"/>
      <c r="V294" s="16">
        <f t="shared" si="54"/>
        <v>10</v>
      </c>
      <c r="W294" s="16" t="str">
        <f t="shared" si="45"/>
        <v/>
      </c>
      <c r="X294" s="14"/>
      <c r="Y294" s="2"/>
      <c r="AA294" s="45" t="s">
        <v>3129</v>
      </c>
      <c r="AB294" s="224" t="s">
        <v>3130</v>
      </c>
      <c r="AC294" s="224"/>
      <c r="AD294" s="224"/>
      <c r="AE294" s="224"/>
      <c r="AF294" s="224"/>
      <c r="AG294" s="224">
        <v>1</v>
      </c>
      <c r="AH294" s="224">
        <v>0</v>
      </c>
      <c r="AI294" s="224">
        <v>0</v>
      </c>
      <c r="AJ294" s="224">
        <v>5</v>
      </c>
      <c r="AK294" s="230">
        <f t="shared" si="46"/>
        <v>2004</v>
      </c>
      <c r="AL294" s="224">
        <f t="shared" si="47"/>
        <v>5</v>
      </c>
      <c r="AM294" s="224">
        <v>0</v>
      </c>
      <c r="AN294" s="224">
        <f t="shared" si="48"/>
        <v>10</v>
      </c>
      <c r="AO294" s="224">
        <f t="shared" si="49"/>
        <v>10</v>
      </c>
      <c r="AP294" s="233"/>
      <c r="AQ294" s="224">
        <f t="shared" si="50"/>
        <v>10</v>
      </c>
      <c r="AR294" s="224"/>
      <c r="AS294" s="224">
        <f t="shared" si="51"/>
        <v>10</v>
      </c>
      <c r="AT294" s="224">
        <f t="shared" si="52"/>
        <v>0</v>
      </c>
      <c r="AU294" s="224" t="str">
        <f>IFERROR((AQ294-#REF!+#REF!)/(#REF!-#REF!)*100,"")</f>
        <v/>
      </c>
      <c r="AV294" s="224"/>
      <c r="AW294" s="224"/>
      <c r="AX294" s="224"/>
    </row>
    <row r="295" ht="12.75" customHeight="1" spans="1:50">
      <c r="A295" s="13">
        <v>288</v>
      </c>
      <c r="B295" s="204" t="s">
        <v>2210</v>
      </c>
      <c r="C295" s="204" t="s">
        <v>2163</v>
      </c>
      <c r="D295" s="205" t="s">
        <v>1798</v>
      </c>
      <c r="E295" s="206"/>
      <c r="F295" s="206"/>
      <c r="G295" s="207" t="s">
        <v>3126</v>
      </c>
      <c r="H295" s="208"/>
      <c r="I295" s="209" t="s">
        <v>1799</v>
      </c>
      <c r="J295" s="208">
        <v>1</v>
      </c>
      <c r="K295" s="209" t="s">
        <v>3127</v>
      </c>
      <c r="L295" s="215" t="s">
        <v>1800</v>
      </c>
      <c r="M295" s="214" t="str">
        <f t="shared" si="44"/>
        <v>2004-12-31</v>
      </c>
      <c r="N295" s="46"/>
      <c r="O295" s="16"/>
      <c r="P295" s="14"/>
      <c r="Q295" s="217">
        <v>548</v>
      </c>
      <c r="R295" s="16">
        <v>0</v>
      </c>
      <c r="S295" s="16"/>
      <c r="T295" s="16">
        <f t="shared" si="53"/>
        <v>10</v>
      </c>
      <c r="U295" s="46"/>
      <c r="V295" s="16">
        <f t="shared" si="54"/>
        <v>10</v>
      </c>
      <c r="W295" s="16" t="str">
        <f t="shared" si="45"/>
        <v/>
      </c>
      <c r="X295" s="14"/>
      <c r="Y295" s="2"/>
      <c r="AA295" s="45" t="s">
        <v>3129</v>
      </c>
      <c r="AB295" s="224" t="s">
        <v>3130</v>
      </c>
      <c r="AC295" s="224"/>
      <c r="AD295" s="224"/>
      <c r="AE295" s="224"/>
      <c r="AF295" s="224"/>
      <c r="AG295" s="224">
        <v>1</v>
      </c>
      <c r="AH295" s="224">
        <v>0</v>
      </c>
      <c r="AI295" s="224">
        <v>0</v>
      </c>
      <c r="AJ295" s="224">
        <v>5</v>
      </c>
      <c r="AK295" s="230">
        <f t="shared" si="46"/>
        <v>2004</v>
      </c>
      <c r="AL295" s="224">
        <f t="shared" si="47"/>
        <v>5</v>
      </c>
      <c r="AM295" s="224">
        <v>0</v>
      </c>
      <c r="AN295" s="224">
        <f t="shared" si="48"/>
        <v>10</v>
      </c>
      <c r="AO295" s="224">
        <f t="shared" si="49"/>
        <v>10</v>
      </c>
      <c r="AP295" s="233"/>
      <c r="AQ295" s="224">
        <f t="shared" si="50"/>
        <v>10</v>
      </c>
      <c r="AR295" s="224"/>
      <c r="AS295" s="224">
        <f t="shared" si="51"/>
        <v>10</v>
      </c>
      <c r="AT295" s="224">
        <f t="shared" si="52"/>
        <v>0</v>
      </c>
      <c r="AU295" s="224" t="str">
        <f>IFERROR((AQ295-#REF!+#REF!)/(#REF!-#REF!)*100,"")</f>
        <v/>
      </c>
      <c r="AV295" s="224"/>
      <c r="AW295" s="224"/>
      <c r="AX295" s="224"/>
    </row>
    <row r="296" ht="12.75" customHeight="1" spans="1:50">
      <c r="A296" s="13">
        <v>289</v>
      </c>
      <c r="B296" s="204" t="s">
        <v>2211</v>
      </c>
      <c r="C296" s="204" t="s">
        <v>2163</v>
      </c>
      <c r="D296" s="205" t="s">
        <v>1798</v>
      </c>
      <c r="E296" s="206"/>
      <c r="F296" s="206"/>
      <c r="G296" s="207" t="s">
        <v>3126</v>
      </c>
      <c r="H296" s="208"/>
      <c r="I296" s="209" t="s">
        <v>1799</v>
      </c>
      <c r="J296" s="208">
        <v>1</v>
      </c>
      <c r="K296" s="209" t="s">
        <v>3127</v>
      </c>
      <c r="L296" s="215" t="s">
        <v>1800</v>
      </c>
      <c r="M296" s="214" t="str">
        <f t="shared" si="44"/>
        <v>2004-12-31</v>
      </c>
      <c r="N296" s="46"/>
      <c r="O296" s="16"/>
      <c r="P296" s="14"/>
      <c r="Q296" s="217">
        <v>548</v>
      </c>
      <c r="R296" s="16">
        <v>0</v>
      </c>
      <c r="S296" s="16"/>
      <c r="T296" s="16">
        <f t="shared" si="53"/>
        <v>10</v>
      </c>
      <c r="U296" s="46"/>
      <c r="V296" s="16">
        <f t="shared" si="54"/>
        <v>10</v>
      </c>
      <c r="W296" s="16" t="str">
        <f t="shared" si="45"/>
        <v/>
      </c>
      <c r="X296" s="14"/>
      <c r="Y296" s="2"/>
      <c r="AA296" s="45" t="s">
        <v>3129</v>
      </c>
      <c r="AB296" s="224" t="s">
        <v>3130</v>
      </c>
      <c r="AC296" s="224"/>
      <c r="AD296" s="224"/>
      <c r="AE296" s="224"/>
      <c r="AF296" s="224"/>
      <c r="AG296" s="224">
        <v>1</v>
      </c>
      <c r="AH296" s="224">
        <v>0</v>
      </c>
      <c r="AI296" s="224">
        <v>0</v>
      </c>
      <c r="AJ296" s="224">
        <v>5</v>
      </c>
      <c r="AK296" s="230">
        <f t="shared" si="46"/>
        <v>2004</v>
      </c>
      <c r="AL296" s="224">
        <f t="shared" si="47"/>
        <v>5</v>
      </c>
      <c r="AM296" s="224">
        <v>0</v>
      </c>
      <c r="AN296" s="224">
        <f t="shared" si="48"/>
        <v>10</v>
      </c>
      <c r="AO296" s="224">
        <f t="shared" si="49"/>
        <v>10</v>
      </c>
      <c r="AP296" s="233"/>
      <c r="AQ296" s="224">
        <f t="shared" si="50"/>
        <v>10</v>
      </c>
      <c r="AR296" s="224"/>
      <c r="AS296" s="224">
        <f t="shared" si="51"/>
        <v>10</v>
      </c>
      <c r="AT296" s="224">
        <f t="shared" si="52"/>
        <v>0</v>
      </c>
      <c r="AU296" s="224" t="str">
        <f>IFERROR((AQ296-#REF!+#REF!)/(#REF!-#REF!)*100,"")</f>
        <v/>
      </c>
      <c r="AV296" s="224"/>
      <c r="AW296" s="224"/>
      <c r="AX296" s="224"/>
    </row>
    <row r="297" ht="12.75" customHeight="1" spans="1:50">
      <c r="A297" s="13">
        <v>290</v>
      </c>
      <c r="B297" s="204" t="s">
        <v>2212</v>
      </c>
      <c r="C297" s="204" t="s">
        <v>2163</v>
      </c>
      <c r="D297" s="205" t="s">
        <v>1798</v>
      </c>
      <c r="E297" s="206"/>
      <c r="F297" s="206"/>
      <c r="G297" s="207" t="s">
        <v>3126</v>
      </c>
      <c r="H297" s="208"/>
      <c r="I297" s="209" t="s">
        <v>1799</v>
      </c>
      <c r="J297" s="208">
        <v>1</v>
      </c>
      <c r="K297" s="209" t="s">
        <v>3127</v>
      </c>
      <c r="L297" s="215" t="s">
        <v>1800</v>
      </c>
      <c r="M297" s="214" t="str">
        <f t="shared" si="44"/>
        <v>2004-12-31</v>
      </c>
      <c r="N297" s="46"/>
      <c r="O297" s="16"/>
      <c r="P297" s="14"/>
      <c r="Q297" s="217">
        <v>548</v>
      </c>
      <c r="R297" s="16">
        <v>0</v>
      </c>
      <c r="S297" s="16"/>
      <c r="T297" s="16">
        <f t="shared" si="53"/>
        <v>10</v>
      </c>
      <c r="U297" s="46"/>
      <c r="V297" s="16">
        <f t="shared" si="54"/>
        <v>10</v>
      </c>
      <c r="W297" s="16" t="str">
        <f t="shared" si="45"/>
        <v/>
      </c>
      <c r="X297" s="14"/>
      <c r="Y297" s="2"/>
      <c r="AA297" s="45" t="s">
        <v>3129</v>
      </c>
      <c r="AB297" s="224" t="s">
        <v>3130</v>
      </c>
      <c r="AC297" s="224"/>
      <c r="AD297" s="224"/>
      <c r="AE297" s="224"/>
      <c r="AF297" s="224"/>
      <c r="AG297" s="224">
        <v>1</v>
      </c>
      <c r="AH297" s="224">
        <v>0</v>
      </c>
      <c r="AI297" s="224">
        <v>0</v>
      </c>
      <c r="AJ297" s="224">
        <v>5</v>
      </c>
      <c r="AK297" s="230">
        <f t="shared" si="46"/>
        <v>2004</v>
      </c>
      <c r="AL297" s="224">
        <f t="shared" si="47"/>
        <v>5</v>
      </c>
      <c r="AM297" s="224">
        <v>0</v>
      </c>
      <c r="AN297" s="224">
        <f t="shared" si="48"/>
        <v>10</v>
      </c>
      <c r="AO297" s="224">
        <f t="shared" si="49"/>
        <v>10</v>
      </c>
      <c r="AP297" s="233"/>
      <c r="AQ297" s="224">
        <f t="shared" si="50"/>
        <v>10</v>
      </c>
      <c r="AR297" s="224"/>
      <c r="AS297" s="224">
        <f t="shared" si="51"/>
        <v>10</v>
      </c>
      <c r="AT297" s="224">
        <f t="shared" si="52"/>
        <v>0</v>
      </c>
      <c r="AU297" s="224" t="str">
        <f>IFERROR((AQ297-#REF!+#REF!)/(#REF!-#REF!)*100,"")</f>
        <v/>
      </c>
      <c r="AV297" s="224"/>
      <c r="AW297" s="224"/>
      <c r="AX297" s="224"/>
    </row>
    <row r="298" ht="12.75" customHeight="1" spans="1:50">
      <c r="A298" s="13">
        <v>291</v>
      </c>
      <c r="B298" s="204" t="s">
        <v>2213</v>
      </c>
      <c r="C298" s="204" t="s">
        <v>2163</v>
      </c>
      <c r="D298" s="205" t="s">
        <v>1798</v>
      </c>
      <c r="E298" s="206"/>
      <c r="F298" s="206"/>
      <c r="G298" s="207" t="s">
        <v>3126</v>
      </c>
      <c r="H298" s="208"/>
      <c r="I298" s="209" t="s">
        <v>1799</v>
      </c>
      <c r="J298" s="208">
        <v>1</v>
      </c>
      <c r="K298" s="209" t="s">
        <v>3127</v>
      </c>
      <c r="L298" s="215" t="s">
        <v>1800</v>
      </c>
      <c r="M298" s="214" t="str">
        <f t="shared" si="44"/>
        <v>2004-12-31</v>
      </c>
      <c r="N298" s="46"/>
      <c r="O298" s="16"/>
      <c r="P298" s="14"/>
      <c r="Q298" s="217">
        <v>548</v>
      </c>
      <c r="R298" s="16">
        <v>0</v>
      </c>
      <c r="S298" s="16"/>
      <c r="T298" s="16">
        <f t="shared" si="53"/>
        <v>10</v>
      </c>
      <c r="U298" s="46"/>
      <c r="V298" s="16">
        <f t="shared" si="54"/>
        <v>10</v>
      </c>
      <c r="W298" s="16" t="str">
        <f t="shared" si="45"/>
        <v/>
      </c>
      <c r="X298" s="14"/>
      <c r="Y298" s="2"/>
      <c r="AA298" s="45" t="s">
        <v>3129</v>
      </c>
      <c r="AB298" s="224" t="s">
        <v>3130</v>
      </c>
      <c r="AC298" s="224"/>
      <c r="AD298" s="224"/>
      <c r="AE298" s="224"/>
      <c r="AF298" s="224"/>
      <c r="AG298" s="224">
        <v>1</v>
      </c>
      <c r="AH298" s="224">
        <v>0</v>
      </c>
      <c r="AI298" s="224">
        <v>0</v>
      </c>
      <c r="AJ298" s="224">
        <v>5</v>
      </c>
      <c r="AK298" s="230">
        <f t="shared" si="46"/>
        <v>2004</v>
      </c>
      <c r="AL298" s="224">
        <f t="shared" si="47"/>
        <v>5</v>
      </c>
      <c r="AM298" s="224">
        <v>0</v>
      </c>
      <c r="AN298" s="224">
        <f t="shared" si="48"/>
        <v>10</v>
      </c>
      <c r="AO298" s="224">
        <f t="shared" si="49"/>
        <v>10</v>
      </c>
      <c r="AP298" s="233"/>
      <c r="AQ298" s="224">
        <f t="shared" si="50"/>
        <v>10</v>
      </c>
      <c r="AR298" s="224"/>
      <c r="AS298" s="224">
        <f t="shared" si="51"/>
        <v>10</v>
      </c>
      <c r="AT298" s="224">
        <f t="shared" si="52"/>
        <v>0</v>
      </c>
      <c r="AU298" s="224" t="str">
        <f>IFERROR((AQ298-#REF!+#REF!)/(#REF!-#REF!)*100,"")</f>
        <v/>
      </c>
      <c r="AV298" s="224"/>
      <c r="AW298" s="224"/>
      <c r="AX298" s="224"/>
    </row>
    <row r="299" ht="12.75" customHeight="1" spans="1:50">
      <c r="A299" s="13">
        <v>292</v>
      </c>
      <c r="B299" s="204" t="s">
        <v>2214</v>
      </c>
      <c r="C299" s="204" t="s">
        <v>2163</v>
      </c>
      <c r="D299" s="205" t="s">
        <v>1798</v>
      </c>
      <c r="E299" s="206"/>
      <c r="F299" s="206"/>
      <c r="G299" s="207" t="s">
        <v>3126</v>
      </c>
      <c r="H299" s="208"/>
      <c r="I299" s="209" t="s">
        <v>1799</v>
      </c>
      <c r="J299" s="208">
        <v>1</v>
      </c>
      <c r="K299" s="209" t="s">
        <v>3127</v>
      </c>
      <c r="L299" s="215" t="s">
        <v>1800</v>
      </c>
      <c r="M299" s="214" t="str">
        <f t="shared" si="44"/>
        <v>2004-12-31</v>
      </c>
      <c r="N299" s="46"/>
      <c r="O299" s="16"/>
      <c r="P299" s="14"/>
      <c r="Q299" s="217">
        <v>548</v>
      </c>
      <c r="R299" s="16">
        <v>0</v>
      </c>
      <c r="S299" s="16"/>
      <c r="T299" s="16">
        <f t="shared" si="53"/>
        <v>10</v>
      </c>
      <c r="U299" s="46"/>
      <c r="V299" s="16">
        <f t="shared" si="54"/>
        <v>10</v>
      </c>
      <c r="W299" s="16" t="str">
        <f t="shared" si="45"/>
        <v/>
      </c>
      <c r="X299" s="14"/>
      <c r="Y299" s="2"/>
      <c r="AA299" s="45" t="s">
        <v>3129</v>
      </c>
      <c r="AB299" s="224" t="s">
        <v>3130</v>
      </c>
      <c r="AC299" s="224"/>
      <c r="AD299" s="224"/>
      <c r="AE299" s="224"/>
      <c r="AF299" s="224"/>
      <c r="AG299" s="224">
        <v>1</v>
      </c>
      <c r="AH299" s="224">
        <v>0</v>
      </c>
      <c r="AI299" s="224">
        <v>0</v>
      </c>
      <c r="AJ299" s="224">
        <v>5</v>
      </c>
      <c r="AK299" s="230">
        <f t="shared" si="46"/>
        <v>2004</v>
      </c>
      <c r="AL299" s="224">
        <f t="shared" si="47"/>
        <v>5</v>
      </c>
      <c r="AM299" s="224">
        <v>0</v>
      </c>
      <c r="AN299" s="224">
        <f t="shared" si="48"/>
        <v>10</v>
      </c>
      <c r="AO299" s="224">
        <f t="shared" si="49"/>
        <v>10</v>
      </c>
      <c r="AP299" s="233"/>
      <c r="AQ299" s="224">
        <f t="shared" si="50"/>
        <v>10</v>
      </c>
      <c r="AR299" s="224"/>
      <c r="AS299" s="224">
        <f t="shared" si="51"/>
        <v>10</v>
      </c>
      <c r="AT299" s="224">
        <f t="shared" si="52"/>
        <v>0</v>
      </c>
      <c r="AU299" s="224" t="str">
        <f>IFERROR((AQ299-#REF!+#REF!)/(#REF!-#REF!)*100,"")</f>
        <v/>
      </c>
      <c r="AV299" s="224"/>
      <c r="AW299" s="224"/>
      <c r="AX299" s="224"/>
    </row>
    <row r="300" ht="12.75" customHeight="1" spans="1:50">
      <c r="A300" s="13">
        <v>293</v>
      </c>
      <c r="B300" s="204" t="s">
        <v>2215</v>
      </c>
      <c r="C300" s="204" t="s">
        <v>2163</v>
      </c>
      <c r="D300" s="205" t="s">
        <v>1798</v>
      </c>
      <c r="E300" s="206"/>
      <c r="F300" s="206"/>
      <c r="G300" s="207" t="s">
        <v>3126</v>
      </c>
      <c r="H300" s="208"/>
      <c r="I300" s="209" t="s">
        <v>1799</v>
      </c>
      <c r="J300" s="208">
        <v>1</v>
      </c>
      <c r="K300" s="209" t="s">
        <v>3127</v>
      </c>
      <c r="L300" s="215" t="s">
        <v>1800</v>
      </c>
      <c r="M300" s="214" t="str">
        <f t="shared" si="44"/>
        <v>2004-12-31</v>
      </c>
      <c r="N300" s="46"/>
      <c r="O300" s="16"/>
      <c r="P300" s="14"/>
      <c r="Q300" s="217">
        <v>548</v>
      </c>
      <c r="R300" s="16">
        <v>0</v>
      </c>
      <c r="S300" s="16"/>
      <c r="T300" s="16">
        <f t="shared" si="53"/>
        <v>10</v>
      </c>
      <c r="U300" s="46"/>
      <c r="V300" s="16">
        <f t="shared" si="54"/>
        <v>10</v>
      </c>
      <c r="W300" s="16" t="str">
        <f t="shared" si="45"/>
        <v/>
      </c>
      <c r="X300" s="14"/>
      <c r="Y300" s="2"/>
      <c r="AA300" s="45" t="s">
        <v>3129</v>
      </c>
      <c r="AB300" s="224" t="s">
        <v>3130</v>
      </c>
      <c r="AC300" s="224"/>
      <c r="AD300" s="224"/>
      <c r="AE300" s="224"/>
      <c r="AF300" s="224"/>
      <c r="AG300" s="224">
        <v>1</v>
      </c>
      <c r="AH300" s="224">
        <v>0</v>
      </c>
      <c r="AI300" s="224">
        <v>0</v>
      </c>
      <c r="AJ300" s="224">
        <v>5</v>
      </c>
      <c r="AK300" s="230">
        <f t="shared" si="46"/>
        <v>2004</v>
      </c>
      <c r="AL300" s="224">
        <f t="shared" si="47"/>
        <v>5</v>
      </c>
      <c r="AM300" s="224">
        <v>0</v>
      </c>
      <c r="AN300" s="224">
        <f t="shared" si="48"/>
        <v>10</v>
      </c>
      <c r="AO300" s="224">
        <f t="shared" si="49"/>
        <v>10</v>
      </c>
      <c r="AP300" s="233"/>
      <c r="AQ300" s="224">
        <f t="shared" si="50"/>
        <v>10</v>
      </c>
      <c r="AR300" s="224"/>
      <c r="AS300" s="224">
        <f t="shared" si="51"/>
        <v>10</v>
      </c>
      <c r="AT300" s="224">
        <f t="shared" si="52"/>
        <v>0</v>
      </c>
      <c r="AU300" s="224" t="str">
        <f>IFERROR((AQ300-#REF!+#REF!)/(#REF!-#REF!)*100,"")</f>
        <v/>
      </c>
      <c r="AV300" s="224"/>
      <c r="AW300" s="224"/>
      <c r="AX300" s="224"/>
    </row>
    <row r="301" ht="12.75" customHeight="1" spans="1:50">
      <c r="A301" s="13">
        <v>294</v>
      </c>
      <c r="B301" s="204" t="s">
        <v>2216</v>
      </c>
      <c r="C301" s="204" t="s">
        <v>2163</v>
      </c>
      <c r="D301" s="205" t="s">
        <v>1798</v>
      </c>
      <c r="E301" s="206"/>
      <c r="F301" s="206"/>
      <c r="G301" s="207" t="s">
        <v>3126</v>
      </c>
      <c r="H301" s="208"/>
      <c r="I301" s="209" t="s">
        <v>1799</v>
      </c>
      <c r="J301" s="208">
        <v>1</v>
      </c>
      <c r="K301" s="209" t="s">
        <v>3127</v>
      </c>
      <c r="L301" s="215" t="s">
        <v>1800</v>
      </c>
      <c r="M301" s="214" t="str">
        <f t="shared" si="44"/>
        <v>2004-12-31</v>
      </c>
      <c r="N301" s="46"/>
      <c r="O301" s="16"/>
      <c r="P301" s="14"/>
      <c r="Q301" s="217">
        <v>548</v>
      </c>
      <c r="R301" s="16">
        <v>0</v>
      </c>
      <c r="S301" s="16"/>
      <c r="T301" s="16">
        <f t="shared" si="53"/>
        <v>10</v>
      </c>
      <c r="U301" s="46"/>
      <c r="V301" s="16">
        <f t="shared" si="54"/>
        <v>10</v>
      </c>
      <c r="W301" s="16" t="str">
        <f t="shared" si="45"/>
        <v/>
      </c>
      <c r="X301" s="14"/>
      <c r="Y301" s="2"/>
      <c r="AA301" s="45" t="s">
        <v>3129</v>
      </c>
      <c r="AB301" s="224" t="s">
        <v>3130</v>
      </c>
      <c r="AC301" s="224"/>
      <c r="AD301" s="224"/>
      <c r="AE301" s="224"/>
      <c r="AF301" s="224"/>
      <c r="AG301" s="224">
        <v>1</v>
      </c>
      <c r="AH301" s="224">
        <v>0</v>
      </c>
      <c r="AI301" s="224">
        <v>0</v>
      </c>
      <c r="AJ301" s="224">
        <v>5</v>
      </c>
      <c r="AK301" s="230">
        <f t="shared" si="46"/>
        <v>2004</v>
      </c>
      <c r="AL301" s="224">
        <f t="shared" si="47"/>
        <v>5</v>
      </c>
      <c r="AM301" s="224">
        <v>0</v>
      </c>
      <c r="AN301" s="224">
        <f t="shared" si="48"/>
        <v>10</v>
      </c>
      <c r="AO301" s="224">
        <f t="shared" si="49"/>
        <v>10</v>
      </c>
      <c r="AP301" s="233"/>
      <c r="AQ301" s="224">
        <f t="shared" si="50"/>
        <v>10</v>
      </c>
      <c r="AR301" s="224"/>
      <c r="AS301" s="224">
        <f t="shared" si="51"/>
        <v>10</v>
      </c>
      <c r="AT301" s="224">
        <f t="shared" si="52"/>
        <v>0</v>
      </c>
      <c r="AU301" s="224" t="str">
        <f>IFERROR((AQ301-#REF!+#REF!)/(#REF!-#REF!)*100,"")</f>
        <v/>
      </c>
      <c r="AV301" s="224"/>
      <c r="AW301" s="224"/>
      <c r="AX301" s="224"/>
    </row>
    <row r="302" ht="12.75" customHeight="1" spans="1:50">
      <c r="A302" s="13">
        <v>295</v>
      </c>
      <c r="B302" s="204" t="s">
        <v>2217</v>
      </c>
      <c r="C302" s="204" t="s">
        <v>2163</v>
      </c>
      <c r="D302" s="205" t="s">
        <v>1798</v>
      </c>
      <c r="E302" s="206"/>
      <c r="F302" s="206"/>
      <c r="G302" s="207" t="s">
        <v>3126</v>
      </c>
      <c r="H302" s="208"/>
      <c r="I302" s="209" t="s">
        <v>1799</v>
      </c>
      <c r="J302" s="208">
        <v>1</v>
      </c>
      <c r="K302" s="209" t="s">
        <v>3127</v>
      </c>
      <c r="L302" s="215" t="s">
        <v>1800</v>
      </c>
      <c r="M302" s="214" t="str">
        <f t="shared" si="44"/>
        <v>2004-12-31</v>
      </c>
      <c r="N302" s="46"/>
      <c r="O302" s="16"/>
      <c r="P302" s="14"/>
      <c r="Q302" s="217">
        <v>548</v>
      </c>
      <c r="R302" s="16">
        <v>0</v>
      </c>
      <c r="S302" s="16"/>
      <c r="T302" s="16">
        <f t="shared" si="53"/>
        <v>10</v>
      </c>
      <c r="U302" s="46"/>
      <c r="V302" s="16">
        <f t="shared" si="54"/>
        <v>10</v>
      </c>
      <c r="W302" s="16" t="str">
        <f t="shared" si="45"/>
        <v/>
      </c>
      <c r="X302" s="14"/>
      <c r="Y302" s="2"/>
      <c r="AA302" s="45" t="s">
        <v>3129</v>
      </c>
      <c r="AB302" s="224" t="s">
        <v>3130</v>
      </c>
      <c r="AC302" s="224"/>
      <c r="AD302" s="224"/>
      <c r="AE302" s="224"/>
      <c r="AF302" s="224"/>
      <c r="AG302" s="224">
        <v>1</v>
      </c>
      <c r="AH302" s="224">
        <v>0</v>
      </c>
      <c r="AI302" s="224">
        <v>0</v>
      </c>
      <c r="AJ302" s="224">
        <v>5</v>
      </c>
      <c r="AK302" s="230">
        <f t="shared" si="46"/>
        <v>2004</v>
      </c>
      <c r="AL302" s="224">
        <f t="shared" si="47"/>
        <v>5</v>
      </c>
      <c r="AM302" s="224">
        <v>0</v>
      </c>
      <c r="AN302" s="224">
        <f t="shared" si="48"/>
        <v>10</v>
      </c>
      <c r="AO302" s="224">
        <f t="shared" si="49"/>
        <v>10</v>
      </c>
      <c r="AP302" s="233"/>
      <c r="AQ302" s="224">
        <f t="shared" si="50"/>
        <v>10</v>
      </c>
      <c r="AR302" s="224"/>
      <c r="AS302" s="224">
        <f t="shared" si="51"/>
        <v>10</v>
      </c>
      <c r="AT302" s="224">
        <f t="shared" si="52"/>
        <v>0</v>
      </c>
      <c r="AU302" s="224" t="str">
        <f>IFERROR((AQ302-#REF!+#REF!)/(#REF!-#REF!)*100,"")</f>
        <v/>
      </c>
      <c r="AV302" s="224"/>
      <c r="AW302" s="224"/>
      <c r="AX302" s="224"/>
    </row>
    <row r="303" ht="12.75" customHeight="1" spans="1:50">
      <c r="A303" s="13">
        <v>296</v>
      </c>
      <c r="B303" s="204" t="s">
        <v>2218</v>
      </c>
      <c r="C303" s="204" t="s">
        <v>2163</v>
      </c>
      <c r="D303" s="205" t="s">
        <v>1798</v>
      </c>
      <c r="E303" s="206"/>
      <c r="F303" s="206"/>
      <c r="G303" s="207" t="s">
        <v>3126</v>
      </c>
      <c r="H303" s="208"/>
      <c r="I303" s="209" t="s">
        <v>1799</v>
      </c>
      <c r="J303" s="208">
        <v>1</v>
      </c>
      <c r="K303" s="209" t="s">
        <v>3127</v>
      </c>
      <c r="L303" s="215" t="s">
        <v>1800</v>
      </c>
      <c r="M303" s="214" t="str">
        <f t="shared" si="44"/>
        <v>2004-12-31</v>
      </c>
      <c r="N303" s="46"/>
      <c r="O303" s="16"/>
      <c r="P303" s="14"/>
      <c r="Q303" s="217">
        <v>548</v>
      </c>
      <c r="R303" s="16">
        <v>0</v>
      </c>
      <c r="S303" s="16"/>
      <c r="T303" s="16">
        <f t="shared" si="53"/>
        <v>10</v>
      </c>
      <c r="U303" s="46"/>
      <c r="V303" s="16">
        <f t="shared" si="54"/>
        <v>10</v>
      </c>
      <c r="W303" s="16" t="str">
        <f t="shared" si="45"/>
        <v/>
      </c>
      <c r="X303" s="14"/>
      <c r="Y303" s="2"/>
      <c r="AA303" s="45" t="s">
        <v>3129</v>
      </c>
      <c r="AB303" s="224" t="s">
        <v>3130</v>
      </c>
      <c r="AC303" s="224"/>
      <c r="AD303" s="224"/>
      <c r="AE303" s="224"/>
      <c r="AF303" s="224"/>
      <c r="AG303" s="224">
        <v>1</v>
      </c>
      <c r="AH303" s="224">
        <v>0</v>
      </c>
      <c r="AI303" s="224">
        <v>0</v>
      </c>
      <c r="AJ303" s="224">
        <v>5</v>
      </c>
      <c r="AK303" s="230">
        <f t="shared" si="46"/>
        <v>2004</v>
      </c>
      <c r="AL303" s="224">
        <f t="shared" si="47"/>
        <v>5</v>
      </c>
      <c r="AM303" s="224">
        <v>0</v>
      </c>
      <c r="AN303" s="224">
        <f t="shared" si="48"/>
        <v>10</v>
      </c>
      <c r="AO303" s="224">
        <f t="shared" si="49"/>
        <v>10</v>
      </c>
      <c r="AP303" s="233"/>
      <c r="AQ303" s="224">
        <f t="shared" si="50"/>
        <v>10</v>
      </c>
      <c r="AR303" s="224"/>
      <c r="AS303" s="224">
        <f t="shared" si="51"/>
        <v>10</v>
      </c>
      <c r="AT303" s="224">
        <f t="shared" si="52"/>
        <v>0</v>
      </c>
      <c r="AU303" s="224" t="str">
        <f>IFERROR((AQ303-#REF!+#REF!)/(#REF!-#REF!)*100,"")</f>
        <v/>
      </c>
      <c r="AV303" s="224"/>
      <c r="AW303" s="224"/>
      <c r="AX303" s="224"/>
    </row>
    <row r="304" ht="12.75" customHeight="1" spans="1:50">
      <c r="A304" s="13">
        <v>297</v>
      </c>
      <c r="B304" s="204" t="s">
        <v>2219</v>
      </c>
      <c r="C304" s="204" t="s">
        <v>2163</v>
      </c>
      <c r="D304" s="205" t="s">
        <v>1798</v>
      </c>
      <c r="E304" s="206"/>
      <c r="F304" s="206"/>
      <c r="G304" s="207" t="s">
        <v>3126</v>
      </c>
      <c r="H304" s="208"/>
      <c r="I304" s="209" t="s">
        <v>1799</v>
      </c>
      <c r="J304" s="208">
        <v>1</v>
      </c>
      <c r="K304" s="209" t="s">
        <v>3127</v>
      </c>
      <c r="L304" s="215" t="s">
        <v>1800</v>
      </c>
      <c r="M304" s="214" t="str">
        <f t="shared" si="44"/>
        <v>2004-12-31</v>
      </c>
      <c r="N304" s="46"/>
      <c r="O304" s="16"/>
      <c r="P304" s="14"/>
      <c r="Q304" s="217">
        <v>548</v>
      </c>
      <c r="R304" s="16">
        <v>0</v>
      </c>
      <c r="S304" s="16"/>
      <c r="T304" s="16">
        <f t="shared" si="53"/>
        <v>10</v>
      </c>
      <c r="U304" s="46"/>
      <c r="V304" s="16">
        <f t="shared" si="54"/>
        <v>10</v>
      </c>
      <c r="W304" s="16" t="str">
        <f t="shared" si="45"/>
        <v/>
      </c>
      <c r="X304" s="14"/>
      <c r="Y304" s="2"/>
      <c r="AA304" s="45" t="s">
        <v>3129</v>
      </c>
      <c r="AB304" s="224" t="s">
        <v>3130</v>
      </c>
      <c r="AC304" s="224"/>
      <c r="AD304" s="224"/>
      <c r="AE304" s="224"/>
      <c r="AF304" s="224"/>
      <c r="AG304" s="224">
        <v>1</v>
      </c>
      <c r="AH304" s="224">
        <v>0</v>
      </c>
      <c r="AI304" s="224">
        <v>0</v>
      </c>
      <c r="AJ304" s="224">
        <v>5</v>
      </c>
      <c r="AK304" s="230">
        <f t="shared" si="46"/>
        <v>2004</v>
      </c>
      <c r="AL304" s="224">
        <f t="shared" si="47"/>
        <v>5</v>
      </c>
      <c r="AM304" s="224">
        <v>0</v>
      </c>
      <c r="AN304" s="224">
        <f t="shared" si="48"/>
        <v>10</v>
      </c>
      <c r="AO304" s="224">
        <f t="shared" si="49"/>
        <v>10</v>
      </c>
      <c r="AP304" s="233"/>
      <c r="AQ304" s="224">
        <f t="shared" si="50"/>
        <v>10</v>
      </c>
      <c r="AR304" s="224"/>
      <c r="AS304" s="224">
        <f t="shared" si="51"/>
        <v>10</v>
      </c>
      <c r="AT304" s="224">
        <f t="shared" si="52"/>
        <v>0</v>
      </c>
      <c r="AU304" s="224" t="str">
        <f>IFERROR((AQ304-#REF!+#REF!)/(#REF!-#REF!)*100,"")</f>
        <v/>
      </c>
      <c r="AV304" s="224"/>
      <c r="AW304" s="224"/>
      <c r="AX304" s="224"/>
    </row>
    <row r="305" ht="12.75" customHeight="1" spans="1:50">
      <c r="A305" s="13">
        <v>298</v>
      </c>
      <c r="B305" s="204" t="s">
        <v>2220</v>
      </c>
      <c r="C305" s="204" t="s">
        <v>2163</v>
      </c>
      <c r="D305" s="205" t="s">
        <v>1798</v>
      </c>
      <c r="E305" s="206"/>
      <c r="F305" s="206"/>
      <c r="G305" s="207" t="s">
        <v>3126</v>
      </c>
      <c r="H305" s="208"/>
      <c r="I305" s="209" t="s">
        <v>1799</v>
      </c>
      <c r="J305" s="208">
        <v>1</v>
      </c>
      <c r="K305" s="209" t="s">
        <v>3127</v>
      </c>
      <c r="L305" s="215" t="s">
        <v>1800</v>
      </c>
      <c r="M305" s="214" t="str">
        <f t="shared" si="44"/>
        <v>2004-12-31</v>
      </c>
      <c r="N305" s="46"/>
      <c r="O305" s="16"/>
      <c r="P305" s="14"/>
      <c r="Q305" s="217">
        <v>548</v>
      </c>
      <c r="R305" s="16">
        <v>0</v>
      </c>
      <c r="S305" s="16"/>
      <c r="T305" s="16">
        <f t="shared" si="53"/>
        <v>10</v>
      </c>
      <c r="U305" s="46"/>
      <c r="V305" s="16">
        <f t="shared" si="54"/>
        <v>10</v>
      </c>
      <c r="W305" s="16" t="str">
        <f t="shared" si="45"/>
        <v/>
      </c>
      <c r="X305" s="14"/>
      <c r="Y305" s="2"/>
      <c r="AA305" s="45" t="s">
        <v>3129</v>
      </c>
      <c r="AB305" s="224" t="s">
        <v>3130</v>
      </c>
      <c r="AC305" s="224"/>
      <c r="AD305" s="224"/>
      <c r="AE305" s="224"/>
      <c r="AF305" s="224"/>
      <c r="AG305" s="224">
        <v>1</v>
      </c>
      <c r="AH305" s="224">
        <v>0</v>
      </c>
      <c r="AI305" s="224">
        <v>0</v>
      </c>
      <c r="AJ305" s="224">
        <v>5</v>
      </c>
      <c r="AK305" s="230">
        <f t="shared" si="46"/>
        <v>2004</v>
      </c>
      <c r="AL305" s="224">
        <f t="shared" si="47"/>
        <v>5</v>
      </c>
      <c r="AM305" s="224">
        <v>0</v>
      </c>
      <c r="AN305" s="224">
        <f t="shared" si="48"/>
        <v>10</v>
      </c>
      <c r="AO305" s="224">
        <f t="shared" si="49"/>
        <v>10</v>
      </c>
      <c r="AP305" s="233"/>
      <c r="AQ305" s="224">
        <f t="shared" si="50"/>
        <v>10</v>
      </c>
      <c r="AR305" s="224"/>
      <c r="AS305" s="224">
        <f t="shared" si="51"/>
        <v>10</v>
      </c>
      <c r="AT305" s="224">
        <f t="shared" si="52"/>
        <v>0</v>
      </c>
      <c r="AU305" s="224" t="str">
        <f>IFERROR((AQ305-#REF!+#REF!)/(#REF!-#REF!)*100,"")</f>
        <v/>
      </c>
      <c r="AV305" s="224"/>
      <c r="AW305" s="224"/>
      <c r="AX305" s="224"/>
    </row>
    <row r="306" ht="12.75" customHeight="1" spans="1:50">
      <c r="A306" s="13">
        <v>299</v>
      </c>
      <c r="B306" s="204" t="s">
        <v>2221</v>
      </c>
      <c r="C306" s="204" t="s">
        <v>2163</v>
      </c>
      <c r="D306" s="205" t="s">
        <v>1798</v>
      </c>
      <c r="E306" s="206"/>
      <c r="F306" s="206"/>
      <c r="G306" s="207" t="s">
        <v>3126</v>
      </c>
      <c r="H306" s="208"/>
      <c r="I306" s="209" t="s">
        <v>1799</v>
      </c>
      <c r="J306" s="208">
        <v>1</v>
      </c>
      <c r="K306" s="209" t="s">
        <v>3127</v>
      </c>
      <c r="L306" s="215" t="s">
        <v>1800</v>
      </c>
      <c r="M306" s="214" t="str">
        <f t="shared" si="44"/>
        <v>2004-12-31</v>
      </c>
      <c r="N306" s="46"/>
      <c r="O306" s="16"/>
      <c r="P306" s="14"/>
      <c r="Q306" s="217">
        <v>548</v>
      </c>
      <c r="R306" s="16">
        <v>0</v>
      </c>
      <c r="S306" s="16"/>
      <c r="T306" s="16">
        <f t="shared" si="53"/>
        <v>10</v>
      </c>
      <c r="U306" s="46"/>
      <c r="V306" s="16">
        <f t="shared" si="54"/>
        <v>10</v>
      </c>
      <c r="W306" s="16" t="str">
        <f t="shared" si="45"/>
        <v/>
      </c>
      <c r="X306" s="14"/>
      <c r="Y306" s="2"/>
      <c r="AA306" s="45" t="s">
        <v>3129</v>
      </c>
      <c r="AB306" s="224" t="s">
        <v>3130</v>
      </c>
      <c r="AC306" s="224"/>
      <c r="AD306" s="224"/>
      <c r="AE306" s="224"/>
      <c r="AF306" s="224"/>
      <c r="AG306" s="224">
        <v>1</v>
      </c>
      <c r="AH306" s="224">
        <v>0</v>
      </c>
      <c r="AI306" s="224">
        <v>0</v>
      </c>
      <c r="AJ306" s="224">
        <v>5</v>
      </c>
      <c r="AK306" s="230">
        <f t="shared" si="46"/>
        <v>2004</v>
      </c>
      <c r="AL306" s="224">
        <f t="shared" si="47"/>
        <v>5</v>
      </c>
      <c r="AM306" s="224">
        <v>0</v>
      </c>
      <c r="AN306" s="224">
        <f t="shared" si="48"/>
        <v>10</v>
      </c>
      <c r="AO306" s="224">
        <f t="shared" si="49"/>
        <v>10</v>
      </c>
      <c r="AP306" s="233"/>
      <c r="AQ306" s="224">
        <f t="shared" si="50"/>
        <v>10</v>
      </c>
      <c r="AR306" s="224"/>
      <c r="AS306" s="224">
        <f t="shared" si="51"/>
        <v>10</v>
      </c>
      <c r="AT306" s="224">
        <f t="shared" si="52"/>
        <v>0</v>
      </c>
      <c r="AU306" s="224" t="str">
        <f>IFERROR((AQ306-#REF!+#REF!)/(#REF!-#REF!)*100,"")</f>
        <v/>
      </c>
      <c r="AV306" s="224"/>
      <c r="AW306" s="224"/>
      <c r="AX306" s="224"/>
    </row>
    <row r="307" ht="12.75" customHeight="1" spans="1:50">
      <c r="A307" s="13">
        <v>300</v>
      </c>
      <c r="B307" s="204" t="s">
        <v>2222</v>
      </c>
      <c r="C307" s="204" t="s">
        <v>2163</v>
      </c>
      <c r="D307" s="205" t="s">
        <v>1798</v>
      </c>
      <c r="E307" s="206"/>
      <c r="F307" s="206"/>
      <c r="G307" s="207" t="s">
        <v>3126</v>
      </c>
      <c r="H307" s="208"/>
      <c r="I307" s="209" t="s">
        <v>1799</v>
      </c>
      <c r="J307" s="208">
        <v>1</v>
      </c>
      <c r="K307" s="209" t="s">
        <v>3127</v>
      </c>
      <c r="L307" s="215" t="s">
        <v>1800</v>
      </c>
      <c r="M307" s="214" t="str">
        <f t="shared" si="44"/>
        <v>2004-12-31</v>
      </c>
      <c r="N307" s="46"/>
      <c r="O307" s="16"/>
      <c r="P307" s="14"/>
      <c r="Q307" s="217">
        <v>548</v>
      </c>
      <c r="R307" s="16">
        <v>0</v>
      </c>
      <c r="S307" s="16"/>
      <c r="T307" s="16">
        <f t="shared" si="53"/>
        <v>10</v>
      </c>
      <c r="U307" s="46"/>
      <c r="V307" s="16">
        <f t="shared" si="54"/>
        <v>10</v>
      </c>
      <c r="W307" s="16" t="str">
        <f t="shared" si="45"/>
        <v/>
      </c>
      <c r="X307" s="14"/>
      <c r="Y307" s="2"/>
      <c r="AA307" s="45" t="s">
        <v>3129</v>
      </c>
      <c r="AB307" s="224" t="s">
        <v>3130</v>
      </c>
      <c r="AC307" s="224"/>
      <c r="AD307" s="224"/>
      <c r="AE307" s="224"/>
      <c r="AF307" s="224"/>
      <c r="AG307" s="224">
        <v>1</v>
      </c>
      <c r="AH307" s="224">
        <v>0</v>
      </c>
      <c r="AI307" s="224">
        <v>0</v>
      </c>
      <c r="AJ307" s="224">
        <v>5</v>
      </c>
      <c r="AK307" s="230">
        <f t="shared" si="46"/>
        <v>2004</v>
      </c>
      <c r="AL307" s="224">
        <f t="shared" si="47"/>
        <v>5</v>
      </c>
      <c r="AM307" s="224">
        <v>0</v>
      </c>
      <c r="AN307" s="224">
        <f t="shared" si="48"/>
        <v>10</v>
      </c>
      <c r="AO307" s="224">
        <f t="shared" si="49"/>
        <v>10</v>
      </c>
      <c r="AP307" s="233"/>
      <c r="AQ307" s="224">
        <f t="shared" si="50"/>
        <v>10</v>
      </c>
      <c r="AR307" s="224"/>
      <c r="AS307" s="224">
        <f t="shared" si="51"/>
        <v>10</v>
      </c>
      <c r="AT307" s="224">
        <f t="shared" si="52"/>
        <v>0</v>
      </c>
      <c r="AU307" s="224" t="str">
        <f>IFERROR((AQ307-#REF!+#REF!)/(#REF!-#REF!)*100,"")</f>
        <v/>
      </c>
      <c r="AV307" s="224"/>
      <c r="AW307" s="224"/>
      <c r="AX307" s="224"/>
    </row>
    <row r="308" ht="12.75" customHeight="1" spans="1:50">
      <c r="A308" s="13">
        <v>301</v>
      </c>
      <c r="B308" s="204" t="s">
        <v>2223</v>
      </c>
      <c r="C308" s="204" t="s">
        <v>2163</v>
      </c>
      <c r="D308" s="205" t="s">
        <v>1798</v>
      </c>
      <c r="E308" s="206"/>
      <c r="F308" s="206"/>
      <c r="G308" s="207" t="s">
        <v>3126</v>
      </c>
      <c r="H308" s="208"/>
      <c r="I308" s="209" t="s">
        <v>1799</v>
      </c>
      <c r="J308" s="208">
        <v>1</v>
      </c>
      <c r="K308" s="209" t="s">
        <v>3127</v>
      </c>
      <c r="L308" s="215" t="s">
        <v>1800</v>
      </c>
      <c r="M308" s="214" t="str">
        <f t="shared" si="44"/>
        <v>2004-12-31</v>
      </c>
      <c r="N308" s="46"/>
      <c r="O308" s="16"/>
      <c r="P308" s="14"/>
      <c r="Q308" s="217">
        <v>548</v>
      </c>
      <c r="R308" s="16">
        <v>0</v>
      </c>
      <c r="S308" s="16"/>
      <c r="T308" s="16">
        <f t="shared" si="53"/>
        <v>10</v>
      </c>
      <c r="U308" s="46"/>
      <c r="V308" s="16">
        <f t="shared" si="54"/>
        <v>10</v>
      </c>
      <c r="W308" s="16" t="str">
        <f t="shared" si="45"/>
        <v/>
      </c>
      <c r="X308" s="14"/>
      <c r="Y308" s="2"/>
      <c r="AA308" s="45" t="s">
        <v>3129</v>
      </c>
      <c r="AB308" s="224" t="s">
        <v>3130</v>
      </c>
      <c r="AC308" s="224"/>
      <c r="AD308" s="224"/>
      <c r="AE308" s="224"/>
      <c r="AF308" s="224"/>
      <c r="AG308" s="224">
        <v>1</v>
      </c>
      <c r="AH308" s="224">
        <v>0</v>
      </c>
      <c r="AI308" s="224">
        <v>0</v>
      </c>
      <c r="AJ308" s="224">
        <v>5</v>
      </c>
      <c r="AK308" s="230">
        <f t="shared" si="46"/>
        <v>2004</v>
      </c>
      <c r="AL308" s="224">
        <f t="shared" si="47"/>
        <v>5</v>
      </c>
      <c r="AM308" s="224">
        <v>0</v>
      </c>
      <c r="AN308" s="224">
        <f t="shared" si="48"/>
        <v>10</v>
      </c>
      <c r="AO308" s="224">
        <f t="shared" si="49"/>
        <v>10</v>
      </c>
      <c r="AP308" s="233"/>
      <c r="AQ308" s="224">
        <f t="shared" si="50"/>
        <v>10</v>
      </c>
      <c r="AR308" s="224"/>
      <c r="AS308" s="224">
        <f t="shared" si="51"/>
        <v>10</v>
      </c>
      <c r="AT308" s="224">
        <f t="shared" si="52"/>
        <v>0</v>
      </c>
      <c r="AU308" s="224" t="str">
        <f>IFERROR((AQ308-#REF!+#REF!)/(#REF!-#REF!)*100,"")</f>
        <v/>
      </c>
      <c r="AV308" s="224"/>
      <c r="AW308" s="224"/>
      <c r="AX308" s="224"/>
    </row>
    <row r="309" ht="12.75" customHeight="1" spans="1:50">
      <c r="A309" s="13">
        <v>302</v>
      </c>
      <c r="B309" s="204" t="s">
        <v>2224</v>
      </c>
      <c r="C309" s="204" t="s">
        <v>2167</v>
      </c>
      <c r="D309" s="205" t="s">
        <v>1798</v>
      </c>
      <c r="E309" s="206"/>
      <c r="F309" s="206"/>
      <c r="G309" s="207" t="s">
        <v>3126</v>
      </c>
      <c r="H309" s="208"/>
      <c r="I309" s="209" t="s">
        <v>1799</v>
      </c>
      <c r="J309" s="208">
        <v>1</v>
      </c>
      <c r="K309" s="209" t="s">
        <v>3127</v>
      </c>
      <c r="L309" s="215" t="s">
        <v>1800</v>
      </c>
      <c r="M309" s="214" t="str">
        <f t="shared" si="44"/>
        <v>2004-12-31</v>
      </c>
      <c r="N309" s="46"/>
      <c r="O309" s="16"/>
      <c r="P309" s="14"/>
      <c r="Q309" s="217">
        <v>868</v>
      </c>
      <c r="R309" s="16">
        <v>0</v>
      </c>
      <c r="S309" s="16"/>
      <c r="T309" s="16">
        <f t="shared" si="53"/>
        <v>20</v>
      </c>
      <c r="U309" s="46"/>
      <c r="V309" s="16">
        <f t="shared" si="54"/>
        <v>20</v>
      </c>
      <c r="W309" s="16" t="str">
        <f t="shared" si="45"/>
        <v/>
      </c>
      <c r="X309" s="14"/>
      <c r="Y309" s="2"/>
      <c r="AA309" s="45" t="s">
        <v>3129</v>
      </c>
      <c r="AB309" s="224" t="s">
        <v>3130</v>
      </c>
      <c r="AC309" s="224"/>
      <c r="AD309" s="224"/>
      <c r="AE309" s="224"/>
      <c r="AF309" s="224"/>
      <c r="AG309" s="224">
        <v>1</v>
      </c>
      <c r="AH309" s="224">
        <v>0</v>
      </c>
      <c r="AI309" s="224">
        <v>0</v>
      </c>
      <c r="AJ309" s="224">
        <v>20</v>
      </c>
      <c r="AK309" s="230">
        <f t="shared" si="46"/>
        <v>2004</v>
      </c>
      <c r="AL309" s="224">
        <f t="shared" si="47"/>
        <v>20</v>
      </c>
      <c r="AM309" s="224">
        <v>0</v>
      </c>
      <c r="AN309" s="224">
        <f t="shared" si="48"/>
        <v>20</v>
      </c>
      <c r="AO309" s="224">
        <f t="shared" si="49"/>
        <v>20</v>
      </c>
      <c r="AP309" s="233"/>
      <c r="AQ309" s="224">
        <f t="shared" si="50"/>
        <v>20</v>
      </c>
      <c r="AR309" s="224"/>
      <c r="AS309" s="224">
        <f t="shared" si="51"/>
        <v>20</v>
      </c>
      <c r="AT309" s="224">
        <f t="shared" si="52"/>
        <v>0</v>
      </c>
      <c r="AU309" s="224" t="str">
        <f>IFERROR((AQ309-#REF!+#REF!)/(#REF!-#REF!)*100,"")</f>
        <v/>
      </c>
      <c r="AV309" s="224"/>
      <c r="AW309" s="224"/>
      <c r="AX309" s="224"/>
    </row>
    <row r="310" ht="12.75" customHeight="1" spans="1:50">
      <c r="A310" s="13">
        <v>303</v>
      </c>
      <c r="B310" s="204" t="s">
        <v>2225</v>
      </c>
      <c r="C310" s="204" t="s">
        <v>2167</v>
      </c>
      <c r="D310" s="205" t="s">
        <v>1798</v>
      </c>
      <c r="E310" s="206"/>
      <c r="F310" s="206"/>
      <c r="G310" s="207" t="s">
        <v>3126</v>
      </c>
      <c r="H310" s="208"/>
      <c r="I310" s="209" t="s">
        <v>1799</v>
      </c>
      <c r="J310" s="208">
        <v>1</v>
      </c>
      <c r="K310" s="209" t="s">
        <v>3127</v>
      </c>
      <c r="L310" s="215" t="s">
        <v>1800</v>
      </c>
      <c r="M310" s="214" t="str">
        <f t="shared" si="44"/>
        <v>2004-12-31</v>
      </c>
      <c r="N310" s="46"/>
      <c r="O310" s="16"/>
      <c r="P310" s="14"/>
      <c r="Q310" s="217">
        <v>868</v>
      </c>
      <c r="R310" s="16">
        <v>0</v>
      </c>
      <c r="S310" s="16"/>
      <c r="T310" s="16">
        <f t="shared" si="53"/>
        <v>20</v>
      </c>
      <c r="U310" s="46"/>
      <c r="V310" s="16">
        <f t="shared" si="54"/>
        <v>20</v>
      </c>
      <c r="W310" s="16" t="str">
        <f t="shared" si="45"/>
        <v/>
      </c>
      <c r="X310" s="14"/>
      <c r="Y310" s="2"/>
      <c r="AA310" s="45" t="s">
        <v>3129</v>
      </c>
      <c r="AB310" s="224" t="s">
        <v>3130</v>
      </c>
      <c r="AC310" s="224"/>
      <c r="AD310" s="224"/>
      <c r="AE310" s="224"/>
      <c r="AF310" s="224"/>
      <c r="AG310" s="224">
        <v>1</v>
      </c>
      <c r="AH310" s="224">
        <v>0</v>
      </c>
      <c r="AI310" s="224">
        <v>0</v>
      </c>
      <c r="AJ310" s="224">
        <v>20</v>
      </c>
      <c r="AK310" s="230">
        <f t="shared" si="46"/>
        <v>2004</v>
      </c>
      <c r="AL310" s="224">
        <f t="shared" si="47"/>
        <v>20</v>
      </c>
      <c r="AM310" s="224">
        <v>0</v>
      </c>
      <c r="AN310" s="224">
        <f t="shared" si="48"/>
        <v>20</v>
      </c>
      <c r="AO310" s="224">
        <f t="shared" si="49"/>
        <v>20</v>
      </c>
      <c r="AP310" s="233"/>
      <c r="AQ310" s="224">
        <f t="shared" si="50"/>
        <v>20</v>
      </c>
      <c r="AR310" s="224"/>
      <c r="AS310" s="224">
        <f t="shared" si="51"/>
        <v>20</v>
      </c>
      <c r="AT310" s="224">
        <f t="shared" si="52"/>
        <v>0</v>
      </c>
      <c r="AU310" s="224" t="str">
        <f>IFERROR((AQ310-#REF!+#REF!)/(#REF!-#REF!)*100,"")</f>
        <v/>
      </c>
      <c r="AV310" s="224"/>
      <c r="AW310" s="224"/>
      <c r="AX310" s="224"/>
    </row>
    <row r="311" ht="12.75" customHeight="1" spans="1:50">
      <c r="A311" s="13">
        <v>304</v>
      </c>
      <c r="B311" s="204" t="s">
        <v>2226</v>
      </c>
      <c r="C311" s="204" t="s">
        <v>2167</v>
      </c>
      <c r="D311" s="205" t="s">
        <v>1798</v>
      </c>
      <c r="E311" s="206"/>
      <c r="F311" s="206"/>
      <c r="G311" s="207" t="s">
        <v>3126</v>
      </c>
      <c r="H311" s="208"/>
      <c r="I311" s="209" t="s">
        <v>1799</v>
      </c>
      <c r="J311" s="208">
        <v>1</v>
      </c>
      <c r="K311" s="209" t="s">
        <v>3127</v>
      </c>
      <c r="L311" s="215" t="s">
        <v>1800</v>
      </c>
      <c r="M311" s="214" t="str">
        <f t="shared" si="44"/>
        <v>2004-12-31</v>
      </c>
      <c r="N311" s="46"/>
      <c r="O311" s="16"/>
      <c r="P311" s="14"/>
      <c r="Q311" s="217">
        <v>868</v>
      </c>
      <c r="R311" s="16">
        <v>0</v>
      </c>
      <c r="S311" s="16"/>
      <c r="T311" s="16">
        <f t="shared" si="53"/>
        <v>20</v>
      </c>
      <c r="U311" s="46"/>
      <c r="V311" s="16">
        <f t="shared" si="54"/>
        <v>20</v>
      </c>
      <c r="W311" s="16" t="str">
        <f t="shared" si="45"/>
        <v/>
      </c>
      <c r="X311" s="14"/>
      <c r="Y311" s="2"/>
      <c r="AA311" s="45" t="s">
        <v>3129</v>
      </c>
      <c r="AB311" s="224" t="s">
        <v>3130</v>
      </c>
      <c r="AC311" s="224"/>
      <c r="AD311" s="224"/>
      <c r="AE311" s="224"/>
      <c r="AF311" s="224"/>
      <c r="AG311" s="224">
        <v>1</v>
      </c>
      <c r="AH311" s="224">
        <v>0</v>
      </c>
      <c r="AI311" s="224">
        <v>0</v>
      </c>
      <c r="AJ311" s="224">
        <v>20</v>
      </c>
      <c r="AK311" s="230">
        <f t="shared" si="46"/>
        <v>2004</v>
      </c>
      <c r="AL311" s="224">
        <f t="shared" si="47"/>
        <v>20</v>
      </c>
      <c r="AM311" s="224">
        <v>0</v>
      </c>
      <c r="AN311" s="224">
        <f t="shared" si="48"/>
        <v>20</v>
      </c>
      <c r="AO311" s="224">
        <f t="shared" si="49"/>
        <v>20</v>
      </c>
      <c r="AP311" s="233"/>
      <c r="AQ311" s="224">
        <f t="shared" si="50"/>
        <v>20</v>
      </c>
      <c r="AR311" s="224"/>
      <c r="AS311" s="224">
        <f t="shared" si="51"/>
        <v>20</v>
      </c>
      <c r="AT311" s="224">
        <f t="shared" si="52"/>
        <v>0</v>
      </c>
      <c r="AU311" s="224" t="str">
        <f>IFERROR((AQ311-#REF!+#REF!)/(#REF!-#REF!)*100,"")</f>
        <v/>
      </c>
      <c r="AV311" s="224"/>
      <c r="AW311" s="224"/>
      <c r="AX311" s="224"/>
    </row>
    <row r="312" ht="12.75" customHeight="1" spans="1:50">
      <c r="A312" s="13">
        <v>305</v>
      </c>
      <c r="B312" s="204" t="s">
        <v>2227</v>
      </c>
      <c r="C312" s="204" t="s">
        <v>2167</v>
      </c>
      <c r="D312" s="205" t="s">
        <v>1798</v>
      </c>
      <c r="E312" s="206"/>
      <c r="F312" s="206"/>
      <c r="G312" s="207" t="s">
        <v>3126</v>
      </c>
      <c r="H312" s="208"/>
      <c r="I312" s="209" t="s">
        <v>1799</v>
      </c>
      <c r="J312" s="208">
        <v>1</v>
      </c>
      <c r="K312" s="209" t="s">
        <v>3127</v>
      </c>
      <c r="L312" s="215" t="s">
        <v>1800</v>
      </c>
      <c r="M312" s="214" t="str">
        <f t="shared" si="44"/>
        <v>2004-12-31</v>
      </c>
      <c r="N312" s="46"/>
      <c r="O312" s="16"/>
      <c r="P312" s="14"/>
      <c r="Q312" s="217">
        <v>868</v>
      </c>
      <c r="R312" s="16">
        <v>0</v>
      </c>
      <c r="S312" s="16"/>
      <c r="T312" s="16">
        <f t="shared" si="53"/>
        <v>20</v>
      </c>
      <c r="U312" s="46"/>
      <c r="V312" s="16">
        <f t="shared" si="54"/>
        <v>20</v>
      </c>
      <c r="W312" s="16" t="str">
        <f t="shared" si="45"/>
        <v/>
      </c>
      <c r="X312" s="14"/>
      <c r="Y312" s="2"/>
      <c r="AA312" s="45" t="s">
        <v>3129</v>
      </c>
      <c r="AB312" s="224" t="s">
        <v>3130</v>
      </c>
      <c r="AC312" s="224"/>
      <c r="AD312" s="224"/>
      <c r="AE312" s="224"/>
      <c r="AF312" s="224"/>
      <c r="AG312" s="224">
        <v>1</v>
      </c>
      <c r="AH312" s="224">
        <v>0</v>
      </c>
      <c r="AI312" s="224">
        <v>0</v>
      </c>
      <c r="AJ312" s="224">
        <v>20</v>
      </c>
      <c r="AK312" s="230">
        <f t="shared" si="46"/>
        <v>2004</v>
      </c>
      <c r="AL312" s="224">
        <f t="shared" si="47"/>
        <v>20</v>
      </c>
      <c r="AM312" s="224">
        <v>0</v>
      </c>
      <c r="AN312" s="224">
        <f t="shared" si="48"/>
        <v>20</v>
      </c>
      <c r="AO312" s="224">
        <f t="shared" si="49"/>
        <v>20</v>
      </c>
      <c r="AP312" s="233"/>
      <c r="AQ312" s="224">
        <f t="shared" si="50"/>
        <v>20</v>
      </c>
      <c r="AR312" s="224"/>
      <c r="AS312" s="224">
        <f t="shared" si="51"/>
        <v>20</v>
      </c>
      <c r="AT312" s="224">
        <f t="shared" si="52"/>
        <v>0</v>
      </c>
      <c r="AU312" s="224" t="str">
        <f>IFERROR((AQ312-#REF!+#REF!)/(#REF!-#REF!)*100,"")</f>
        <v/>
      </c>
      <c r="AV312" s="224"/>
      <c r="AW312" s="224"/>
      <c r="AX312" s="224"/>
    </row>
    <row r="313" ht="12.75" customHeight="1" spans="1:50">
      <c r="A313" s="13">
        <v>306</v>
      </c>
      <c r="B313" s="204" t="s">
        <v>2228</v>
      </c>
      <c r="C313" s="204" t="s">
        <v>2167</v>
      </c>
      <c r="D313" s="205" t="s">
        <v>1798</v>
      </c>
      <c r="E313" s="206"/>
      <c r="F313" s="206"/>
      <c r="G313" s="207" t="s">
        <v>3126</v>
      </c>
      <c r="H313" s="208"/>
      <c r="I313" s="209" t="s">
        <v>1799</v>
      </c>
      <c r="J313" s="208">
        <v>1</v>
      </c>
      <c r="K313" s="209" t="s">
        <v>3127</v>
      </c>
      <c r="L313" s="215" t="s">
        <v>1800</v>
      </c>
      <c r="M313" s="214" t="str">
        <f t="shared" si="44"/>
        <v>2004-12-31</v>
      </c>
      <c r="N313" s="46"/>
      <c r="O313" s="16"/>
      <c r="P313" s="14"/>
      <c r="Q313" s="217">
        <v>868</v>
      </c>
      <c r="R313" s="16">
        <v>0</v>
      </c>
      <c r="S313" s="16"/>
      <c r="T313" s="16">
        <f t="shared" si="53"/>
        <v>20</v>
      </c>
      <c r="U313" s="46"/>
      <c r="V313" s="16">
        <f t="shared" si="54"/>
        <v>20</v>
      </c>
      <c r="W313" s="16" t="str">
        <f t="shared" si="45"/>
        <v/>
      </c>
      <c r="X313" s="14"/>
      <c r="Y313" s="2"/>
      <c r="AA313" s="45" t="s">
        <v>3129</v>
      </c>
      <c r="AB313" s="224" t="s">
        <v>3130</v>
      </c>
      <c r="AC313" s="224"/>
      <c r="AD313" s="224"/>
      <c r="AE313" s="224"/>
      <c r="AF313" s="224"/>
      <c r="AG313" s="224">
        <v>1</v>
      </c>
      <c r="AH313" s="224">
        <v>0</v>
      </c>
      <c r="AI313" s="224">
        <v>0</v>
      </c>
      <c r="AJ313" s="224">
        <v>20</v>
      </c>
      <c r="AK313" s="230">
        <f t="shared" si="46"/>
        <v>2004</v>
      </c>
      <c r="AL313" s="224">
        <f t="shared" si="47"/>
        <v>20</v>
      </c>
      <c r="AM313" s="224">
        <v>0</v>
      </c>
      <c r="AN313" s="224">
        <f t="shared" si="48"/>
        <v>20</v>
      </c>
      <c r="AO313" s="224">
        <f t="shared" si="49"/>
        <v>20</v>
      </c>
      <c r="AP313" s="233"/>
      <c r="AQ313" s="224">
        <f t="shared" si="50"/>
        <v>20</v>
      </c>
      <c r="AR313" s="224"/>
      <c r="AS313" s="224">
        <f t="shared" si="51"/>
        <v>20</v>
      </c>
      <c r="AT313" s="224">
        <f t="shared" si="52"/>
        <v>0</v>
      </c>
      <c r="AU313" s="224" t="str">
        <f>IFERROR((AQ313-#REF!+#REF!)/(#REF!-#REF!)*100,"")</f>
        <v/>
      </c>
      <c r="AV313" s="224"/>
      <c r="AW313" s="224"/>
      <c r="AX313" s="224"/>
    </row>
    <row r="314" ht="12.75" customHeight="1" spans="1:50">
      <c r="A314" s="13">
        <v>307</v>
      </c>
      <c r="B314" s="204" t="s">
        <v>2229</v>
      </c>
      <c r="C314" s="204" t="s">
        <v>2167</v>
      </c>
      <c r="D314" s="205" t="s">
        <v>1798</v>
      </c>
      <c r="E314" s="206"/>
      <c r="F314" s="206"/>
      <c r="G314" s="207" t="s">
        <v>3126</v>
      </c>
      <c r="H314" s="208"/>
      <c r="I314" s="209" t="s">
        <v>1799</v>
      </c>
      <c r="J314" s="208">
        <v>1</v>
      </c>
      <c r="K314" s="209" t="s">
        <v>3127</v>
      </c>
      <c r="L314" s="215" t="s">
        <v>1800</v>
      </c>
      <c r="M314" s="214" t="str">
        <f t="shared" si="44"/>
        <v>2004-12-31</v>
      </c>
      <c r="N314" s="46"/>
      <c r="O314" s="16"/>
      <c r="P314" s="14"/>
      <c r="Q314" s="217">
        <v>868</v>
      </c>
      <c r="R314" s="16">
        <v>0</v>
      </c>
      <c r="S314" s="16"/>
      <c r="T314" s="16">
        <f t="shared" si="53"/>
        <v>20</v>
      </c>
      <c r="U314" s="46"/>
      <c r="V314" s="16">
        <f t="shared" si="54"/>
        <v>20</v>
      </c>
      <c r="W314" s="16" t="str">
        <f t="shared" si="45"/>
        <v/>
      </c>
      <c r="X314" s="14"/>
      <c r="Y314" s="2"/>
      <c r="AA314" s="45" t="s">
        <v>3129</v>
      </c>
      <c r="AB314" s="224" t="s">
        <v>3130</v>
      </c>
      <c r="AC314" s="224"/>
      <c r="AD314" s="224"/>
      <c r="AE314" s="224"/>
      <c r="AF314" s="224"/>
      <c r="AG314" s="224">
        <v>1</v>
      </c>
      <c r="AH314" s="224">
        <v>0</v>
      </c>
      <c r="AI314" s="224">
        <v>0</v>
      </c>
      <c r="AJ314" s="224">
        <v>20</v>
      </c>
      <c r="AK314" s="230">
        <f t="shared" si="46"/>
        <v>2004</v>
      </c>
      <c r="AL314" s="224">
        <f t="shared" si="47"/>
        <v>20</v>
      </c>
      <c r="AM314" s="224">
        <v>0</v>
      </c>
      <c r="AN314" s="224">
        <f t="shared" si="48"/>
        <v>20</v>
      </c>
      <c r="AO314" s="224">
        <f t="shared" si="49"/>
        <v>20</v>
      </c>
      <c r="AP314" s="233"/>
      <c r="AQ314" s="224">
        <f t="shared" si="50"/>
        <v>20</v>
      </c>
      <c r="AR314" s="224"/>
      <c r="AS314" s="224">
        <f t="shared" si="51"/>
        <v>20</v>
      </c>
      <c r="AT314" s="224">
        <f t="shared" si="52"/>
        <v>0</v>
      </c>
      <c r="AU314" s="224" t="str">
        <f>IFERROR((AQ314-#REF!+#REF!)/(#REF!-#REF!)*100,"")</f>
        <v/>
      </c>
      <c r="AV314" s="224"/>
      <c r="AW314" s="224"/>
      <c r="AX314" s="224"/>
    </row>
    <row r="315" ht="12.75" customHeight="1" spans="1:50">
      <c r="A315" s="13">
        <v>308</v>
      </c>
      <c r="B315" s="204" t="s">
        <v>2230</v>
      </c>
      <c r="C315" s="204" t="s">
        <v>2167</v>
      </c>
      <c r="D315" s="205" t="s">
        <v>1798</v>
      </c>
      <c r="E315" s="206"/>
      <c r="F315" s="206"/>
      <c r="G315" s="207" t="s">
        <v>3126</v>
      </c>
      <c r="H315" s="208"/>
      <c r="I315" s="209" t="s">
        <v>1799</v>
      </c>
      <c r="J315" s="208">
        <v>1</v>
      </c>
      <c r="K315" s="209" t="s">
        <v>3127</v>
      </c>
      <c r="L315" s="215" t="s">
        <v>1800</v>
      </c>
      <c r="M315" s="214" t="str">
        <f t="shared" si="44"/>
        <v>2004-12-31</v>
      </c>
      <c r="N315" s="46"/>
      <c r="O315" s="16"/>
      <c r="P315" s="14"/>
      <c r="Q315" s="217">
        <v>868</v>
      </c>
      <c r="R315" s="16">
        <v>0</v>
      </c>
      <c r="S315" s="16"/>
      <c r="T315" s="16">
        <f t="shared" si="53"/>
        <v>20</v>
      </c>
      <c r="U315" s="46"/>
      <c r="V315" s="16">
        <f t="shared" si="54"/>
        <v>20</v>
      </c>
      <c r="W315" s="16" t="str">
        <f t="shared" si="45"/>
        <v/>
      </c>
      <c r="X315" s="14"/>
      <c r="Y315" s="2"/>
      <c r="AA315" s="45" t="s">
        <v>3129</v>
      </c>
      <c r="AB315" s="224" t="s">
        <v>3130</v>
      </c>
      <c r="AC315" s="224"/>
      <c r="AD315" s="224"/>
      <c r="AE315" s="224"/>
      <c r="AF315" s="224"/>
      <c r="AG315" s="224">
        <v>1</v>
      </c>
      <c r="AH315" s="224">
        <v>0</v>
      </c>
      <c r="AI315" s="224">
        <v>0</v>
      </c>
      <c r="AJ315" s="224">
        <v>20</v>
      </c>
      <c r="AK315" s="230">
        <f t="shared" si="46"/>
        <v>2004</v>
      </c>
      <c r="AL315" s="224">
        <f t="shared" si="47"/>
        <v>20</v>
      </c>
      <c r="AM315" s="224">
        <v>0</v>
      </c>
      <c r="AN315" s="224">
        <f t="shared" si="48"/>
        <v>20</v>
      </c>
      <c r="AO315" s="224">
        <f t="shared" si="49"/>
        <v>20</v>
      </c>
      <c r="AP315" s="233"/>
      <c r="AQ315" s="224">
        <f t="shared" si="50"/>
        <v>20</v>
      </c>
      <c r="AR315" s="224"/>
      <c r="AS315" s="224">
        <f t="shared" si="51"/>
        <v>20</v>
      </c>
      <c r="AT315" s="224">
        <f t="shared" si="52"/>
        <v>0</v>
      </c>
      <c r="AU315" s="224" t="str">
        <f>IFERROR((AQ315-#REF!+#REF!)/(#REF!-#REF!)*100,"")</f>
        <v/>
      </c>
      <c r="AV315" s="224"/>
      <c r="AW315" s="224"/>
      <c r="AX315" s="224"/>
    </row>
    <row r="316" ht="12.75" customHeight="1" spans="1:50">
      <c r="A316" s="13">
        <v>309</v>
      </c>
      <c r="B316" s="204" t="s">
        <v>2231</v>
      </c>
      <c r="C316" s="204" t="s">
        <v>2167</v>
      </c>
      <c r="D316" s="205" t="s">
        <v>1798</v>
      </c>
      <c r="E316" s="206"/>
      <c r="F316" s="206"/>
      <c r="G316" s="207" t="s">
        <v>3126</v>
      </c>
      <c r="H316" s="208"/>
      <c r="I316" s="209" t="s">
        <v>1799</v>
      </c>
      <c r="J316" s="208">
        <v>1</v>
      </c>
      <c r="K316" s="209" t="s">
        <v>3127</v>
      </c>
      <c r="L316" s="215" t="s">
        <v>1800</v>
      </c>
      <c r="M316" s="214" t="str">
        <f t="shared" si="44"/>
        <v>2004-12-31</v>
      </c>
      <c r="N316" s="46"/>
      <c r="O316" s="16"/>
      <c r="P316" s="14"/>
      <c r="Q316" s="217">
        <v>868</v>
      </c>
      <c r="R316" s="16">
        <v>0</v>
      </c>
      <c r="S316" s="16"/>
      <c r="T316" s="16">
        <f t="shared" si="53"/>
        <v>20</v>
      </c>
      <c r="U316" s="46"/>
      <c r="V316" s="16">
        <f t="shared" si="54"/>
        <v>20</v>
      </c>
      <c r="W316" s="16" t="str">
        <f t="shared" si="45"/>
        <v/>
      </c>
      <c r="X316" s="14"/>
      <c r="Y316" s="2"/>
      <c r="AA316" s="45" t="s">
        <v>3129</v>
      </c>
      <c r="AB316" s="224" t="s">
        <v>3130</v>
      </c>
      <c r="AC316" s="224"/>
      <c r="AD316" s="224"/>
      <c r="AE316" s="224"/>
      <c r="AF316" s="224"/>
      <c r="AG316" s="224">
        <v>1</v>
      </c>
      <c r="AH316" s="224">
        <v>0</v>
      </c>
      <c r="AI316" s="224">
        <v>0</v>
      </c>
      <c r="AJ316" s="224">
        <v>20</v>
      </c>
      <c r="AK316" s="230">
        <f t="shared" si="46"/>
        <v>2004</v>
      </c>
      <c r="AL316" s="224">
        <f t="shared" si="47"/>
        <v>20</v>
      </c>
      <c r="AM316" s="224">
        <v>0</v>
      </c>
      <c r="AN316" s="224">
        <f t="shared" si="48"/>
        <v>20</v>
      </c>
      <c r="AO316" s="224">
        <f t="shared" si="49"/>
        <v>20</v>
      </c>
      <c r="AP316" s="233"/>
      <c r="AQ316" s="224">
        <f t="shared" si="50"/>
        <v>20</v>
      </c>
      <c r="AR316" s="224"/>
      <c r="AS316" s="224">
        <f t="shared" si="51"/>
        <v>20</v>
      </c>
      <c r="AT316" s="224">
        <f t="shared" si="52"/>
        <v>0</v>
      </c>
      <c r="AU316" s="224" t="str">
        <f>IFERROR((AQ316-#REF!+#REF!)/(#REF!-#REF!)*100,"")</f>
        <v/>
      </c>
      <c r="AV316" s="224"/>
      <c r="AW316" s="224"/>
      <c r="AX316" s="224"/>
    </row>
    <row r="317" ht="12.75" customHeight="1" spans="1:50">
      <c r="A317" s="13">
        <v>310</v>
      </c>
      <c r="B317" s="204" t="s">
        <v>2232</v>
      </c>
      <c r="C317" s="204" t="s">
        <v>2167</v>
      </c>
      <c r="D317" s="205" t="s">
        <v>1798</v>
      </c>
      <c r="E317" s="206"/>
      <c r="F317" s="206"/>
      <c r="G317" s="207" t="s">
        <v>3126</v>
      </c>
      <c r="H317" s="208"/>
      <c r="I317" s="209" t="s">
        <v>1799</v>
      </c>
      <c r="J317" s="208">
        <v>1</v>
      </c>
      <c r="K317" s="209" t="s">
        <v>3127</v>
      </c>
      <c r="L317" s="215" t="s">
        <v>1800</v>
      </c>
      <c r="M317" s="214" t="str">
        <f t="shared" si="44"/>
        <v>2004-12-31</v>
      </c>
      <c r="N317" s="46"/>
      <c r="O317" s="16"/>
      <c r="P317" s="14"/>
      <c r="Q317" s="217">
        <v>868</v>
      </c>
      <c r="R317" s="16">
        <v>0</v>
      </c>
      <c r="S317" s="16"/>
      <c r="T317" s="16">
        <f t="shared" si="53"/>
        <v>20</v>
      </c>
      <c r="U317" s="46"/>
      <c r="V317" s="16">
        <f t="shared" si="54"/>
        <v>20</v>
      </c>
      <c r="W317" s="16" t="str">
        <f t="shared" si="45"/>
        <v/>
      </c>
      <c r="X317" s="14"/>
      <c r="Y317" s="2"/>
      <c r="AA317" s="45" t="s">
        <v>3129</v>
      </c>
      <c r="AB317" s="224" t="s">
        <v>3130</v>
      </c>
      <c r="AC317" s="224"/>
      <c r="AD317" s="224"/>
      <c r="AE317" s="224"/>
      <c r="AF317" s="224"/>
      <c r="AG317" s="224">
        <v>1</v>
      </c>
      <c r="AH317" s="224">
        <v>0</v>
      </c>
      <c r="AI317" s="224">
        <v>0</v>
      </c>
      <c r="AJ317" s="224">
        <v>20</v>
      </c>
      <c r="AK317" s="230">
        <f t="shared" si="46"/>
        <v>2004</v>
      </c>
      <c r="AL317" s="224">
        <f t="shared" si="47"/>
        <v>20</v>
      </c>
      <c r="AM317" s="224">
        <v>0</v>
      </c>
      <c r="AN317" s="224">
        <f t="shared" si="48"/>
        <v>20</v>
      </c>
      <c r="AO317" s="224">
        <f t="shared" si="49"/>
        <v>20</v>
      </c>
      <c r="AP317" s="233"/>
      <c r="AQ317" s="224">
        <f t="shared" si="50"/>
        <v>20</v>
      </c>
      <c r="AR317" s="224"/>
      <c r="AS317" s="224">
        <f t="shared" si="51"/>
        <v>20</v>
      </c>
      <c r="AT317" s="224">
        <f t="shared" si="52"/>
        <v>0</v>
      </c>
      <c r="AU317" s="224" t="str">
        <f>IFERROR((AQ317-#REF!+#REF!)/(#REF!-#REF!)*100,"")</f>
        <v/>
      </c>
      <c r="AV317" s="224"/>
      <c r="AW317" s="224"/>
      <c r="AX317" s="224"/>
    </row>
    <row r="318" ht="12.75" customHeight="1" spans="1:50">
      <c r="A318" s="13">
        <v>311</v>
      </c>
      <c r="B318" s="204" t="s">
        <v>2233</v>
      </c>
      <c r="C318" s="204" t="s">
        <v>2167</v>
      </c>
      <c r="D318" s="205" t="s">
        <v>1798</v>
      </c>
      <c r="E318" s="206"/>
      <c r="F318" s="206"/>
      <c r="G318" s="207" t="s">
        <v>3126</v>
      </c>
      <c r="H318" s="208"/>
      <c r="I318" s="209" t="s">
        <v>1799</v>
      </c>
      <c r="J318" s="208">
        <v>1</v>
      </c>
      <c r="K318" s="209" t="s">
        <v>3127</v>
      </c>
      <c r="L318" s="215" t="s">
        <v>1800</v>
      </c>
      <c r="M318" s="214" t="str">
        <f t="shared" si="44"/>
        <v>2004-12-31</v>
      </c>
      <c r="N318" s="46"/>
      <c r="O318" s="16"/>
      <c r="P318" s="14"/>
      <c r="Q318" s="217">
        <v>868</v>
      </c>
      <c r="R318" s="16">
        <v>0</v>
      </c>
      <c r="S318" s="16"/>
      <c r="T318" s="16">
        <f t="shared" si="53"/>
        <v>20</v>
      </c>
      <c r="U318" s="46"/>
      <c r="V318" s="16">
        <f t="shared" si="54"/>
        <v>20</v>
      </c>
      <c r="W318" s="16" t="str">
        <f t="shared" si="45"/>
        <v/>
      </c>
      <c r="X318" s="14"/>
      <c r="Y318" s="2"/>
      <c r="AA318" s="45" t="s">
        <v>3129</v>
      </c>
      <c r="AB318" s="224" t="s">
        <v>3130</v>
      </c>
      <c r="AC318" s="224"/>
      <c r="AD318" s="224"/>
      <c r="AE318" s="224"/>
      <c r="AF318" s="224"/>
      <c r="AG318" s="224">
        <v>1</v>
      </c>
      <c r="AH318" s="224">
        <v>0</v>
      </c>
      <c r="AI318" s="224">
        <v>0</v>
      </c>
      <c r="AJ318" s="224">
        <v>20</v>
      </c>
      <c r="AK318" s="230">
        <f t="shared" si="46"/>
        <v>2004</v>
      </c>
      <c r="AL318" s="224">
        <f t="shared" si="47"/>
        <v>20</v>
      </c>
      <c r="AM318" s="224">
        <v>0</v>
      </c>
      <c r="AN318" s="224">
        <f t="shared" si="48"/>
        <v>20</v>
      </c>
      <c r="AO318" s="224">
        <f t="shared" si="49"/>
        <v>20</v>
      </c>
      <c r="AP318" s="233"/>
      <c r="AQ318" s="224">
        <f t="shared" si="50"/>
        <v>20</v>
      </c>
      <c r="AR318" s="224"/>
      <c r="AS318" s="224">
        <f t="shared" si="51"/>
        <v>20</v>
      </c>
      <c r="AT318" s="224">
        <f t="shared" si="52"/>
        <v>0</v>
      </c>
      <c r="AU318" s="224" t="str">
        <f>IFERROR((AQ318-#REF!+#REF!)/(#REF!-#REF!)*100,"")</f>
        <v/>
      </c>
      <c r="AV318" s="224"/>
      <c r="AW318" s="224"/>
      <c r="AX318" s="224"/>
    </row>
    <row r="319" ht="12.75" customHeight="1" spans="1:50">
      <c r="A319" s="13">
        <v>312</v>
      </c>
      <c r="B319" s="204" t="s">
        <v>2234</v>
      </c>
      <c r="C319" s="204" t="s">
        <v>2167</v>
      </c>
      <c r="D319" s="205" t="s">
        <v>1798</v>
      </c>
      <c r="E319" s="206"/>
      <c r="F319" s="206"/>
      <c r="G319" s="207" t="s">
        <v>3126</v>
      </c>
      <c r="H319" s="208"/>
      <c r="I319" s="209" t="s">
        <v>1799</v>
      </c>
      <c r="J319" s="208">
        <v>1</v>
      </c>
      <c r="K319" s="209" t="s">
        <v>3127</v>
      </c>
      <c r="L319" s="215" t="s">
        <v>1800</v>
      </c>
      <c r="M319" s="214" t="str">
        <f t="shared" si="44"/>
        <v>2004-12-31</v>
      </c>
      <c r="N319" s="46"/>
      <c r="O319" s="16"/>
      <c r="P319" s="14"/>
      <c r="Q319" s="217">
        <v>868</v>
      </c>
      <c r="R319" s="16">
        <v>0</v>
      </c>
      <c r="S319" s="16"/>
      <c r="T319" s="16">
        <f t="shared" si="53"/>
        <v>20</v>
      </c>
      <c r="U319" s="46"/>
      <c r="V319" s="16">
        <f t="shared" si="54"/>
        <v>20</v>
      </c>
      <c r="W319" s="16" t="str">
        <f t="shared" si="45"/>
        <v/>
      </c>
      <c r="X319" s="14"/>
      <c r="Y319" s="2"/>
      <c r="AA319" s="45" t="s">
        <v>3129</v>
      </c>
      <c r="AB319" s="224" t="s">
        <v>3130</v>
      </c>
      <c r="AC319" s="224"/>
      <c r="AD319" s="224"/>
      <c r="AE319" s="224"/>
      <c r="AF319" s="224"/>
      <c r="AG319" s="224">
        <v>1</v>
      </c>
      <c r="AH319" s="224">
        <v>0</v>
      </c>
      <c r="AI319" s="224">
        <v>0</v>
      </c>
      <c r="AJ319" s="224">
        <v>20</v>
      </c>
      <c r="AK319" s="230">
        <f t="shared" si="46"/>
        <v>2004</v>
      </c>
      <c r="AL319" s="224">
        <f t="shared" si="47"/>
        <v>20</v>
      </c>
      <c r="AM319" s="224">
        <v>0</v>
      </c>
      <c r="AN319" s="224">
        <f t="shared" si="48"/>
        <v>20</v>
      </c>
      <c r="AO319" s="224">
        <f t="shared" si="49"/>
        <v>20</v>
      </c>
      <c r="AP319" s="233"/>
      <c r="AQ319" s="224">
        <f t="shared" si="50"/>
        <v>20</v>
      </c>
      <c r="AR319" s="224"/>
      <c r="AS319" s="224">
        <f t="shared" si="51"/>
        <v>20</v>
      </c>
      <c r="AT319" s="224">
        <f t="shared" si="52"/>
        <v>0</v>
      </c>
      <c r="AU319" s="224" t="str">
        <f>IFERROR((AQ319-#REF!+#REF!)/(#REF!-#REF!)*100,"")</f>
        <v/>
      </c>
      <c r="AV319" s="224"/>
      <c r="AW319" s="224"/>
      <c r="AX319" s="224"/>
    </row>
    <row r="320" ht="12.75" customHeight="1" spans="1:50">
      <c r="A320" s="13">
        <v>313</v>
      </c>
      <c r="B320" s="204" t="s">
        <v>2235</v>
      </c>
      <c r="C320" s="204" t="s">
        <v>2236</v>
      </c>
      <c r="D320" s="205" t="s">
        <v>1798</v>
      </c>
      <c r="E320" s="206"/>
      <c r="F320" s="206"/>
      <c r="G320" s="207" t="s">
        <v>3126</v>
      </c>
      <c r="H320" s="208"/>
      <c r="I320" s="209" t="s">
        <v>1799</v>
      </c>
      <c r="J320" s="208">
        <v>1</v>
      </c>
      <c r="K320" s="209" t="s">
        <v>3127</v>
      </c>
      <c r="L320" s="215" t="s">
        <v>1800</v>
      </c>
      <c r="M320" s="214" t="str">
        <f t="shared" si="44"/>
        <v>2004-12-31</v>
      </c>
      <c r="N320" s="46"/>
      <c r="O320" s="16"/>
      <c r="P320" s="14"/>
      <c r="Q320" s="217">
        <v>855</v>
      </c>
      <c r="R320" s="16">
        <v>0</v>
      </c>
      <c r="S320" s="16"/>
      <c r="T320" s="16">
        <f t="shared" si="53"/>
        <v>10</v>
      </c>
      <c r="U320" s="46"/>
      <c r="V320" s="16">
        <f t="shared" si="54"/>
        <v>10</v>
      </c>
      <c r="W320" s="16" t="str">
        <f t="shared" si="45"/>
        <v/>
      </c>
      <c r="X320" s="14"/>
      <c r="Y320" s="2"/>
      <c r="AA320" s="45" t="s">
        <v>3129</v>
      </c>
      <c r="AB320" s="224" t="s">
        <v>3130</v>
      </c>
      <c r="AC320" s="224"/>
      <c r="AD320" s="224"/>
      <c r="AE320" s="224"/>
      <c r="AF320" s="224"/>
      <c r="AG320" s="224">
        <v>1</v>
      </c>
      <c r="AH320" s="224">
        <v>0</v>
      </c>
      <c r="AI320" s="224">
        <v>0</v>
      </c>
      <c r="AJ320" s="224">
        <v>5</v>
      </c>
      <c r="AK320" s="230">
        <f t="shared" si="46"/>
        <v>2004</v>
      </c>
      <c r="AL320" s="224">
        <f t="shared" si="47"/>
        <v>5</v>
      </c>
      <c r="AM320" s="224">
        <v>0</v>
      </c>
      <c r="AN320" s="224">
        <f t="shared" si="48"/>
        <v>10</v>
      </c>
      <c r="AO320" s="224">
        <f t="shared" si="49"/>
        <v>10</v>
      </c>
      <c r="AP320" s="233"/>
      <c r="AQ320" s="224">
        <f t="shared" si="50"/>
        <v>10</v>
      </c>
      <c r="AR320" s="224"/>
      <c r="AS320" s="224">
        <f t="shared" si="51"/>
        <v>10</v>
      </c>
      <c r="AT320" s="224">
        <f t="shared" si="52"/>
        <v>0</v>
      </c>
      <c r="AU320" s="224" t="str">
        <f>IFERROR((AQ320-#REF!+#REF!)/(#REF!-#REF!)*100,"")</f>
        <v/>
      </c>
      <c r="AV320" s="224"/>
      <c r="AW320" s="224"/>
      <c r="AX320" s="224"/>
    </row>
    <row r="321" ht="12.75" customHeight="1" spans="1:50">
      <c r="A321" s="13">
        <v>314</v>
      </c>
      <c r="B321" s="204" t="s">
        <v>2237</v>
      </c>
      <c r="C321" s="204" t="s">
        <v>2236</v>
      </c>
      <c r="D321" s="205" t="s">
        <v>1798</v>
      </c>
      <c r="E321" s="206"/>
      <c r="F321" s="206"/>
      <c r="G321" s="207" t="s">
        <v>3126</v>
      </c>
      <c r="H321" s="208"/>
      <c r="I321" s="209" t="s">
        <v>1799</v>
      </c>
      <c r="J321" s="208">
        <v>1</v>
      </c>
      <c r="K321" s="209" t="s">
        <v>3127</v>
      </c>
      <c r="L321" s="215" t="s">
        <v>1800</v>
      </c>
      <c r="M321" s="214" t="str">
        <f t="shared" si="44"/>
        <v>2004-12-31</v>
      </c>
      <c r="N321" s="46"/>
      <c r="O321" s="16"/>
      <c r="P321" s="14"/>
      <c r="Q321" s="217">
        <v>855</v>
      </c>
      <c r="R321" s="16">
        <v>0</v>
      </c>
      <c r="S321" s="16"/>
      <c r="T321" s="16">
        <f t="shared" si="53"/>
        <v>10</v>
      </c>
      <c r="U321" s="46"/>
      <c r="V321" s="16">
        <f t="shared" si="54"/>
        <v>10</v>
      </c>
      <c r="W321" s="16" t="str">
        <f t="shared" si="45"/>
        <v/>
      </c>
      <c r="X321" s="14"/>
      <c r="Y321" s="2"/>
      <c r="AA321" s="45" t="s">
        <v>3129</v>
      </c>
      <c r="AB321" s="224" t="s">
        <v>3130</v>
      </c>
      <c r="AC321" s="224"/>
      <c r="AD321" s="224"/>
      <c r="AE321" s="224"/>
      <c r="AF321" s="224"/>
      <c r="AG321" s="224">
        <v>1</v>
      </c>
      <c r="AH321" s="224">
        <v>0</v>
      </c>
      <c r="AI321" s="224">
        <v>0</v>
      </c>
      <c r="AJ321" s="224">
        <v>5</v>
      </c>
      <c r="AK321" s="230">
        <f t="shared" si="46"/>
        <v>2004</v>
      </c>
      <c r="AL321" s="224">
        <f t="shared" si="47"/>
        <v>5</v>
      </c>
      <c r="AM321" s="224">
        <v>0</v>
      </c>
      <c r="AN321" s="224">
        <f t="shared" si="48"/>
        <v>10</v>
      </c>
      <c r="AO321" s="224">
        <f t="shared" si="49"/>
        <v>10</v>
      </c>
      <c r="AP321" s="233"/>
      <c r="AQ321" s="224">
        <f t="shared" si="50"/>
        <v>10</v>
      </c>
      <c r="AR321" s="224"/>
      <c r="AS321" s="224">
        <f t="shared" si="51"/>
        <v>10</v>
      </c>
      <c r="AT321" s="224">
        <f t="shared" si="52"/>
        <v>0</v>
      </c>
      <c r="AU321" s="224" t="str">
        <f>IFERROR((AQ321-#REF!+#REF!)/(#REF!-#REF!)*100,"")</f>
        <v/>
      </c>
      <c r="AV321" s="224"/>
      <c r="AW321" s="224"/>
      <c r="AX321" s="224"/>
    </row>
    <row r="322" ht="12.75" customHeight="1" spans="1:50">
      <c r="A322" s="13">
        <v>315</v>
      </c>
      <c r="B322" s="204" t="s">
        <v>2238</v>
      </c>
      <c r="C322" s="204" t="s">
        <v>2236</v>
      </c>
      <c r="D322" s="205" t="s">
        <v>1798</v>
      </c>
      <c r="E322" s="206"/>
      <c r="F322" s="206"/>
      <c r="G322" s="207" t="s">
        <v>3126</v>
      </c>
      <c r="H322" s="208"/>
      <c r="I322" s="209" t="s">
        <v>1799</v>
      </c>
      <c r="J322" s="208">
        <v>1</v>
      </c>
      <c r="K322" s="209" t="s">
        <v>3127</v>
      </c>
      <c r="L322" s="215" t="s">
        <v>1800</v>
      </c>
      <c r="M322" s="214" t="str">
        <f t="shared" si="44"/>
        <v>2004-12-31</v>
      </c>
      <c r="N322" s="46"/>
      <c r="O322" s="16"/>
      <c r="P322" s="14"/>
      <c r="Q322" s="217">
        <v>855</v>
      </c>
      <c r="R322" s="16">
        <v>0</v>
      </c>
      <c r="S322" s="16"/>
      <c r="T322" s="16">
        <f t="shared" si="53"/>
        <v>10</v>
      </c>
      <c r="U322" s="46"/>
      <c r="V322" s="16">
        <f t="shared" si="54"/>
        <v>10</v>
      </c>
      <c r="W322" s="16" t="str">
        <f t="shared" si="45"/>
        <v/>
      </c>
      <c r="X322" s="14"/>
      <c r="Y322" s="2"/>
      <c r="AA322" s="45" t="s">
        <v>3129</v>
      </c>
      <c r="AB322" s="224" t="s">
        <v>3130</v>
      </c>
      <c r="AC322" s="224"/>
      <c r="AD322" s="224"/>
      <c r="AE322" s="224"/>
      <c r="AF322" s="224"/>
      <c r="AG322" s="224">
        <v>1</v>
      </c>
      <c r="AH322" s="224">
        <v>0</v>
      </c>
      <c r="AI322" s="224">
        <v>0</v>
      </c>
      <c r="AJ322" s="224">
        <v>5</v>
      </c>
      <c r="AK322" s="230">
        <f t="shared" si="46"/>
        <v>2004</v>
      </c>
      <c r="AL322" s="224">
        <f t="shared" si="47"/>
        <v>5</v>
      </c>
      <c r="AM322" s="224">
        <v>0</v>
      </c>
      <c r="AN322" s="224">
        <f t="shared" si="48"/>
        <v>10</v>
      </c>
      <c r="AO322" s="224">
        <f t="shared" si="49"/>
        <v>10</v>
      </c>
      <c r="AP322" s="233"/>
      <c r="AQ322" s="224">
        <f t="shared" si="50"/>
        <v>10</v>
      </c>
      <c r="AR322" s="224"/>
      <c r="AS322" s="224">
        <f t="shared" si="51"/>
        <v>10</v>
      </c>
      <c r="AT322" s="224">
        <f t="shared" si="52"/>
        <v>0</v>
      </c>
      <c r="AU322" s="224" t="str">
        <f>IFERROR((AQ322-#REF!+#REF!)/(#REF!-#REF!)*100,"")</f>
        <v/>
      </c>
      <c r="AV322" s="224"/>
      <c r="AW322" s="224"/>
      <c r="AX322" s="224"/>
    </row>
    <row r="323" ht="12.75" customHeight="1" spans="1:50">
      <c r="A323" s="13">
        <v>316</v>
      </c>
      <c r="B323" s="204" t="s">
        <v>2239</v>
      </c>
      <c r="C323" s="204" t="s">
        <v>2236</v>
      </c>
      <c r="D323" s="205" t="s">
        <v>1798</v>
      </c>
      <c r="E323" s="206"/>
      <c r="F323" s="206"/>
      <c r="G323" s="207" t="s">
        <v>3126</v>
      </c>
      <c r="H323" s="208"/>
      <c r="I323" s="209" t="s">
        <v>1799</v>
      </c>
      <c r="J323" s="208">
        <v>1</v>
      </c>
      <c r="K323" s="209" t="s">
        <v>3127</v>
      </c>
      <c r="L323" s="215" t="s">
        <v>1800</v>
      </c>
      <c r="M323" s="214" t="str">
        <f t="shared" si="44"/>
        <v>2004-12-31</v>
      </c>
      <c r="N323" s="46"/>
      <c r="O323" s="16"/>
      <c r="P323" s="14"/>
      <c r="Q323" s="217">
        <v>855</v>
      </c>
      <c r="R323" s="16">
        <v>0</v>
      </c>
      <c r="S323" s="16"/>
      <c r="T323" s="16">
        <f t="shared" si="53"/>
        <v>10</v>
      </c>
      <c r="U323" s="46"/>
      <c r="V323" s="16">
        <f t="shared" si="54"/>
        <v>10</v>
      </c>
      <c r="W323" s="16" t="str">
        <f t="shared" si="45"/>
        <v/>
      </c>
      <c r="X323" s="14"/>
      <c r="Y323" s="2"/>
      <c r="AA323" s="45" t="s">
        <v>3129</v>
      </c>
      <c r="AB323" s="224" t="s">
        <v>3130</v>
      </c>
      <c r="AC323" s="224"/>
      <c r="AD323" s="224"/>
      <c r="AE323" s="224"/>
      <c r="AF323" s="224"/>
      <c r="AG323" s="224">
        <v>1</v>
      </c>
      <c r="AH323" s="224">
        <v>0</v>
      </c>
      <c r="AI323" s="224">
        <v>0</v>
      </c>
      <c r="AJ323" s="224">
        <v>5</v>
      </c>
      <c r="AK323" s="230">
        <f t="shared" si="46"/>
        <v>2004</v>
      </c>
      <c r="AL323" s="224">
        <f t="shared" si="47"/>
        <v>5</v>
      </c>
      <c r="AM323" s="224">
        <v>0</v>
      </c>
      <c r="AN323" s="224">
        <f t="shared" si="48"/>
        <v>10</v>
      </c>
      <c r="AO323" s="224">
        <f t="shared" si="49"/>
        <v>10</v>
      </c>
      <c r="AP323" s="233"/>
      <c r="AQ323" s="224">
        <f t="shared" si="50"/>
        <v>10</v>
      </c>
      <c r="AR323" s="224"/>
      <c r="AS323" s="224">
        <f t="shared" si="51"/>
        <v>10</v>
      </c>
      <c r="AT323" s="224">
        <f t="shared" si="52"/>
        <v>0</v>
      </c>
      <c r="AU323" s="224" t="str">
        <f>IFERROR((AQ323-#REF!+#REF!)/(#REF!-#REF!)*100,"")</f>
        <v/>
      </c>
      <c r="AV323" s="224"/>
      <c r="AW323" s="224"/>
      <c r="AX323" s="224"/>
    </row>
    <row r="324" ht="12.75" customHeight="1" spans="1:50">
      <c r="A324" s="13">
        <v>317</v>
      </c>
      <c r="B324" s="204" t="s">
        <v>2240</v>
      </c>
      <c r="C324" s="204" t="s">
        <v>2236</v>
      </c>
      <c r="D324" s="205" t="s">
        <v>1798</v>
      </c>
      <c r="E324" s="206"/>
      <c r="F324" s="206"/>
      <c r="G324" s="207" t="s">
        <v>3126</v>
      </c>
      <c r="H324" s="208"/>
      <c r="I324" s="209" t="s">
        <v>1799</v>
      </c>
      <c r="J324" s="208">
        <v>1</v>
      </c>
      <c r="K324" s="209" t="s">
        <v>3127</v>
      </c>
      <c r="L324" s="215" t="s">
        <v>1800</v>
      </c>
      <c r="M324" s="214" t="str">
        <f t="shared" si="44"/>
        <v>2004-12-31</v>
      </c>
      <c r="N324" s="46"/>
      <c r="O324" s="16"/>
      <c r="P324" s="14"/>
      <c r="Q324" s="217">
        <v>855</v>
      </c>
      <c r="R324" s="16">
        <v>0</v>
      </c>
      <c r="S324" s="16"/>
      <c r="T324" s="16">
        <f t="shared" si="53"/>
        <v>10</v>
      </c>
      <c r="U324" s="46"/>
      <c r="V324" s="16">
        <f t="shared" si="54"/>
        <v>10</v>
      </c>
      <c r="W324" s="16" t="str">
        <f t="shared" si="45"/>
        <v/>
      </c>
      <c r="X324" s="14"/>
      <c r="Y324" s="2"/>
      <c r="AA324" s="45" t="s">
        <v>3129</v>
      </c>
      <c r="AB324" s="224" t="s">
        <v>3130</v>
      </c>
      <c r="AC324" s="224"/>
      <c r="AD324" s="224"/>
      <c r="AE324" s="224"/>
      <c r="AF324" s="224"/>
      <c r="AG324" s="224">
        <v>1</v>
      </c>
      <c r="AH324" s="224">
        <v>0</v>
      </c>
      <c r="AI324" s="224">
        <v>0</v>
      </c>
      <c r="AJ324" s="224">
        <v>5</v>
      </c>
      <c r="AK324" s="230">
        <f t="shared" si="46"/>
        <v>2004</v>
      </c>
      <c r="AL324" s="224">
        <f t="shared" si="47"/>
        <v>5</v>
      </c>
      <c r="AM324" s="224">
        <v>0</v>
      </c>
      <c r="AN324" s="224">
        <f t="shared" si="48"/>
        <v>10</v>
      </c>
      <c r="AO324" s="224">
        <f t="shared" si="49"/>
        <v>10</v>
      </c>
      <c r="AP324" s="233"/>
      <c r="AQ324" s="224">
        <f t="shared" si="50"/>
        <v>10</v>
      </c>
      <c r="AR324" s="224"/>
      <c r="AS324" s="224">
        <f t="shared" si="51"/>
        <v>10</v>
      </c>
      <c r="AT324" s="224">
        <f t="shared" si="52"/>
        <v>0</v>
      </c>
      <c r="AU324" s="224" t="str">
        <f>IFERROR((AQ324-#REF!+#REF!)/(#REF!-#REF!)*100,"")</f>
        <v/>
      </c>
      <c r="AV324" s="224"/>
      <c r="AW324" s="224"/>
      <c r="AX324" s="224"/>
    </row>
    <row r="325" ht="12.75" customHeight="1" spans="1:50">
      <c r="A325" s="13">
        <v>318</v>
      </c>
      <c r="B325" s="204" t="s">
        <v>2241</v>
      </c>
      <c r="C325" s="204" t="s">
        <v>2236</v>
      </c>
      <c r="D325" s="205" t="s">
        <v>1798</v>
      </c>
      <c r="E325" s="206"/>
      <c r="F325" s="206"/>
      <c r="G325" s="207" t="s">
        <v>3126</v>
      </c>
      <c r="H325" s="208"/>
      <c r="I325" s="209" t="s">
        <v>1799</v>
      </c>
      <c r="J325" s="208">
        <v>1</v>
      </c>
      <c r="K325" s="209" t="s">
        <v>3127</v>
      </c>
      <c r="L325" s="215" t="s">
        <v>1800</v>
      </c>
      <c r="M325" s="214" t="str">
        <f t="shared" si="44"/>
        <v>2004-12-31</v>
      </c>
      <c r="N325" s="46"/>
      <c r="O325" s="16"/>
      <c r="P325" s="14"/>
      <c r="Q325" s="217">
        <v>855</v>
      </c>
      <c r="R325" s="16">
        <v>0</v>
      </c>
      <c r="S325" s="16"/>
      <c r="T325" s="16">
        <f t="shared" si="53"/>
        <v>10</v>
      </c>
      <c r="U325" s="46"/>
      <c r="V325" s="16">
        <f t="shared" si="54"/>
        <v>10</v>
      </c>
      <c r="W325" s="16" t="str">
        <f t="shared" si="45"/>
        <v/>
      </c>
      <c r="X325" s="14"/>
      <c r="Y325" s="2"/>
      <c r="AA325" s="45" t="s">
        <v>3129</v>
      </c>
      <c r="AB325" s="224" t="s">
        <v>3130</v>
      </c>
      <c r="AC325" s="224"/>
      <c r="AD325" s="224"/>
      <c r="AE325" s="224"/>
      <c r="AF325" s="224"/>
      <c r="AG325" s="224">
        <v>1</v>
      </c>
      <c r="AH325" s="224">
        <v>0</v>
      </c>
      <c r="AI325" s="224">
        <v>0</v>
      </c>
      <c r="AJ325" s="224">
        <v>5</v>
      </c>
      <c r="AK325" s="230">
        <f t="shared" si="46"/>
        <v>2004</v>
      </c>
      <c r="AL325" s="224">
        <f t="shared" si="47"/>
        <v>5</v>
      </c>
      <c r="AM325" s="224">
        <v>0</v>
      </c>
      <c r="AN325" s="224">
        <f t="shared" si="48"/>
        <v>10</v>
      </c>
      <c r="AO325" s="224">
        <f t="shared" si="49"/>
        <v>10</v>
      </c>
      <c r="AP325" s="233"/>
      <c r="AQ325" s="224">
        <f t="shared" si="50"/>
        <v>10</v>
      </c>
      <c r="AR325" s="224"/>
      <c r="AS325" s="224">
        <f t="shared" si="51"/>
        <v>10</v>
      </c>
      <c r="AT325" s="224">
        <f t="shared" si="52"/>
        <v>0</v>
      </c>
      <c r="AU325" s="224" t="str">
        <f>IFERROR((AQ325-#REF!+#REF!)/(#REF!-#REF!)*100,"")</f>
        <v/>
      </c>
      <c r="AV325" s="224"/>
      <c r="AW325" s="224"/>
      <c r="AX325" s="224"/>
    </row>
    <row r="326" ht="12.75" customHeight="1" spans="1:50">
      <c r="A326" s="13">
        <v>319</v>
      </c>
      <c r="B326" s="204" t="s">
        <v>2242</v>
      </c>
      <c r="C326" s="204" t="s">
        <v>2236</v>
      </c>
      <c r="D326" s="205" t="s">
        <v>1798</v>
      </c>
      <c r="E326" s="206"/>
      <c r="F326" s="206"/>
      <c r="G326" s="207" t="s">
        <v>3126</v>
      </c>
      <c r="H326" s="208"/>
      <c r="I326" s="209" t="s">
        <v>1799</v>
      </c>
      <c r="J326" s="208">
        <v>1</v>
      </c>
      <c r="K326" s="209" t="s">
        <v>3127</v>
      </c>
      <c r="L326" s="215" t="s">
        <v>1800</v>
      </c>
      <c r="M326" s="214" t="str">
        <f t="shared" si="44"/>
        <v>2004-12-31</v>
      </c>
      <c r="N326" s="46"/>
      <c r="O326" s="16"/>
      <c r="P326" s="14"/>
      <c r="Q326" s="217">
        <v>855</v>
      </c>
      <c r="R326" s="16">
        <v>0</v>
      </c>
      <c r="S326" s="16"/>
      <c r="T326" s="16">
        <f t="shared" si="53"/>
        <v>10</v>
      </c>
      <c r="U326" s="46"/>
      <c r="V326" s="16">
        <f t="shared" si="54"/>
        <v>10</v>
      </c>
      <c r="W326" s="16" t="str">
        <f t="shared" si="45"/>
        <v/>
      </c>
      <c r="X326" s="14"/>
      <c r="Y326" s="2"/>
      <c r="AA326" s="45" t="s">
        <v>3129</v>
      </c>
      <c r="AB326" s="224" t="s">
        <v>3130</v>
      </c>
      <c r="AC326" s="224"/>
      <c r="AD326" s="224"/>
      <c r="AE326" s="224"/>
      <c r="AF326" s="224"/>
      <c r="AG326" s="224">
        <v>1</v>
      </c>
      <c r="AH326" s="224">
        <v>0</v>
      </c>
      <c r="AI326" s="224">
        <v>0</v>
      </c>
      <c r="AJ326" s="224">
        <v>5</v>
      </c>
      <c r="AK326" s="230">
        <f t="shared" si="46"/>
        <v>2004</v>
      </c>
      <c r="AL326" s="224">
        <f t="shared" si="47"/>
        <v>5</v>
      </c>
      <c r="AM326" s="224">
        <v>0</v>
      </c>
      <c r="AN326" s="224">
        <f t="shared" si="48"/>
        <v>10</v>
      </c>
      <c r="AO326" s="224">
        <f t="shared" si="49"/>
        <v>10</v>
      </c>
      <c r="AP326" s="233"/>
      <c r="AQ326" s="224">
        <f t="shared" si="50"/>
        <v>10</v>
      </c>
      <c r="AR326" s="224"/>
      <c r="AS326" s="224">
        <f t="shared" si="51"/>
        <v>10</v>
      </c>
      <c r="AT326" s="224">
        <f t="shared" si="52"/>
        <v>0</v>
      </c>
      <c r="AU326" s="224" t="str">
        <f>IFERROR((AQ326-#REF!+#REF!)/(#REF!-#REF!)*100,"")</f>
        <v/>
      </c>
      <c r="AV326" s="224"/>
      <c r="AW326" s="224"/>
      <c r="AX326" s="224"/>
    </row>
    <row r="327" ht="12.75" customHeight="1" spans="1:50">
      <c r="A327" s="13">
        <v>320</v>
      </c>
      <c r="B327" s="204" t="s">
        <v>2243</v>
      </c>
      <c r="C327" s="204" t="s">
        <v>2236</v>
      </c>
      <c r="D327" s="205" t="s">
        <v>1798</v>
      </c>
      <c r="E327" s="206"/>
      <c r="F327" s="206"/>
      <c r="G327" s="207" t="s">
        <v>3126</v>
      </c>
      <c r="H327" s="208"/>
      <c r="I327" s="209" t="s">
        <v>1799</v>
      </c>
      <c r="J327" s="208">
        <v>1</v>
      </c>
      <c r="K327" s="209" t="s">
        <v>3127</v>
      </c>
      <c r="L327" s="215" t="s">
        <v>1800</v>
      </c>
      <c r="M327" s="214" t="str">
        <f t="shared" si="44"/>
        <v>2004-12-31</v>
      </c>
      <c r="N327" s="46"/>
      <c r="O327" s="16"/>
      <c r="P327" s="14"/>
      <c r="Q327" s="217">
        <v>855</v>
      </c>
      <c r="R327" s="16">
        <v>0</v>
      </c>
      <c r="S327" s="16"/>
      <c r="T327" s="16">
        <f t="shared" si="53"/>
        <v>10</v>
      </c>
      <c r="U327" s="46"/>
      <c r="V327" s="16">
        <f t="shared" si="54"/>
        <v>10</v>
      </c>
      <c r="W327" s="16" t="str">
        <f t="shared" si="45"/>
        <v/>
      </c>
      <c r="X327" s="14"/>
      <c r="Y327" s="2"/>
      <c r="AA327" s="45" t="s">
        <v>3129</v>
      </c>
      <c r="AB327" s="224" t="s">
        <v>3130</v>
      </c>
      <c r="AC327" s="224"/>
      <c r="AD327" s="224"/>
      <c r="AE327" s="224"/>
      <c r="AF327" s="224"/>
      <c r="AG327" s="224">
        <v>1</v>
      </c>
      <c r="AH327" s="224">
        <v>0</v>
      </c>
      <c r="AI327" s="224">
        <v>0</v>
      </c>
      <c r="AJ327" s="224">
        <v>5</v>
      </c>
      <c r="AK327" s="230">
        <f t="shared" si="46"/>
        <v>2004</v>
      </c>
      <c r="AL327" s="224">
        <f t="shared" si="47"/>
        <v>5</v>
      </c>
      <c r="AM327" s="224">
        <v>0</v>
      </c>
      <c r="AN327" s="224">
        <f t="shared" si="48"/>
        <v>10</v>
      </c>
      <c r="AO327" s="224">
        <f t="shared" si="49"/>
        <v>10</v>
      </c>
      <c r="AP327" s="233"/>
      <c r="AQ327" s="224">
        <f t="shared" si="50"/>
        <v>10</v>
      </c>
      <c r="AR327" s="224"/>
      <c r="AS327" s="224">
        <f t="shared" si="51"/>
        <v>10</v>
      </c>
      <c r="AT327" s="224">
        <f t="shared" si="52"/>
        <v>0</v>
      </c>
      <c r="AU327" s="224" t="str">
        <f>IFERROR((AQ327-#REF!+#REF!)/(#REF!-#REF!)*100,"")</f>
        <v/>
      </c>
      <c r="AV327" s="224"/>
      <c r="AW327" s="224"/>
      <c r="AX327" s="224"/>
    </row>
    <row r="328" ht="12.75" customHeight="1" spans="1:50">
      <c r="A328" s="13">
        <v>321</v>
      </c>
      <c r="B328" s="204" t="s">
        <v>2244</v>
      </c>
      <c r="C328" s="204" t="s">
        <v>2236</v>
      </c>
      <c r="D328" s="205" t="s">
        <v>1798</v>
      </c>
      <c r="E328" s="206"/>
      <c r="F328" s="206"/>
      <c r="G328" s="207" t="s">
        <v>3126</v>
      </c>
      <c r="H328" s="208"/>
      <c r="I328" s="209" t="s">
        <v>1799</v>
      </c>
      <c r="J328" s="208">
        <v>1</v>
      </c>
      <c r="K328" s="209" t="s">
        <v>3127</v>
      </c>
      <c r="L328" s="215" t="s">
        <v>1800</v>
      </c>
      <c r="M328" s="214" t="str">
        <f t="shared" ref="M328:M391" si="55">L328</f>
        <v>2004-12-31</v>
      </c>
      <c r="N328" s="46"/>
      <c r="O328" s="16"/>
      <c r="P328" s="14"/>
      <c r="Q328" s="217">
        <v>855</v>
      </c>
      <c r="R328" s="16">
        <v>0</v>
      </c>
      <c r="S328" s="16"/>
      <c r="T328" s="16">
        <f t="shared" si="53"/>
        <v>10</v>
      </c>
      <c r="U328" s="46"/>
      <c r="V328" s="16">
        <f t="shared" si="54"/>
        <v>10</v>
      </c>
      <c r="W328" s="16" t="str">
        <f t="shared" ref="W328:W391" si="56">IF(R328-S328=0,"",(V328-R328+S328)/(R328-S328)*100)</f>
        <v/>
      </c>
      <c r="X328" s="14"/>
      <c r="Y328" s="2"/>
      <c r="AA328" s="45" t="s">
        <v>3129</v>
      </c>
      <c r="AB328" s="224" t="s">
        <v>3130</v>
      </c>
      <c r="AC328" s="224"/>
      <c r="AD328" s="224"/>
      <c r="AE328" s="224"/>
      <c r="AF328" s="224"/>
      <c r="AG328" s="224">
        <v>1</v>
      </c>
      <c r="AH328" s="224">
        <v>0</v>
      </c>
      <c r="AI328" s="224">
        <v>0</v>
      </c>
      <c r="AJ328" s="224">
        <v>5</v>
      </c>
      <c r="AK328" s="230">
        <f t="shared" ref="AK328:AK391" si="57">YEAR(M328)</f>
        <v>2004</v>
      </c>
      <c r="AL328" s="224">
        <f t="shared" ref="AL328:AL391" si="58">IF(AND(AB328="市场法",AA328="否"),AJ328*J328,ROUND(AC328*H328*AG328+AD328*H328*AI328,-1))</f>
        <v>5</v>
      </c>
      <c r="AM328" s="224">
        <v>0</v>
      </c>
      <c r="AN328" s="224">
        <f t="shared" ref="AN328:AN391" si="59">ROUND((AL328+AM328),-1)</f>
        <v>10</v>
      </c>
      <c r="AO328" s="224">
        <f t="shared" ref="AO328:AO391" si="60">AN328</f>
        <v>10</v>
      </c>
      <c r="AP328" s="233"/>
      <c r="AQ328" s="224">
        <f t="shared" ref="AQ328:AQ391" si="61">IF(AP328="",AO328,ROUND(AO328*AP328/100,0))</f>
        <v>10</v>
      </c>
      <c r="AR328" s="224"/>
      <c r="AS328" s="224">
        <f t="shared" ref="AS328:AS391" si="62">IF((AQ328-AR328)&lt;0,0,AQ328-AR328)</f>
        <v>10</v>
      </c>
      <c r="AT328" s="224">
        <f t="shared" ref="AT328:AT391" si="63">IF((R328-S328)&lt;0,0,R328-S328)</f>
        <v>0</v>
      </c>
      <c r="AU328" s="224" t="str">
        <f>IFERROR((AQ328-#REF!+#REF!)/(#REF!-#REF!)*100,"")</f>
        <v/>
      </c>
      <c r="AV328" s="224"/>
      <c r="AW328" s="224"/>
      <c r="AX328" s="224"/>
    </row>
    <row r="329" ht="12.75" customHeight="1" spans="1:50">
      <c r="A329" s="13">
        <v>322</v>
      </c>
      <c r="B329" s="204" t="s">
        <v>2245</v>
      </c>
      <c r="C329" s="204" t="s">
        <v>2236</v>
      </c>
      <c r="D329" s="205" t="s">
        <v>1798</v>
      </c>
      <c r="E329" s="206"/>
      <c r="F329" s="206"/>
      <c r="G329" s="207" t="s">
        <v>3126</v>
      </c>
      <c r="H329" s="208"/>
      <c r="I329" s="209" t="s">
        <v>1799</v>
      </c>
      <c r="J329" s="208">
        <v>1</v>
      </c>
      <c r="K329" s="209" t="s">
        <v>3127</v>
      </c>
      <c r="L329" s="215" t="s">
        <v>1800</v>
      </c>
      <c r="M329" s="214" t="str">
        <f t="shared" si="55"/>
        <v>2004-12-31</v>
      </c>
      <c r="N329" s="46"/>
      <c r="O329" s="16"/>
      <c r="P329" s="14"/>
      <c r="Q329" s="217">
        <v>855</v>
      </c>
      <c r="R329" s="16">
        <v>0</v>
      </c>
      <c r="S329" s="16"/>
      <c r="T329" s="16">
        <f t="shared" ref="T329:T392" si="64">AS329</f>
        <v>10</v>
      </c>
      <c r="U329" s="46"/>
      <c r="V329" s="16">
        <f t="shared" ref="V329:V392" si="65">T329</f>
        <v>10</v>
      </c>
      <c r="W329" s="16" t="str">
        <f t="shared" si="56"/>
        <v/>
      </c>
      <c r="X329" s="14"/>
      <c r="Y329" s="2"/>
      <c r="AA329" s="45" t="s">
        <v>3129</v>
      </c>
      <c r="AB329" s="224" t="s">
        <v>3130</v>
      </c>
      <c r="AC329" s="224"/>
      <c r="AD329" s="224"/>
      <c r="AE329" s="224"/>
      <c r="AF329" s="224"/>
      <c r="AG329" s="224">
        <v>1</v>
      </c>
      <c r="AH329" s="224">
        <v>0</v>
      </c>
      <c r="AI329" s="224">
        <v>0</v>
      </c>
      <c r="AJ329" s="224">
        <v>5</v>
      </c>
      <c r="AK329" s="230">
        <f t="shared" si="57"/>
        <v>2004</v>
      </c>
      <c r="AL329" s="224">
        <f t="shared" si="58"/>
        <v>5</v>
      </c>
      <c r="AM329" s="224">
        <v>0</v>
      </c>
      <c r="AN329" s="224">
        <f t="shared" si="59"/>
        <v>10</v>
      </c>
      <c r="AO329" s="224">
        <f t="shared" si="60"/>
        <v>10</v>
      </c>
      <c r="AP329" s="233"/>
      <c r="AQ329" s="224">
        <f t="shared" si="61"/>
        <v>10</v>
      </c>
      <c r="AR329" s="224"/>
      <c r="AS329" s="224">
        <f t="shared" si="62"/>
        <v>10</v>
      </c>
      <c r="AT329" s="224">
        <f t="shared" si="63"/>
        <v>0</v>
      </c>
      <c r="AU329" s="224" t="str">
        <f>IFERROR((AQ329-#REF!+#REF!)/(#REF!-#REF!)*100,"")</f>
        <v/>
      </c>
      <c r="AV329" s="224"/>
      <c r="AW329" s="224"/>
      <c r="AX329" s="224"/>
    </row>
    <row r="330" ht="12.75" customHeight="1" spans="1:50">
      <c r="A330" s="13">
        <v>323</v>
      </c>
      <c r="B330" s="204" t="s">
        <v>2246</v>
      </c>
      <c r="C330" s="204" t="s">
        <v>2236</v>
      </c>
      <c r="D330" s="205" t="s">
        <v>1798</v>
      </c>
      <c r="E330" s="206"/>
      <c r="F330" s="206"/>
      <c r="G330" s="207" t="s">
        <v>3126</v>
      </c>
      <c r="H330" s="208"/>
      <c r="I330" s="209" t="s">
        <v>1799</v>
      </c>
      <c r="J330" s="208">
        <v>1</v>
      </c>
      <c r="K330" s="209" t="s">
        <v>3127</v>
      </c>
      <c r="L330" s="215" t="s">
        <v>1800</v>
      </c>
      <c r="M330" s="214" t="str">
        <f t="shared" si="55"/>
        <v>2004-12-31</v>
      </c>
      <c r="N330" s="46"/>
      <c r="O330" s="16"/>
      <c r="P330" s="14"/>
      <c r="Q330" s="217">
        <v>855</v>
      </c>
      <c r="R330" s="16">
        <v>0</v>
      </c>
      <c r="S330" s="16"/>
      <c r="T330" s="16">
        <f t="shared" si="64"/>
        <v>10</v>
      </c>
      <c r="U330" s="46"/>
      <c r="V330" s="16">
        <f t="shared" si="65"/>
        <v>10</v>
      </c>
      <c r="W330" s="16" t="str">
        <f t="shared" si="56"/>
        <v/>
      </c>
      <c r="X330" s="14"/>
      <c r="Y330" s="2"/>
      <c r="AA330" s="45" t="s">
        <v>3129</v>
      </c>
      <c r="AB330" s="224" t="s">
        <v>3130</v>
      </c>
      <c r="AC330" s="224"/>
      <c r="AD330" s="224"/>
      <c r="AE330" s="224"/>
      <c r="AF330" s="224"/>
      <c r="AG330" s="224">
        <v>1</v>
      </c>
      <c r="AH330" s="224">
        <v>0</v>
      </c>
      <c r="AI330" s="224">
        <v>0</v>
      </c>
      <c r="AJ330" s="224">
        <v>5</v>
      </c>
      <c r="AK330" s="230">
        <f t="shared" si="57"/>
        <v>2004</v>
      </c>
      <c r="AL330" s="224">
        <f t="shared" si="58"/>
        <v>5</v>
      </c>
      <c r="AM330" s="224">
        <v>0</v>
      </c>
      <c r="AN330" s="224">
        <f t="shared" si="59"/>
        <v>10</v>
      </c>
      <c r="AO330" s="224">
        <f t="shared" si="60"/>
        <v>10</v>
      </c>
      <c r="AP330" s="233"/>
      <c r="AQ330" s="224">
        <f t="shared" si="61"/>
        <v>10</v>
      </c>
      <c r="AR330" s="224"/>
      <c r="AS330" s="224">
        <f t="shared" si="62"/>
        <v>10</v>
      </c>
      <c r="AT330" s="224">
        <f t="shared" si="63"/>
        <v>0</v>
      </c>
      <c r="AU330" s="224" t="str">
        <f>IFERROR((AQ330-#REF!+#REF!)/(#REF!-#REF!)*100,"")</f>
        <v/>
      </c>
      <c r="AV330" s="224"/>
      <c r="AW330" s="224"/>
      <c r="AX330" s="224"/>
    </row>
    <row r="331" ht="12.75" customHeight="1" spans="1:50">
      <c r="A331" s="13">
        <v>324</v>
      </c>
      <c r="B331" s="204" t="s">
        <v>2247</v>
      </c>
      <c r="C331" s="204" t="s">
        <v>2248</v>
      </c>
      <c r="D331" s="205" t="s">
        <v>1798</v>
      </c>
      <c r="E331" s="206"/>
      <c r="F331" s="206"/>
      <c r="G331" s="207" t="s">
        <v>3126</v>
      </c>
      <c r="H331" s="208"/>
      <c r="I331" s="209" t="s">
        <v>1799</v>
      </c>
      <c r="J331" s="208">
        <v>1</v>
      </c>
      <c r="K331" s="209" t="s">
        <v>3127</v>
      </c>
      <c r="L331" s="215" t="s">
        <v>1800</v>
      </c>
      <c r="M331" s="214" t="str">
        <f t="shared" si="55"/>
        <v>2004-12-31</v>
      </c>
      <c r="N331" s="46"/>
      <c r="O331" s="16"/>
      <c r="P331" s="14"/>
      <c r="Q331" s="217">
        <v>379</v>
      </c>
      <c r="R331" s="16">
        <v>0</v>
      </c>
      <c r="S331" s="16"/>
      <c r="T331" s="16">
        <f t="shared" si="64"/>
        <v>10</v>
      </c>
      <c r="U331" s="46"/>
      <c r="V331" s="16">
        <f t="shared" si="65"/>
        <v>10</v>
      </c>
      <c r="W331" s="16" t="str">
        <f t="shared" si="56"/>
        <v/>
      </c>
      <c r="X331" s="14"/>
      <c r="Y331" s="2"/>
      <c r="AA331" s="45" t="s">
        <v>3129</v>
      </c>
      <c r="AB331" s="224" t="s">
        <v>3130</v>
      </c>
      <c r="AC331" s="224"/>
      <c r="AD331" s="224"/>
      <c r="AE331" s="224"/>
      <c r="AF331" s="224"/>
      <c r="AG331" s="224">
        <v>1</v>
      </c>
      <c r="AH331" s="224">
        <v>0</v>
      </c>
      <c r="AI331" s="224">
        <v>0</v>
      </c>
      <c r="AJ331" s="224">
        <v>5</v>
      </c>
      <c r="AK331" s="230">
        <f t="shared" si="57"/>
        <v>2004</v>
      </c>
      <c r="AL331" s="224">
        <f t="shared" si="58"/>
        <v>5</v>
      </c>
      <c r="AM331" s="224">
        <v>0</v>
      </c>
      <c r="AN331" s="224">
        <f t="shared" si="59"/>
        <v>10</v>
      </c>
      <c r="AO331" s="224">
        <f t="shared" si="60"/>
        <v>10</v>
      </c>
      <c r="AP331" s="233"/>
      <c r="AQ331" s="224">
        <f t="shared" si="61"/>
        <v>10</v>
      </c>
      <c r="AR331" s="224"/>
      <c r="AS331" s="224">
        <f t="shared" si="62"/>
        <v>10</v>
      </c>
      <c r="AT331" s="224">
        <f t="shared" si="63"/>
        <v>0</v>
      </c>
      <c r="AU331" s="224" t="str">
        <f>IFERROR((AQ331-#REF!+#REF!)/(#REF!-#REF!)*100,"")</f>
        <v/>
      </c>
      <c r="AV331" s="224"/>
      <c r="AW331" s="224"/>
      <c r="AX331" s="224"/>
    </row>
    <row r="332" ht="12.75" customHeight="1" spans="1:50">
      <c r="A332" s="13">
        <v>325</v>
      </c>
      <c r="B332" s="204" t="s">
        <v>2249</v>
      </c>
      <c r="C332" s="204" t="s">
        <v>2171</v>
      </c>
      <c r="D332" s="205" t="s">
        <v>1798</v>
      </c>
      <c r="E332" s="206"/>
      <c r="F332" s="206"/>
      <c r="G332" s="207" t="s">
        <v>3126</v>
      </c>
      <c r="H332" s="208"/>
      <c r="I332" s="209" t="s">
        <v>1829</v>
      </c>
      <c r="J332" s="208">
        <v>1</v>
      </c>
      <c r="K332" s="209" t="s">
        <v>3127</v>
      </c>
      <c r="L332" s="215" t="s">
        <v>1800</v>
      </c>
      <c r="M332" s="214" t="str">
        <f t="shared" si="55"/>
        <v>2004-12-31</v>
      </c>
      <c r="N332" s="46"/>
      <c r="O332" s="16"/>
      <c r="P332" s="14"/>
      <c r="Q332" s="217">
        <v>784</v>
      </c>
      <c r="R332" s="16">
        <v>0</v>
      </c>
      <c r="S332" s="16"/>
      <c r="T332" s="16">
        <f t="shared" si="64"/>
        <v>0</v>
      </c>
      <c r="U332" s="46"/>
      <c r="V332" s="16">
        <f t="shared" si="65"/>
        <v>0</v>
      </c>
      <c r="W332" s="16" t="str">
        <f t="shared" si="56"/>
        <v/>
      </c>
      <c r="X332" s="14"/>
      <c r="Y332" s="2"/>
      <c r="AA332" s="45" t="s">
        <v>3129</v>
      </c>
      <c r="AB332" s="224" t="s">
        <v>3130</v>
      </c>
      <c r="AC332" s="224"/>
      <c r="AD332" s="224"/>
      <c r="AE332" s="224"/>
      <c r="AF332" s="224"/>
      <c r="AG332" s="224">
        <v>1</v>
      </c>
      <c r="AH332" s="224">
        <v>0</v>
      </c>
      <c r="AI332" s="224">
        <v>0</v>
      </c>
      <c r="AJ332" s="224">
        <v>0</v>
      </c>
      <c r="AK332" s="230">
        <f t="shared" si="57"/>
        <v>2004</v>
      </c>
      <c r="AL332" s="224">
        <f t="shared" si="58"/>
        <v>0</v>
      </c>
      <c r="AM332" s="224">
        <v>0</v>
      </c>
      <c r="AN332" s="224">
        <f t="shared" si="59"/>
        <v>0</v>
      </c>
      <c r="AO332" s="224">
        <f t="shared" si="60"/>
        <v>0</v>
      </c>
      <c r="AP332" s="233"/>
      <c r="AQ332" s="224">
        <f t="shared" si="61"/>
        <v>0</v>
      </c>
      <c r="AR332" s="224"/>
      <c r="AS332" s="224">
        <f t="shared" si="62"/>
        <v>0</v>
      </c>
      <c r="AT332" s="224">
        <f t="shared" si="63"/>
        <v>0</v>
      </c>
      <c r="AU332" s="224" t="str">
        <f>IFERROR((AQ332-#REF!+#REF!)/(#REF!-#REF!)*100,"")</f>
        <v/>
      </c>
      <c r="AV332" s="224"/>
      <c r="AW332" s="224"/>
      <c r="AX332" s="224"/>
    </row>
    <row r="333" ht="12.75" customHeight="1" spans="1:50">
      <c r="A333" s="13">
        <v>326</v>
      </c>
      <c r="B333" s="204" t="s">
        <v>2250</v>
      </c>
      <c r="C333" s="204" t="s">
        <v>2171</v>
      </c>
      <c r="D333" s="205" t="s">
        <v>1798</v>
      </c>
      <c r="E333" s="206"/>
      <c r="F333" s="206"/>
      <c r="G333" s="207" t="s">
        <v>3126</v>
      </c>
      <c r="H333" s="208"/>
      <c r="I333" s="209" t="s">
        <v>1829</v>
      </c>
      <c r="J333" s="208">
        <v>1</v>
      </c>
      <c r="K333" s="209" t="s">
        <v>3127</v>
      </c>
      <c r="L333" s="215" t="s">
        <v>1800</v>
      </c>
      <c r="M333" s="214" t="str">
        <f t="shared" si="55"/>
        <v>2004-12-31</v>
      </c>
      <c r="N333" s="46"/>
      <c r="O333" s="16"/>
      <c r="P333" s="14"/>
      <c r="Q333" s="217">
        <v>784</v>
      </c>
      <c r="R333" s="16">
        <v>0</v>
      </c>
      <c r="S333" s="16"/>
      <c r="T333" s="16">
        <f t="shared" si="64"/>
        <v>0</v>
      </c>
      <c r="U333" s="46"/>
      <c r="V333" s="16">
        <f t="shared" si="65"/>
        <v>0</v>
      </c>
      <c r="W333" s="16" t="str">
        <f t="shared" si="56"/>
        <v/>
      </c>
      <c r="X333" s="14"/>
      <c r="Y333" s="2"/>
      <c r="AA333" s="45" t="s">
        <v>3129</v>
      </c>
      <c r="AB333" s="224" t="s">
        <v>3130</v>
      </c>
      <c r="AC333" s="224"/>
      <c r="AD333" s="224"/>
      <c r="AE333" s="224"/>
      <c r="AF333" s="224"/>
      <c r="AG333" s="224">
        <v>1</v>
      </c>
      <c r="AH333" s="224">
        <v>0</v>
      </c>
      <c r="AI333" s="224">
        <v>0</v>
      </c>
      <c r="AJ333" s="224">
        <v>0</v>
      </c>
      <c r="AK333" s="230">
        <f t="shared" si="57"/>
        <v>2004</v>
      </c>
      <c r="AL333" s="224">
        <f t="shared" si="58"/>
        <v>0</v>
      </c>
      <c r="AM333" s="224">
        <v>0</v>
      </c>
      <c r="AN333" s="224">
        <f t="shared" si="59"/>
        <v>0</v>
      </c>
      <c r="AO333" s="224">
        <f t="shared" si="60"/>
        <v>0</v>
      </c>
      <c r="AP333" s="233"/>
      <c r="AQ333" s="224">
        <f t="shared" si="61"/>
        <v>0</v>
      </c>
      <c r="AR333" s="224"/>
      <c r="AS333" s="224">
        <f t="shared" si="62"/>
        <v>0</v>
      </c>
      <c r="AT333" s="224">
        <f t="shared" si="63"/>
        <v>0</v>
      </c>
      <c r="AU333" s="224" t="str">
        <f>IFERROR((AQ333-#REF!+#REF!)/(#REF!-#REF!)*100,"")</f>
        <v/>
      </c>
      <c r="AV333" s="224"/>
      <c r="AW333" s="224"/>
      <c r="AX333" s="224"/>
    </row>
    <row r="334" ht="12.75" customHeight="1" spans="1:50">
      <c r="A334" s="13">
        <v>327</v>
      </c>
      <c r="B334" s="204" t="s">
        <v>2251</v>
      </c>
      <c r="C334" s="204" t="s">
        <v>2171</v>
      </c>
      <c r="D334" s="205" t="s">
        <v>1798</v>
      </c>
      <c r="E334" s="206"/>
      <c r="F334" s="206"/>
      <c r="G334" s="207" t="s">
        <v>3126</v>
      </c>
      <c r="H334" s="208"/>
      <c r="I334" s="209" t="s">
        <v>1829</v>
      </c>
      <c r="J334" s="208">
        <v>1</v>
      </c>
      <c r="K334" s="209" t="s">
        <v>3127</v>
      </c>
      <c r="L334" s="215" t="s">
        <v>1800</v>
      </c>
      <c r="M334" s="214" t="str">
        <f t="shared" si="55"/>
        <v>2004-12-31</v>
      </c>
      <c r="N334" s="46"/>
      <c r="O334" s="16"/>
      <c r="P334" s="14"/>
      <c r="Q334" s="217">
        <v>784</v>
      </c>
      <c r="R334" s="16">
        <v>0</v>
      </c>
      <c r="S334" s="16"/>
      <c r="T334" s="16">
        <f t="shared" si="64"/>
        <v>0</v>
      </c>
      <c r="U334" s="46"/>
      <c r="V334" s="16">
        <f t="shared" si="65"/>
        <v>0</v>
      </c>
      <c r="W334" s="16" t="str">
        <f t="shared" si="56"/>
        <v/>
      </c>
      <c r="X334" s="14"/>
      <c r="Y334" s="2"/>
      <c r="AA334" s="45" t="s">
        <v>3129</v>
      </c>
      <c r="AB334" s="224" t="s">
        <v>3130</v>
      </c>
      <c r="AC334" s="224"/>
      <c r="AD334" s="224"/>
      <c r="AE334" s="224"/>
      <c r="AF334" s="224"/>
      <c r="AG334" s="224">
        <v>1</v>
      </c>
      <c r="AH334" s="224">
        <v>0</v>
      </c>
      <c r="AI334" s="224">
        <v>0</v>
      </c>
      <c r="AJ334" s="224">
        <v>0</v>
      </c>
      <c r="AK334" s="230">
        <f t="shared" si="57"/>
        <v>2004</v>
      </c>
      <c r="AL334" s="224">
        <f t="shared" si="58"/>
        <v>0</v>
      </c>
      <c r="AM334" s="224">
        <v>0</v>
      </c>
      <c r="AN334" s="224">
        <f t="shared" si="59"/>
        <v>0</v>
      </c>
      <c r="AO334" s="224">
        <f t="shared" si="60"/>
        <v>0</v>
      </c>
      <c r="AP334" s="233"/>
      <c r="AQ334" s="224">
        <f t="shared" si="61"/>
        <v>0</v>
      </c>
      <c r="AR334" s="224"/>
      <c r="AS334" s="224">
        <f t="shared" si="62"/>
        <v>0</v>
      </c>
      <c r="AT334" s="224">
        <f t="shared" si="63"/>
        <v>0</v>
      </c>
      <c r="AU334" s="224" t="str">
        <f>IFERROR((AQ334-#REF!+#REF!)/(#REF!-#REF!)*100,"")</f>
        <v/>
      </c>
      <c r="AV334" s="224"/>
      <c r="AW334" s="224"/>
      <c r="AX334" s="224"/>
    </row>
    <row r="335" ht="12.75" customHeight="1" spans="1:50">
      <c r="A335" s="13">
        <v>328</v>
      </c>
      <c r="B335" s="204" t="s">
        <v>2252</v>
      </c>
      <c r="C335" s="204" t="s">
        <v>2171</v>
      </c>
      <c r="D335" s="205" t="s">
        <v>1798</v>
      </c>
      <c r="E335" s="206"/>
      <c r="F335" s="206"/>
      <c r="G335" s="207" t="s">
        <v>3126</v>
      </c>
      <c r="H335" s="208"/>
      <c r="I335" s="209" t="s">
        <v>1829</v>
      </c>
      <c r="J335" s="208">
        <v>1</v>
      </c>
      <c r="K335" s="209" t="s">
        <v>3127</v>
      </c>
      <c r="L335" s="215" t="s">
        <v>1800</v>
      </c>
      <c r="M335" s="214" t="str">
        <f t="shared" si="55"/>
        <v>2004-12-31</v>
      </c>
      <c r="N335" s="46"/>
      <c r="O335" s="16"/>
      <c r="P335" s="14"/>
      <c r="Q335" s="217">
        <v>784</v>
      </c>
      <c r="R335" s="16">
        <v>0</v>
      </c>
      <c r="S335" s="16"/>
      <c r="T335" s="16">
        <f t="shared" si="64"/>
        <v>0</v>
      </c>
      <c r="U335" s="46"/>
      <c r="V335" s="16">
        <f t="shared" si="65"/>
        <v>0</v>
      </c>
      <c r="W335" s="16" t="str">
        <f t="shared" si="56"/>
        <v/>
      </c>
      <c r="X335" s="14"/>
      <c r="Y335" s="2"/>
      <c r="AA335" s="45" t="s">
        <v>3129</v>
      </c>
      <c r="AB335" s="224" t="s">
        <v>3130</v>
      </c>
      <c r="AC335" s="224"/>
      <c r="AD335" s="224"/>
      <c r="AE335" s="224"/>
      <c r="AF335" s="224"/>
      <c r="AG335" s="224">
        <v>1</v>
      </c>
      <c r="AH335" s="224">
        <v>0</v>
      </c>
      <c r="AI335" s="224">
        <v>0</v>
      </c>
      <c r="AJ335" s="224">
        <v>0</v>
      </c>
      <c r="AK335" s="230">
        <f t="shared" si="57"/>
        <v>2004</v>
      </c>
      <c r="AL335" s="224">
        <f t="shared" si="58"/>
        <v>0</v>
      </c>
      <c r="AM335" s="224">
        <v>0</v>
      </c>
      <c r="AN335" s="224">
        <f t="shared" si="59"/>
        <v>0</v>
      </c>
      <c r="AO335" s="224">
        <f t="shared" si="60"/>
        <v>0</v>
      </c>
      <c r="AP335" s="233"/>
      <c r="AQ335" s="224">
        <f t="shared" si="61"/>
        <v>0</v>
      </c>
      <c r="AR335" s="224"/>
      <c r="AS335" s="224">
        <f t="shared" si="62"/>
        <v>0</v>
      </c>
      <c r="AT335" s="224">
        <f t="shared" si="63"/>
        <v>0</v>
      </c>
      <c r="AU335" s="224" t="str">
        <f>IFERROR((AQ335-#REF!+#REF!)/(#REF!-#REF!)*100,"")</f>
        <v/>
      </c>
      <c r="AV335" s="224"/>
      <c r="AW335" s="224"/>
      <c r="AX335" s="224"/>
    </row>
    <row r="336" ht="12.75" customHeight="1" spans="1:50">
      <c r="A336" s="13">
        <v>329</v>
      </c>
      <c r="B336" s="204" t="s">
        <v>2253</v>
      </c>
      <c r="C336" s="204" t="s">
        <v>2171</v>
      </c>
      <c r="D336" s="205" t="s">
        <v>1798</v>
      </c>
      <c r="E336" s="206"/>
      <c r="F336" s="206"/>
      <c r="G336" s="207" t="s">
        <v>3126</v>
      </c>
      <c r="H336" s="208"/>
      <c r="I336" s="209" t="s">
        <v>1829</v>
      </c>
      <c r="J336" s="208">
        <v>1</v>
      </c>
      <c r="K336" s="209" t="s">
        <v>3127</v>
      </c>
      <c r="L336" s="215" t="s">
        <v>1800</v>
      </c>
      <c r="M336" s="214" t="str">
        <f t="shared" si="55"/>
        <v>2004-12-31</v>
      </c>
      <c r="N336" s="46"/>
      <c r="O336" s="16"/>
      <c r="P336" s="14"/>
      <c r="Q336" s="217">
        <v>784</v>
      </c>
      <c r="R336" s="16">
        <v>0</v>
      </c>
      <c r="S336" s="16"/>
      <c r="T336" s="16">
        <f t="shared" si="64"/>
        <v>0</v>
      </c>
      <c r="U336" s="46"/>
      <c r="V336" s="16">
        <f t="shared" si="65"/>
        <v>0</v>
      </c>
      <c r="W336" s="16" t="str">
        <f t="shared" si="56"/>
        <v/>
      </c>
      <c r="X336" s="14"/>
      <c r="Y336" s="2"/>
      <c r="AA336" s="45" t="s">
        <v>3129</v>
      </c>
      <c r="AB336" s="224" t="s">
        <v>3130</v>
      </c>
      <c r="AC336" s="224"/>
      <c r="AD336" s="224"/>
      <c r="AE336" s="224"/>
      <c r="AF336" s="224"/>
      <c r="AG336" s="224">
        <v>1</v>
      </c>
      <c r="AH336" s="224">
        <v>0</v>
      </c>
      <c r="AI336" s="224">
        <v>0</v>
      </c>
      <c r="AJ336" s="224">
        <v>0</v>
      </c>
      <c r="AK336" s="230">
        <f t="shared" si="57"/>
        <v>2004</v>
      </c>
      <c r="AL336" s="224">
        <f t="shared" si="58"/>
        <v>0</v>
      </c>
      <c r="AM336" s="224">
        <v>0</v>
      </c>
      <c r="AN336" s="224">
        <f t="shared" si="59"/>
        <v>0</v>
      </c>
      <c r="AO336" s="224">
        <f t="shared" si="60"/>
        <v>0</v>
      </c>
      <c r="AP336" s="233"/>
      <c r="AQ336" s="224">
        <f t="shared" si="61"/>
        <v>0</v>
      </c>
      <c r="AR336" s="224"/>
      <c r="AS336" s="224">
        <f t="shared" si="62"/>
        <v>0</v>
      </c>
      <c r="AT336" s="224">
        <f t="shared" si="63"/>
        <v>0</v>
      </c>
      <c r="AU336" s="224" t="str">
        <f>IFERROR((AQ336-#REF!+#REF!)/(#REF!-#REF!)*100,"")</f>
        <v/>
      </c>
      <c r="AV336" s="224"/>
      <c r="AW336" s="224"/>
      <c r="AX336" s="224"/>
    </row>
    <row r="337" ht="12.75" customHeight="1" spans="1:50">
      <c r="A337" s="13">
        <v>330</v>
      </c>
      <c r="B337" s="204" t="s">
        <v>2254</v>
      </c>
      <c r="C337" s="204" t="s">
        <v>2171</v>
      </c>
      <c r="D337" s="205" t="s">
        <v>1798</v>
      </c>
      <c r="E337" s="206"/>
      <c r="F337" s="206"/>
      <c r="G337" s="207" t="s">
        <v>3126</v>
      </c>
      <c r="H337" s="208"/>
      <c r="I337" s="209" t="s">
        <v>1829</v>
      </c>
      <c r="J337" s="208">
        <v>1</v>
      </c>
      <c r="K337" s="209" t="s">
        <v>3127</v>
      </c>
      <c r="L337" s="215" t="s">
        <v>1800</v>
      </c>
      <c r="M337" s="214" t="str">
        <f t="shared" si="55"/>
        <v>2004-12-31</v>
      </c>
      <c r="N337" s="46"/>
      <c r="O337" s="16"/>
      <c r="P337" s="14"/>
      <c r="Q337" s="217">
        <v>784</v>
      </c>
      <c r="R337" s="16">
        <v>0</v>
      </c>
      <c r="S337" s="16"/>
      <c r="T337" s="16">
        <f t="shared" si="64"/>
        <v>0</v>
      </c>
      <c r="U337" s="46"/>
      <c r="V337" s="16">
        <f t="shared" si="65"/>
        <v>0</v>
      </c>
      <c r="W337" s="16" t="str">
        <f t="shared" si="56"/>
        <v/>
      </c>
      <c r="X337" s="14"/>
      <c r="Y337" s="2"/>
      <c r="AA337" s="45" t="s">
        <v>3129</v>
      </c>
      <c r="AB337" s="224" t="s">
        <v>3130</v>
      </c>
      <c r="AC337" s="224"/>
      <c r="AD337" s="224"/>
      <c r="AE337" s="224"/>
      <c r="AF337" s="224"/>
      <c r="AG337" s="224">
        <v>1</v>
      </c>
      <c r="AH337" s="224">
        <v>0</v>
      </c>
      <c r="AI337" s="224">
        <v>0</v>
      </c>
      <c r="AJ337" s="224">
        <v>0</v>
      </c>
      <c r="AK337" s="230">
        <f t="shared" si="57"/>
        <v>2004</v>
      </c>
      <c r="AL337" s="224">
        <f t="shared" si="58"/>
        <v>0</v>
      </c>
      <c r="AM337" s="224">
        <v>0</v>
      </c>
      <c r="AN337" s="224">
        <f t="shared" si="59"/>
        <v>0</v>
      </c>
      <c r="AO337" s="224">
        <f t="shared" si="60"/>
        <v>0</v>
      </c>
      <c r="AP337" s="233"/>
      <c r="AQ337" s="224">
        <f t="shared" si="61"/>
        <v>0</v>
      </c>
      <c r="AR337" s="224"/>
      <c r="AS337" s="224">
        <f t="shared" si="62"/>
        <v>0</v>
      </c>
      <c r="AT337" s="224">
        <f t="shared" si="63"/>
        <v>0</v>
      </c>
      <c r="AU337" s="224" t="str">
        <f>IFERROR((AQ337-#REF!+#REF!)/(#REF!-#REF!)*100,"")</f>
        <v/>
      </c>
      <c r="AV337" s="224"/>
      <c r="AW337" s="224"/>
      <c r="AX337" s="224"/>
    </row>
    <row r="338" ht="12.75" customHeight="1" spans="1:50">
      <c r="A338" s="13">
        <v>331</v>
      </c>
      <c r="B338" s="204" t="s">
        <v>2255</v>
      </c>
      <c r="C338" s="204" t="s">
        <v>2171</v>
      </c>
      <c r="D338" s="205" t="s">
        <v>1798</v>
      </c>
      <c r="E338" s="206"/>
      <c r="F338" s="206"/>
      <c r="G338" s="207" t="s">
        <v>3126</v>
      </c>
      <c r="H338" s="208"/>
      <c r="I338" s="209" t="s">
        <v>1829</v>
      </c>
      <c r="J338" s="208">
        <v>1</v>
      </c>
      <c r="K338" s="209" t="s">
        <v>3127</v>
      </c>
      <c r="L338" s="215" t="s">
        <v>1800</v>
      </c>
      <c r="M338" s="214" t="str">
        <f t="shared" si="55"/>
        <v>2004-12-31</v>
      </c>
      <c r="N338" s="46"/>
      <c r="O338" s="16"/>
      <c r="P338" s="14"/>
      <c r="Q338" s="217">
        <v>784</v>
      </c>
      <c r="R338" s="16">
        <v>0</v>
      </c>
      <c r="S338" s="16"/>
      <c r="T338" s="16">
        <f t="shared" si="64"/>
        <v>0</v>
      </c>
      <c r="U338" s="46"/>
      <c r="V338" s="16">
        <f t="shared" si="65"/>
        <v>0</v>
      </c>
      <c r="W338" s="16" t="str">
        <f t="shared" si="56"/>
        <v/>
      </c>
      <c r="X338" s="14"/>
      <c r="Y338" s="2"/>
      <c r="AA338" s="45" t="s">
        <v>3129</v>
      </c>
      <c r="AB338" s="224" t="s">
        <v>3130</v>
      </c>
      <c r="AC338" s="224"/>
      <c r="AD338" s="224"/>
      <c r="AE338" s="224"/>
      <c r="AF338" s="224"/>
      <c r="AG338" s="224">
        <v>1</v>
      </c>
      <c r="AH338" s="224">
        <v>0</v>
      </c>
      <c r="AI338" s="224">
        <v>0</v>
      </c>
      <c r="AJ338" s="224">
        <v>0</v>
      </c>
      <c r="AK338" s="230">
        <f t="shared" si="57"/>
        <v>2004</v>
      </c>
      <c r="AL338" s="224">
        <f t="shared" si="58"/>
        <v>0</v>
      </c>
      <c r="AM338" s="224">
        <v>0</v>
      </c>
      <c r="AN338" s="224">
        <f t="shared" si="59"/>
        <v>0</v>
      </c>
      <c r="AO338" s="224">
        <f t="shared" si="60"/>
        <v>0</v>
      </c>
      <c r="AP338" s="233"/>
      <c r="AQ338" s="224">
        <f t="shared" si="61"/>
        <v>0</v>
      </c>
      <c r="AR338" s="224"/>
      <c r="AS338" s="224">
        <f t="shared" si="62"/>
        <v>0</v>
      </c>
      <c r="AT338" s="224">
        <f t="shared" si="63"/>
        <v>0</v>
      </c>
      <c r="AU338" s="224" t="str">
        <f>IFERROR((AQ338-#REF!+#REF!)/(#REF!-#REF!)*100,"")</f>
        <v/>
      </c>
      <c r="AV338" s="224"/>
      <c r="AW338" s="224"/>
      <c r="AX338" s="224"/>
    </row>
    <row r="339" ht="12.75" customHeight="1" spans="1:50">
      <c r="A339" s="13">
        <v>332</v>
      </c>
      <c r="B339" s="204" t="s">
        <v>2256</v>
      </c>
      <c r="C339" s="204" t="s">
        <v>2171</v>
      </c>
      <c r="D339" s="205" t="s">
        <v>1798</v>
      </c>
      <c r="E339" s="206"/>
      <c r="F339" s="206"/>
      <c r="G339" s="207" t="s">
        <v>3126</v>
      </c>
      <c r="H339" s="208"/>
      <c r="I339" s="209" t="s">
        <v>1829</v>
      </c>
      <c r="J339" s="208">
        <v>1</v>
      </c>
      <c r="K339" s="209" t="s">
        <v>3127</v>
      </c>
      <c r="L339" s="215" t="s">
        <v>1800</v>
      </c>
      <c r="M339" s="214" t="str">
        <f t="shared" si="55"/>
        <v>2004-12-31</v>
      </c>
      <c r="N339" s="46"/>
      <c r="O339" s="16"/>
      <c r="P339" s="14"/>
      <c r="Q339" s="217">
        <v>784</v>
      </c>
      <c r="R339" s="16">
        <v>0</v>
      </c>
      <c r="S339" s="16"/>
      <c r="T339" s="16">
        <f t="shared" si="64"/>
        <v>0</v>
      </c>
      <c r="U339" s="46"/>
      <c r="V339" s="16">
        <f t="shared" si="65"/>
        <v>0</v>
      </c>
      <c r="W339" s="16" t="str">
        <f t="shared" si="56"/>
        <v/>
      </c>
      <c r="X339" s="14"/>
      <c r="Y339" s="2"/>
      <c r="AA339" s="45" t="s">
        <v>3129</v>
      </c>
      <c r="AB339" s="224" t="s">
        <v>3130</v>
      </c>
      <c r="AC339" s="224"/>
      <c r="AD339" s="224"/>
      <c r="AE339" s="224"/>
      <c r="AF339" s="224"/>
      <c r="AG339" s="224">
        <v>1</v>
      </c>
      <c r="AH339" s="224">
        <v>0</v>
      </c>
      <c r="AI339" s="224">
        <v>0</v>
      </c>
      <c r="AJ339" s="224">
        <v>0</v>
      </c>
      <c r="AK339" s="230">
        <f t="shared" si="57"/>
        <v>2004</v>
      </c>
      <c r="AL339" s="224">
        <f t="shared" si="58"/>
        <v>0</v>
      </c>
      <c r="AM339" s="224">
        <v>0</v>
      </c>
      <c r="AN339" s="224">
        <f t="shared" si="59"/>
        <v>0</v>
      </c>
      <c r="AO339" s="224">
        <f t="shared" si="60"/>
        <v>0</v>
      </c>
      <c r="AP339" s="233"/>
      <c r="AQ339" s="224">
        <f t="shared" si="61"/>
        <v>0</v>
      </c>
      <c r="AR339" s="224"/>
      <c r="AS339" s="224">
        <f t="shared" si="62"/>
        <v>0</v>
      </c>
      <c r="AT339" s="224">
        <f t="shared" si="63"/>
        <v>0</v>
      </c>
      <c r="AU339" s="224" t="str">
        <f>IFERROR((AQ339-#REF!+#REF!)/(#REF!-#REF!)*100,"")</f>
        <v/>
      </c>
      <c r="AV339" s="224"/>
      <c r="AW339" s="224"/>
      <c r="AX339" s="224"/>
    </row>
    <row r="340" ht="12.75" customHeight="1" spans="1:50">
      <c r="A340" s="13">
        <v>333</v>
      </c>
      <c r="B340" s="204" t="s">
        <v>2257</v>
      </c>
      <c r="C340" s="204" t="s">
        <v>2258</v>
      </c>
      <c r="D340" s="205" t="s">
        <v>1798</v>
      </c>
      <c r="E340" s="206"/>
      <c r="F340" s="206"/>
      <c r="G340" s="207" t="s">
        <v>3126</v>
      </c>
      <c r="H340" s="208"/>
      <c r="I340" s="209" t="s">
        <v>1799</v>
      </c>
      <c r="J340" s="208">
        <v>1</v>
      </c>
      <c r="K340" s="209" t="s">
        <v>3127</v>
      </c>
      <c r="L340" s="215" t="s">
        <v>1800</v>
      </c>
      <c r="M340" s="214" t="str">
        <f t="shared" si="55"/>
        <v>2004-12-31</v>
      </c>
      <c r="N340" s="46"/>
      <c r="O340" s="16"/>
      <c r="P340" s="14"/>
      <c r="Q340" s="217">
        <v>466</v>
      </c>
      <c r="R340" s="16">
        <v>0</v>
      </c>
      <c r="S340" s="16"/>
      <c r="T340" s="16">
        <f t="shared" si="64"/>
        <v>10</v>
      </c>
      <c r="U340" s="46"/>
      <c r="V340" s="16">
        <f t="shared" si="65"/>
        <v>10</v>
      </c>
      <c r="W340" s="16" t="str">
        <f t="shared" si="56"/>
        <v/>
      </c>
      <c r="X340" s="14"/>
      <c r="Y340" s="2"/>
      <c r="AA340" s="45" t="s">
        <v>3129</v>
      </c>
      <c r="AB340" s="224" t="s">
        <v>3130</v>
      </c>
      <c r="AC340" s="224"/>
      <c r="AD340" s="224"/>
      <c r="AE340" s="224"/>
      <c r="AF340" s="224"/>
      <c r="AG340" s="224">
        <v>1</v>
      </c>
      <c r="AH340" s="224">
        <v>0</v>
      </c>
      <c r="AI340" s="224">
        <v>0</v>
      </c>
      <c r="AJ340" s="224">
        <v>10</v>
      </c>
      <c r="AK340" s="230">
        <f t="shared" si="57"/>
        <v>2004</v>
      </c>
      <c r="AL340" s="224">
        <f t="shared" si="58"/>
        <v>10</v>
      </c>
      <c r="AM340" s="224">
        <v>0</v>
      </c>
      <c r="AN340" s="224">
        <f t="shared" si="59"/>
        <v>10</v>
      </c>
      <c r="AO340" s="224">
        <f t="shared" si="60"/>
        <v>10</v>
      </c>
      <c r="AP340" s="233"/>
      <c r="AQ340" s="224">
        <f t="shared" si="61"/>
        <v>10</v>
      </c>
      <c r="AR340" s="224"/>
      <c r="AS340" s="224">
        <f t="shared" si="62"/>
        <v>10</v>
      </c>
      <c r="AT340" s="224">
        <f t="shared" si="63"/>
        <v>0</v>
      </c>
      <c r="AU340" s="224" t="str">
        <f>IFERROR((AQ340-#REF!+#REF!)/(#REF!-#REF!)*100,"")</f>
        <v/>
      </c>
      <c r="AV340" s="224"/>
      <c r="AW340" s="224"/>
      <c r="AX340" s="224"/>
    </row>
    <row r="341" ht="12.75" customHeight="1" spans="1:50">
      <c r="A341" s="13">
        <v>334</v>
      </c>
      <c r="B341" s="204" t="s">
        <v>2259</v>
      </c>
      <c r="C341" s="204" t="s">
        <v>2258</v>
      </c>
      <c r="D341" s="205" t="s">
        <v>1798</v>
      </c>
      <c r="E341" s="206"/>
      <c r="F341" s="206"/>
      <c r="G341" s="207" t="s">
        <v>3126</v>
      </c>
      <c r="H341" s="208"/>
      <c r="I341" s="209" t="s">
        <v>1799</v>
      </c>
      <c r="J341" s="208">
        <v>1</v>
      </c>
      <c r="K341" s="209" t="s">
        <v>3127</v>
      </c>
      <c r="L341" s="215" t="s">
        <v>1800</v>
      </c>
      <c r="M341" s="214" t="str">
        <f t="shared" si="55"/>
        <v>2004-12-31</v>
      </c>
      <c r="N341" s="46"/>
      <c r="O341" s="16"/>
      <c r="P341" s="14"/>
      <c r="Q341" s="217">
        <v>466</v>
      </c>
      <c r="R341" s="16">
        <v>0</v>
      </c>
      <c r="S341" s="16"/>
      <c r="T341" s="16">
        <f t="shared" si="64"/>
        <v>10</v>
      </c>
      <c r="U341" s="46"/>
      <c r="V341" s="16">
        <f t="shared" si="65"/>
        <v>10</v>
      </c>
      <c r="W341" s="16" t="str">
        <f t="shared" si="56"/>
        <v/>
      </c>
      <c r="X341" s="14"/>
      <c r="Y341" s="2"/>
      <c r="AA341" s="45" t="s">
        <v>3129</v>
      </c>
      <c r="AB341" s="224" t="s">
        <v>3130</v>
      </c>
      <c r="AC341" s="224"/>
      <c r="AD341" s="224"/>
      <c r="AE341" s="224"/>
      <c r="AF341" s="224"/>
      <c r="AG341" s="224">
        <v>1</v>
      </c>
      <c r="AH341" s="224">
        <v>0</v>
      </c>
      <c r="AI341" s="224">
        <v>0</v>
      </c>
      <c r="AJ341" s="224">
        <v>10</v>
      </c>
      <c r="AK341" s="230">
        <f t="shared" si="57"/>
        <v>2004</v>
      </c>
      <c r="AL341" s="224">
        <f t="shared" si="58"/>
        <v>10</v>
      </c>
      <c r="AM341" s="224">
        <v>0</v>
      </c>
      <c r="AN341" s="224">
        <f t="shared" si="59"/>
        <v>10</v>
      </c>
      <c r="AO341" s="224">
        <f t="shared" si="60"/>
        <v>10</v>
      </c>
      <c r="AP341" s="233"/>
      <c r="AQ341" s="224">
        <f t="shared" si="61"/>
        <v>10</v>
      </c>
      <c r="AR341" s="224"/>
      <c r="AS341" s="224">
        <f t="shared" si="62"/>
        <v>10</v>
      </c>
      <c r="AT341" s="224">
        <f t="shared" si="63"/>
        <v>0</v>
      </c>
      <c r="AU341" s="224" t="str">
        <f>IFERROR((AQ341-#REF!+#REF!)/(#REF!-#REF!)*100,"")</f>
        <v/>
      </c>
      <c r="AV341" s="224"/>
      <c r="AW341" s="224"/>
      <c r="AX341" s="224"/>
    </row>
    <row r="342" ht="12.75" customHeight="1" spans="1:50">
      <c r="A342" s="13">
        <v>335</v>
      </c>
      <c r="B342" s="204" t="s">
        <v>2260</v>
      </c>
      <c r="C342" s="204" t="s">
        <v>2258</v>
      </c>
      <c r="D342" s="205" t="s">
        <v>1798</v>
      </c>
      <c r="E342" s="206"/>
      <c r="F342" s="206"/>
      <c r="G342" s="207" t="s">
        <v>3126</v>
      </c>
      <c r="H342" s="208"/>
      <c r="I342" s="209" t="s">
        <v>1799</v>
      </c>
      <c r="J342" s="208">
        <v>1</v>
      </c>
      <c r="K342" s="209" t="s">
        <v>3127</v>
      </c>
      <c r="L342" s="215" t="s">
        <v>1800</v>
      </c>
      <c r="M342" s="214" t="str">
        <f t="shared" si="55"/>
        <v>2004-12-31</v>
      </c>
      <c r="N342" s="46"/>
      <c r="O342" s="16"/>
      <c r="P342" s="14"/>
      <c r="Q342" s="217">
        <v>466</v>
      </c>
      <c r="R342" s="16">
        <v>0</v>
      </c>
      <c r="S342" s="16"/>
      <c r="T342" s="16">
        <f t="shared" si="64"/>
        <v>10</v>
      </c>
      <c r="U342" s="46"/>
      <c r="V342" s="16">
        <f t="shared" si="65"/>
        <v>10</v>
      </c>
      <c r="W342" s="16" t="str">
        <f t="shared" si="56"/>
        <v/>
      </c>
      <c r="X342" s="14"/>
      <c r="Y342" s="2"/>
      <c r="AA342" s="45" t="s">
        <v>3129</v>
      </c>
      <c r="AB342" s="224" t="s">
        <v>3130</v>
      </c>
      <c r="AC342" s="224"/>
      <c r="AD342" s="224"/>
      <c r="AE342" s="224"/>
      <c r="AF342" s="224"/>
      <c r="AG342" s="224">
        <v>1</v>
      </c>
      <c r="AH342" s="224">
        <v>0</v>
      </c>
      <c r="AI342" s="224">
        <v>0</v>
      </c>
      <c r="AJ342" s="224">
        <v>10</v>
      </c>
      <c r="AK342" s="230">
        <f t="shared" si="57"/>
        <v>2004</v>
      </c>
      <c r="AL342" s="224">
        <f t="shared" si="58"/>
        <v>10</v>
      </c>
      <c r="AM342" s="224">
        <v>0</v>
      </c>
      <c r="AN342" s="224">
        <f t="shared" si="59"/>
        <v>10</v>
      </c>
      <c r="AO342" s="224">
        <f t="shared" si="60"/>
        <v>10</v>
      </c>
      <c r="AP342" s="233"/>
      <c r="AQ342" s="224">
        <f t="shared" si="61"/>
        <v>10</v>
      </c>
      <c r="AR342" s="224"/>
      <c r="AS342" s="224">
        <f t="shared" si="62"/>
        <v>10</v>
      </c>
      <c r="AT342" s="224">
        <f t="shared" si="63"/>
        <v>0</v>
      </c>
      <c r="AU342" s="224" t="str">
        <f>IFERROR((AQ342-#REF!+#REF!)/(#REF!-#REF!)*100,"")</f>
        <v/>
      </c>
      <c r="AV342" s="224"/>
      <c r="AW342" s="224"/>
      <c r="AX342" s="224"/>
    </row>
    <row r="343" ht="12.75" customHeight="1" spans="1:50">
      <c r="A343" s="13">
        <v>336</v>
      </c>
      <c r="B343" s="204" t="s">
        <v>2261</v>
      </c>
      <c r="C343" s="204" t="s">
        <v>2258</v>
      </c>
      <c r="D343" s="205" t="s">
        <v>1798</v>
      </c>
      <c r="E343" s="206"/>
      <c r="F343" s="206"/>
      <c r="G343" s="207" t="s">
        <v>3126</v>
      </c>
      <c r="H343" s="208"/>
      <c r="I343" s="209" t="s">
        <v>1799</v>
      </c>
      <c r="J343" s="208">
        <v>1</v>
      </c>
      <c r="K343" s="209" t="s">
        <v>3127</v>
      </c>
      <c r="L343" s="215" t="s">
        <v>1800</v>
      </c>
      <c r="M343" s="214" t="str">
        <f t="shared" si="55"/>
        <v>2004-12-31</v>
      </c>
      <c r="N343" s="46"/>
      <c r="O343" s="16"/>
      <c r="P343" s="14"/>
      <c r="Q343" s="217">
        <v>466</v>
      </c>
      <c r="R343" s="16">
        <v>0</v>
      </c>
      <c r="S343" s="16"/>
      <c r="T343" s="16">
        <f t="shared" si="64"/>
        <v>10</v>
      </c>
      <c r="U343" s="46"/>
      <c r="V343" s="16">
        <f t="shared" si="65"/>
        <v>10</v>
      </c>
      <c r="W343" s="16" t="str">
        <f t="shared" si="56"/>
        <v/>
      </c>
      <c r="X343" s="14"/>
      <c r="Y343" s="2"/>
      <c r="AA343" s="45" t="s">
        <v>3129</v>
      </c>
      <c r="AB343" s="224" t="s">
        <v>3130</v>
      </c>
      <c r="AC343" s="224"/>
      <c r="AD343" s="224"/>
      <c r="AE343" s="224"/>
      <c r="AF343" s="224"/>
      <c r="AG343" s="224">
        <v>1</v>
      </c>
      <c r="AH343" s="224">
        <v>0</v>
      </c>
      <c r="AI343" s="224">
        <v>0</v>
      </c>
      <c r="AJ343" s="224">
        <v>10</v>
      </c>
      <c r="AK343" s="230">
        <f t="shared" si="57"/>
        <v>2004</v>
      </c>
      <c r="AL343" s="224">
        <f t="shared" si="58"/>
        <v>10</v>
      </c>
      <c r="AM343" s="224">
        <v>0</v>
      </c>
      <c r="AN343" s="224">
        <f t="shared" si="59"/>
        <v>10</v>
      </c>
      <c r="AO343" s="224">
        <f t="shared" si="60"/>
        <v>10</v>
      </c>
      <c r="AP343" s="233"/>
      <c r="AQ343" s="224">
        <f t="shared" si="61"/>
        <v>10</v>
      </c>
      <c r="AR343" s="224"/>
      <c r="AS343" s="224">
        <f t="shared" si="62"/>
        <v>10</v>
      </c>
      <c r="AT343" s="224">
        <f t="shared" si="63"/>
        <v>0</v>
      </c>
      <c r="AU343" s="224" t="str">
        <f>IFERROR((AQ343-#REF!+#REF!)/(#REF!-#REF!)*100,"")</f>
        <v/>
      </c>
      <c r="AV343" s="224"/>
      <c r="AW343" s="224"/>
      <c r="AX343" s="224"/>
    </row>
    <row r="344" ht="12.75" customHeight="1" spans="1:50">
      <c r="A344" s="13">
        <v>337</v>
      </c>
      <c r="B344" s="204" t="s">
        <v>2262</v>
      </c>
      <c r="C344" s="204" t="s">
        <v>2258</v>
      </c>
      <c r="D344" s="205" t="s">
        <v>1798</v>
      </c>
      <c r="E344" s="206"/>
      <c r="F344" s="206"/>
      <c r="G344" s="207" t="s">
        <v>3126</v>
      </c>
      <c r="H344" s="208"/>
      <c r="I344" s="209" t="s">
        <v>1799</v>
      </c>
      <c r="J344" s="208">
        <v>1</v>
      </c>
      <c r="K344" s="209" t="s">
        <v>3127</v>
      </c>
      <c r="L344" s="215" t="s">
        <v>1800</v>
      </c>
      <c r="M344" s="214" t="str">
        <f t="shared" si="55"/>
        <v>2004-12-31</v>
      </c>
      <c r="N344" s="46"/>
      <c r="O344" s="16"/>
      <c r="P344" s="14"/>
      <c r="Q344" s="217">
        <v>466</v>
      </c>
      <c r="R344" s="16">
        <v>0</v>
      </c>
      <c r="S344" s="16"/>
      <c r="T344" s="16">
        <f t="shared" si="64"/>
        <v>10</v>
      </c>
      <c r="U344" s="46"/>
      <c r="V344" s="16">
        <f t="shared" si="65"/>
        <v>10</v>
      </c>
      <c r="W344" s="16" t="str">
        <f t="shared" si="56"/>
        <v/>
      </c>
      <c r="X344" s="14"/>
      <c r="Y344" s="2"/>
      <c r="AA344" s="45" t="s">
        <v>3129</v>
      </c>
      <c r="AB344" s="224" t="s">
        <v>3130</v>
      </c>
      <c r="AC344" s="224"/>
      <c r="AD344" s="224"/>
      <c r="AE344" s="224"/>
      <c r="AF344" s="224"/>
      <c r="AG344" s="224">
        <v>1</v>
      </c>
      <c r="AH344" s="224">
        <v>0</v>
      </c>
      <c r="AI344" s="224">
        <v>0</v>
      </c>
      <c r="AJ344" s="224">
        <v>10</v>
      </c>
      <c r="AK344" s="230">
        <f t="shared" si="57"/>
        <v>2004</v>
      </c>
      <c r="AL344" s="224">
        <f t="shared" si="58"/>
        <v>10</v>
      </c>
      <c r="AM344" s="224">
        <v>0</v>
      </c>
      <c r="AN344" s="224">
        <f t="shared" si="59"/>
        <v>10</v>
      </c>
      <c r="AO344" s="224">
        <f t="shared" si="60"/>
        <v>10</v>
      </c>
      <c r="AP344" s="233"/>
      <c r="AQ344" s="224">
        <f t="shared" si="61"/>
        <v>10</v>
      </c>
      <c r="AR344" s="224"/>
      <c r="AS344" s="224">
        <f t="shared" si="62"/>
        <v>10</v>
      </c>
      <c r="AT344" s="224">
        <f t="shared" si="63"/>
        <v>0</v>
      </c>
      <c r="AU344" s="224" t="str">
        <f>IFERROR((AQ344-#REF!+#REF!)/(#REF!-#REF!)*100,"")</f>
        <v/>
      </c>
      <c r="AV344" s="224"/>
      <c r="AW344" s="224"/>
      <c r="AX344" s="224"/>
    </row>
    <row r="345" ht="12.75" customHeight="1" spans="1:50">
      <c r="A345" s="13">
        <v>338</v>
      </c>
      <c r="B345" s="204" t="s">
        <v>2263</v>
      </c>
      <c r="C345" s="204" t="s">
        <v>2258</v>
      </c>
      <c r="D345" s="205" t="s">
        <v>1798</v>
      </c>
      <c r="E345" s="206"/>
      <c r="F345" s="206"/>
      <c r="G345" s="207" t="s">
        <v>3126</v>
      </c>
      <c r="H345" s="208"/>
      <c r="I345" s="209" t="s">
        <v>1799</v>
      </c>
      <c r="J345" s="208">
        <v>1</v>
      </c>
      <c r="K345" s="209" t="s">
        <v>3127</v>
      </c>
      <c r="L345" s="215" t="s">
        <v>1969</v>
      </c>
      <c r="M345" s="214" t="str">
        <f t="shared" si="55"/>
        <v>2006-12-31</v>
      </c>
      <c r="N345" s="46"/>
      <c r="O345" s="16"/>
      <c r="P345" s="14"/>
      <c r="Q345" s="217">
        <v>466</v>
      </c>
      <c r="R345" s="16">
        <v>0</v>
      </c>
      <c r="S345" s="16"/>
      <c r="T345" s="16">
        <f t="shared" si="64"/>
        <v>10</v>
      </c>
      <c r="U345" s="46"/>
      <c r="V345" s="16">
        <f t="shared" si="65"/>
        <v>10</v>
      </c>
      <c r="W345" s="16" t="str">
        <f t="shared" si="56"/>
        <v/>
      </c>
      <c r="X345" s="14"/>
      <c r="Y345" s="2"/>
      <c r="AA345" s="45" t="s">
        <v>3129</v>
      </c>
      <c r="AB345" s="224" t="s">
        <v>3130</v>
      </c>
      <c r="AC345" s="224"/>
      <c r="AD345" s="224"/>
      <c r="AE345" s="224"/>
      <c r="AF345" s="224"/>
      <c r="AG345" s="224">
        <v>1</v>
      </c>
      <c r="AH345" s="224">
        <v>0</v>
      </c>
      <c r="AI345" s="224">
        <v>0</v>
      </c>
      <c r="AJ345" s="224">
        <v>10</v>
      </c>
      <c r="AK345" s="230">
        <f t="shared" si="57"/>
        <v>2006</v>
      </c>
      <c r="AL345" s="224">
        <f t="shared" si="58"/>
        <v>10</v>
      </c>
      <c r="AM345" s="224">
        <v>0</v>
      </c>
      <c r="AN345" s="224">
        <f t="shared" si="59"/>
        <v>10</v>
      </c>
      <c r="AO345" s="224">
        <f t="shared" si="60"/>
        <v>10</v>
      </c>
      <c r="AP345" s="233"/>
      <c r="AQ345" s="224">
        <f t="shared" si="61"/>
        <v>10</v>
      </c>
      <c r="AR345" s="224"/>
      <c r="AS345" s="224">
        <f t="shared" si="62"/>
        <v>10</v>
      </c>
      <c r="AT345" s="224">
        <f t="shared" si="63"/>
        <v>0</v>
      </c>
      <c r="AU345" s="224" t="str">
        <f>IFERROR((AQ345-#REF!+#REF!)/(#REF!-#REF!)*100,"")</f>
        <v/>
      </c>
      <c r="AV345" s="224"/>
      <c r="AW345" s="224"/>
      <c r="AX345" s="224"/>
    </row>
    <row r="346" ht="12.75" customHeight="1" spans="1:50">
      <c r="A346" s="13">
        <v>339</v>
      </c>
      <c r="B346" s="204" t="s">
        <v>2264</v>
      </c>
      <c r="C346" s="204" t="s">
        <v>2258</v>
      </c>
      <c r="D346" s="205" t="s">
        <v>1798</v>
      </c>
      <c r="E346" s="206"/>
      <c r="F346" s="206"/>
      <c r="G346" s="207" t="s">
        <v>3126</v>
      </c>
      <c r="H346" s="208"/>
      <c r="I346" s="209" t="s">
        <v>1799</v>
      </c>
      <c r="J346" s="208">
        <v>1</v>
      </c>
      <c r="K346" s="209" t="s">
        <v>3127</v>
      </c>
      <c r="L346" s="215" t="s">
        <v>1800</v>
      </c>
      <c r="M346" s="214" t="str">
        <f t="shared" si="55"/>
        <v>2004-12-31</v>
      </c>
      <c r="N346" s="46"/>
      <c r="O346" s="16"/>
      <c r="P346" s="14"/>
      <c r="Q346" s="217">
        <v>466</v>
      </c>
      <c r="R346" s="16">
        <v>0</v>
      </c>
      <c r="S346" s="16"/>
      <c r="T346" s="16">
        <f t="shared" si="64"/>
        <v>10</v>
      </c>
      <c r="U346" s="46"/>
      <c r="V346" s="16">
        <f t="shared" si="65"/>
        <v>10</v>
      </c>
      <c r="W346" s="16" t="str">
        <f t="shared" si="56"/>
        <v/>
      </c>
      <c r="X346" s="14"/>
      <c r="Y346" s="2"/>
      <c r="AA346" s="45" t="s">
        <v>3129</v>
      </c>
      <c r="AB346" s="224" t="s">
        <v>3130</v>
      </c>
      <c r="AC346" s="224"/>
      <c r="AD346" s="224"/>
      <c r="AE346" s="224"/>
      <c r="AF346" s="224"/>
      <c r="AG346" s="224">
        <v>1</v>
      </c>
      <c r="AH346" s="224">
        <v>0</v>
      </c>
      <c r="AI346" s="224">
        <v>0</v>
      </c>
      <c r="AJ346" s="224">
        <v>10</v>
      </c>
      <c r="AK346" s="230">
        <f t="shared" si="57"/>
        <v>2004</v>
      </c>
      <c r="AL346" s="224">
        <f t="shared" si="58"/>
        <v>10</v>
      </c>
      <c r="AM346" s="224">
        <v>0</v>
      </c>
      <c r="AN346" s="224">
        <f t="shared" si="59"/>
        <v>10</v>
      </c>
      <c r="AO346" s="224">
        <f t="shared" si="60"/>
        <v>10</v>
      </c>
      <c r="AP346" s="233"/>
      <c r="AQ346" s="224">
        <f t="shared" si="61"/>
        <v>10</v>
      </c>
      <c r="AR346" s="224"/>
      <c r="AS346" s="224">
        <f t="shared" si="62"/>
        <v>10</v>
      </c>
      <c r="AT346" s="224">
        <f t="shared" si="63"/>
        <v>0</v>
      </c>
      <c r="AU346" s="224" t="str">
        <f>IFERROR((AQ346-#REF!+#REF!)/(#REF!-#REF!)*100,"")</f>
        <v/>
      </c>
      <c r="AV346" s="224"/>
      <c r="AW346" s="224"/>
      <c r="AX346" s="224"/>
    </row>
    <row r="347" ht="12.75" customHeight="1" spans="1:50">
      <c r="A347" s="13">
        <v>340</v>
      </c>
      <c r="B347" s="204" t="s">
        <v>2265</v>
      </c>
      <c r="C347" s="204" t="s">
        <v>2258</v>
      </c>
      <c r="D347" s="205" t="s">
        <v>1798</v>
      </c>
      <c r="E347" s="206"/>
      <c r="F347" s="206"/>
      <c r="G347" s="207" t="s">
        <v>3126</v>
      </c>
      <c r="H347" s="208"/>
      <c r="I347" s="209" t="s">
        <v>1799</v>
      </c>
      <c r="J347" s="208">
        <v>1</v>
      </c>
      <c r="K347" s="209" t="s">
        <v>3127</v>
      </c>
      <c r="L347" s="215" t="s">
        <v>1800</v>
      </c>
      <c r="M347" s="214" t="str">
        <f t="shared" si="55"/>
        <v>2004-12-31</v>
      </c>
      <c r="N347" s="46"/>
      <c r="O347" s="16"/>
      <c r="P347" s="14"/>
      <c r="Q347" s="217">
        <v>466</v>
      </c>
      <c r="R347" s="16">
        <v>0</v>
      </c>
      <c r="S347" s="16"/>
      <c r="T347" s="16">
        <f t="shared" si="64"/>
        <v>10</v>
      </c>
      <c r="U347" s="46"/>
      <c r="V347" s="16">
        <f t="shared" si="65"/>
        <v>10</v>
      </c>
      <c r="W347" s="16" t="str">
        <f t="shared" si="56"/>
        <v/>
      </c>
      <c r="X347" s="14"/>
      <c r="Y347" s="2"/>
      <c r="AA347" s="45" t="s">
        <v>3129</v>
      </c>
      <c r="AB347" s="224" t="s">
        <v>3130</v>
      </c>
      <c r="AC347" s="224"/>
      <c r="AD347" s="224"/>
      <c r="AE347" s="224"/>
      <c r="AF347" s="224"/>
      <c r="AG347" s="224">
        <v>1</v>
      </c>
      <c r="AH347" s="224">
        <v>0</v>
      </c>
      <c r="AI347" s="224">
        <v>0</v>
      </c>
      <c r="AJ347" s="224">
        <v>10</v>
      </c>
      <c r="AK347" s="230">
        <f t="shared" si="57"/>
        <v>2004</v>
      </c>
      <c r="AL347" s="224">
        <f t="shared" si="58"/>
        <v>10</v>
      </c>
      <c r="AM347" s="224">
        <v>0</v>
      </c>
      <c r="AN347" s="224">
        <f t="shared" si="59"/>
        <v>10</v>
      </c>
      <c r="AO347" s="224">
        <f t="shared" si="60"/>
        <v>10</v>
      </c>
      <c r="AP347" s="233"/>
      <c r="AQ347" s="224">
        <f t="shared" si="61"/>
        <v>10</v>
      </c>
      <c r="AR347" s="224"/>
      <c r="AS347" s="224">
        <f t="shared" si="62"/>
        <v>10</v>
      </c>
      <c r="AT347" s="224">
        <f t="shared" si="63"/>
        <v>0</v>
      </c>
      <c r="AU347" s="224" t="str">
        <f>IFERROR((AQ347-#REF!+#REF!)/(#REF!-#REF!)*100,"")</f>
        <v/>
      </c>
      <c r="AV347" s="224"/>
      <c r="AW347" s="224"/>
      <c r="AX347" s="224"/>
    </row>
    <row r="348" ht="12.75" customHeight="1" spans="1:50">
      <c r="A348" s="13">
        <v>341</v>
      </c>
      <c r="B348" s="204" t="s">
        <v>2266</v>
      </c>
      <c r="C348" s="204" t="s">
        <v>2258</v>
      </c>
      <c r="D348" s="205" t="s">
        <v>1798</v>
      </c>
      <c r="E348" s="206"/>
      <c r="F348" s="206"/>
      <c r="G348" s="207" t="s">
        <v>3126</v>
      </c>
      <c r="H348" s="208"/>
      <c r="I348" s="209" t="s">
        <v>1799</v>
      </c>
      <c r="J348" s="208">
        <v>1</v>
      </c>
      <c r="K348" s="209" t="s">
        <v>3127</v>
      </c>
      <c r="L348" s="215" t="s">
        <v>1800</v>
      </c>
      <c r="M348" s="214" t="str">
        <f t="shared" si="55"/>
        <v>2004-12-31</v>
      </c>
      <c r="N348" s="46"/>
      <c r="O348" s="16"/>
      <c r="P348" s="14"/>
      <c r="Q348" s="217">
        <v>466</v>
      </c>
      <c r="R348" s="16">
        <v>0</v>
      </c>
      <c r="S348" s="16"/>
      <c r="T348" s="16">
        <f t="shared" si="64"/>
        <v>10</v>
      </c>
      <c r="U348" s="46"/>
      <c r="V348" s="16">
        <f t="shared" si="65"/>
        <v>10</v>
      </c>
      <c r="W348" s="16" t="str">
        <f t="shared" si="56"/>
        <v/>
      </c>
      <c r="X348" s="14"/>
      <c r="Y348" s="2"/>
      <c r="AA348" s="45" t="s">
        <v>3129</v>
      </c>
      <c r="AB348" s="224" t="s">
        <v>3130</v>
      </c>
      <c r="AC348" s="224"/>
      <c r="AD348" s="224"/>
      <c r="AE348" s="224"/>
      <c r="AF348" s="224"/>
      <c r="AG348" s="224">
        <v>1</v>
      </c>
      <c r="AH348" s="224">
        <v>0</v>
      </c>
      <c r="AI348" s="224">
        <v>0</v>
      </c>
      <c r="AJ348" s="224">
        <v>10</v>
      </c>
      <c r="AK348" s="230">
        <f t="shared" si="57"/>
        <v>2004</v>
      </c>
      <c r="AL348" s="224">
        <f t="shared" si="58"/>
        <v>10</v>
      </c>
      <c r="AM348" s="224">
        <v>0</v>
      </c>
      <c r="AN348" s="224">
        <f t="shared" si="59"/>
        <v>10</v>
      </c>
      <c r="AO348" s="224">
        <f t="shared" si="60"/>
        <v>10</v>
      </c>
      <c r="AP348" s="233"/>
      <c r="AQ348" s="224">
        <f t="shared" si="61"/>
        <v>10</v>
      </c>
      <c r="AR348" s="224"/>
      <c r="AS348" s="224">
        <f t="shared" si="62"/>
        <v>10</v>
      </c>
      <c r="AT348" s="224">
        <f t="shared" si="63"/>
        <v>0</v>
      </c>
      <c r="AU348" s="224" t="str">
        <f>IFERROR((AQ348-#REF!+#REF!)/(#REF!-#REF!)*100,"")</f>
        <v/>
      </c>
      <c r="AV348" s="224"/>
      <c r="AW348" s="224"/>
      <c r="AX348" s="224"/>
    </row>
    <row r="349" ht="12.75" customHeight="1" spans="1:50">
      <c r="A349" s="13">
        <v>342</v>
      </c>
      <c r="B349" s="204" t="s">
        <v>2267</v>
      </c>
      <c r="C349" s="204" t="s">
        <v>2258</v>
      </c>
      <c r="D349" s="205" t="s">
        <v>1798</v>
      </c>
      <c r="E349" s="206"/>
      <c r="F349" s="206"/>
      <c r="G349" s="207" t="s">
        <v>3126</v>
      </c>
      <c r="H349" s="208"/>
      <c r="I349" s="209" t="s">
        <v>1799</v>
      </c>
      <c r="J349" s="208">
        <v>1</v>
      </c>
      <c r="K349" s="209" t="s">
        <v>3127</v>
      </c>
      <c r="L349" s="215" t="s">
        <v>1800</v>
      </c>
      <c r="M349" s="214" t="str">
        <f t="shared" si="55"/>
        <v>2004-12-31</v>
      </c>
      <c r="N349" s="46"/>
      <c r="O349" s="16"/>
      <c r="P349" s="14"/>
      <c r="Q349" s="217">
        <v>466</v>
      </c>
      <c r="R349" s="16">
        <v>0</v>
      </c>
      <c r="S349" s="16"/>
      <c r="T349" s="16">
        <f t="shared" si="64"/>
        <v>10</v>
      </c>
      <c r="U349" s="46"/>
      <c r="V349" s="16">
        <f t="shared" si="65"/>
        <v>10</v>
      </c>
      <c r="W349" s="16" t="str">
        <f t="shared" si="56"/>
        <v/>
      </c>
      <c r="X349" s="14"/>
      <c r="Y349" s="2"/>
      <c r="AA349" s="45" t="s">
        <v>3129</v>
      </c>
      <c r="AB349" s="224" t="s">
        <v>3130</v>
      </c>
      <c r="AC349" s="224"/>
      <c r="AD349" s="224"/>
      <c r="AE349" s="224"/>
      <c r="AF349" s="224"/>
      <c r="AG349" s="224">
        <v>1</v>
      </c>
      <c r="AH349" s="224">
        <v>0</v>
      </c>
      <c r="AI349" s="224">
        <v>0</v>
      </c>
      <c r="AJ349" s="224">
        <v>10</v>
      </c>
      <c r="AK349" s="230">
        <f t="shared" si="57"/>
        <v>2004</v>
      </c>
      <c r="AL349" s="224">
        <f t="shared" si="58"/>
        <v>10</v>
      </c>
      <c r="AM349" s="224">
        <v>0</v>
      </c>
      <c r="AN349" s="224">
        <f t="shared" si="59"/>
        <v>10</v>
      </c>
      <c r="AO349" s="224">
        <f t="shared" si="60"/>
        <v>10</v>
      </c>
      <c r="AP349" s="233"/>
      <c r="AQ349" s="224">
        <f t="shared" si="61"/>
        <v>10</v>
      </c>
      <c r="AR349" s="224"/>
      <c r="AS349" s="224">
        <f t="shared" si="62"/>
        <v>10</v>
      </c>
      <c r="AT349" s="224">
        <f t="shared" si="63"/>
        <v>0</v>
      </c>
      <c r="AU349" s="224" t="str">
        <f>IFERROR((AQ349-#REF!+#REF!)/(#REF!-#REF!)*100,"")</f>
        <v/>
      </c>
      <c r="AV349" s="224"/>
      <c r="AW349" s="224"/>
      <c r="AX349" s="224"/>
    </row>
    <row r="350" ht="12.75" customHeight="1" spans="1:50">
      <c r="A350" s="13">
        <v>343</v>
      </c>
      <c r="B350" s="204" t="s">
        <v>2268</v>
      </c>
      <c r="C350" s="204" t="s">
        <v>2258</v>
      </c>
      <c r="D350" s="205" t="s">
        <v>1798</v>
      </c>
      <c r="E350" s="206"/>
      <c r="F350" s="206"/>
      <c r="G350" s="207" t="s">
        <v>3126</v>
      </c>
      <c r="H350" s="208"/>
      <c r="I350" s="209" t="s">
        <v>1799</v>
      </c>
      <c r="J350" s="208">
        <v>1</v>
      </c>
      <c r="K350" s="209" t="s">
        <v>3127</v>
      </c>
      <c r="L350" s="215" t="s">
        <v>1800</v>
      </c>
      <c r="M350" s="214" t="str">
        <f t="shared" si="55"/>
        <v>2004-12-31</v>
      </c>
      <c r="N350" s="46"/>
      <c r="O350" s="16"/>
      <c r="P350" s="14"/>
      <c r="Q350" s="217">
        <v>466</v>
      </c>
      <c r="R350" s="16">
        <v>0</v>
      </c>
      <c r="S350" s="16"/>
      <c r="T350" s="16">
        <f t="shared" si="64"/>
        <v>10</v>
      </c>
      <c r="U350" s="46"/>
      <c r="V350" s="16">
        <f t="shared" si="65"/>
        <v>10</v>
      </c>
      <c r="W350" s="16" t="str">
        <f t="shared" si="56"/>
        <v/>
      </c>
      <c r="X350" s="14"/>
      <c r="Y350" s="2"/>
      <c r="AA350" s="45" t="s">
        <v>3129</v>
      </c>
      <c r="AB350" s="224" t="s">
        <v>3130</v>
      </c>
      <c r="AC350" s="224"/>
      <c r="AD350" s="224"/>
      <c r="AE350" s="224"/>
      <c r="AF350" s="224"/>
      <c r="AG350" s="224">
        <v>1</v>
      </c>
      <c r="AH350" s="224">
        <v>0</v>
      </c>
      <c r="AI350" s="224">
        <v>0</v>
      </c>
      <c r="AJ350" s="224">
        <v>10</v>
      </c>
      <c r="AK350" s="230">
        <f t="shared" si="57"/>
        <v>2004</v>
      </c>
      <c r="AL350" s="224">
        <f t="shared" si="58"/>
        <v>10</v>
      </c>
      <c r="AM350" s="224">
        <v>0</v>
      </c>
      <c r="AN350" s="224">
        <f t="shared" si="59"/>
        <v>10</v>
      </c>
      <c r="AO350" s="224">
        <f t="shared" si="60"/>
        <v>10</v>
      </c>
      <c r="AP350" s="233"/>
      <c r="AQ350" s="224">
        <f t="shared" si="61"/>
        <v>10</v>
      </c>
      <c r="AR350" s="224"/>
      <c r="AS350" s="224">
        <f t="shared" si="62"/>
        <v>10</v>
      </c>
      <c r="AT350" s="224">
        <f t="shared" si="63"/>
        <v>0</v>
      </c>
      <c r="AU350" s="224" t="str">
        <f>IFERROR((AQ350-#REF!+#REF!)/(#REF!-#REF!)*100,"")</f>
        <v/>
      </c>
      <c r="AV350" s="224"/>
      <c r="AW350" s="224"/>
      <c r="AX350" s="224"/>
    </row>
    <row r="351" ht="12.75" customHeight="1" spans="1:50">
      <c r="A351" s="13">
        <v>344</v>
      </c>
      <c r="B351" s="204" t="s">
        <v>2269</v>
      </c>
      <c r="C351" s="204" t="s">
        <v>2175</v>
      </c>
      <c r="D351" s="205" t="s">
        <v>1798</v>
      </c>
      <c r="E351" s="206"/>
      <c r="F351" s="206"/>
      <c r="G351" s="207" t="s">
        <v>3126</v>
      </c>
      <c r="H351" s="208"/>
      <c r="I351" s="209" t="s">
        <v>1799</v>
      </c>
      <c r="J351" s="208">
        <v>1</v>
      </c>
      <c r="K351" s="209" t="s">
        <v>3127</v>
      </c>
      <c r="L351" s="215" t="s">
        <v>1800</v>
      </c>
      <c r="M351" s="214" t="str">
        <f t="shared" si="55"/>
        <v>2004-12-31</v>
      </c>
      <c r="N351" s="46"/>
      <c r="O351" s="16"/>
      <c r="P351" s="14"/>
      <c r="Q351" s="217">
        <v>385</v>
      </c>
      <c r="R351" s="16">
        <v>0</v>
      </c>
      <c r="S351" s="16"/>
      <c r="T351" s="16">
        <f t="shared" si="64"/>
        <v>10</v>
      </c>
      <c r="U351" s="46"/>
      <c r="V351" s="16">
        <f t="shared" si="65"/>
        <v>10</v>
      </c>
      <c r="W351" s="16" t="str">
        <f t="shared" si="56"/>
        <v/>
      </c>
      <c r="X351" s="14"/>
      <c r="Y351" s="2"/>
      <c r="AA351" s="45" t="s">
        <v>3129</v>
      </c>
      <c r="AB351" s="224" t="s">
        <v>3130</v>
      </c>
      <c r="AC351" s="224"/>
      <c r="AD351" s="224"/>
      <c r="AE351" s="224"/>
      <c r="AF351" s="224"/>
      <c r="AG351" s="224">
        <v>1</v>
      </c>
      <c r="AH351" s="224">
        <v>0</v>
      </c>
      <c r="AI351" s="224">
        <v>0</v>
      </c>
      <c r="AJ351" s="224">
        <v>10</v>
      </c>
      <c r="AK351" s="230">
        <f t="shared" si="57"/>
        <v>2004</v>
      </c>
      <c r="AL351" s="224">
        <f t="shared" si="58"/>
        <v>10</v>
      </c>
      <c r="AM351" s="224">
        <v>0</v>
      </c>
      <c r="AN351" s="224">
        <f t="shared" si="59"/>
        <v>10</v>
      </c>
      <c r="AO351" s="224">
        <f t="shared" si="60"/>
        <v>10</v>
      </c>
      <c r="AP351" s="233"/>
      <c r="AQ351" s="224">
        <f t="shared" si="61"/>
        <v>10</v>
      </c>
      <c r="AR351" s="224"/>
      <c r="AS351" s="224">
        <f t="shared" si="62"/>
        <v>10</v>
      </c>
      <c r="AT351" s="224">
        <f t="shared" si="63"/>
        <v>0</v>
      </c>
      <c r="AU351" s="224" t="str">
        <f>IFERROR((AQ351-#REF!+#REF!)/(#REF!-#REF!)*100,"")</f>
        <v/>
      </c>
      <c r="AV351" s="224"/>
      <c r="AW351" s="224"/>
      <c r="AX351" s="224"/>
    </row>
    <row r="352" ht="12.75" customHeight="1" spans="1:50">
      <c r="A352" s="13">
        <v>345</v>
      </c>
      <c r="B352" s="204" t="s">
        <v>2270</v>
      </c>
      <c r="C352" s="204" t="s">
        <v>2175</v>
      </c>
      <c r="D352" s="205" t="s">
        <v>1798</v>
      </c>
      <c r="E352" s="206"/>
      <c r="F352" s="206"/>
      <c r="G352" s="207" t="s">
        <v>3126</v>
      </c>
      <c r="H352" s="208"/>
      <c r="I352" s="209" t="s">
        <v>1799</v>
      </c>
      <c r="J352" s="208">
        <v>1</v>
      </c>
      <c r="K352" s="209" t="s">
        <v>3127</v>
      </c>
      <c r="L352" s="215" t="s">
        <v>1800</v>
      </c>
      <c r="M352" s="214" t="str">
        <f t="shared" si="55"/>
        <v>2004-12-31</v>
      </c>
      <c r="N352" s="46"/>
      <c r="O352" s="16"/>
      <c r="P352" s="14"/>
      <c r="Q352" s="217">
        <v>385</v>
      </c>
      <c r="R352" s="16">
        <v>0</v>
      </c>
      <c r="S352" s="16"/>
      <c r="T352" s="16">
        <f t="shared" si="64"/>
        <v>10</v>
      </c>
      <c r="U352" s="46"/>
      <c r="V352" s="16">
        <f t="shared" si="65"/>
        <v>10</v>
      </c>
      <c r="W352" s="16" t="str">
        <f t="shared" si="56"/>
        <v/>
      </c>
      <c r="X352" s="14"/>
      <c r="Y352" s="2"/>
      <c r="AA352" s="45" t="s">
        <v>3129</v>
      </c>
      <c r="AB352" s="224" t="s">
        <v>3130</v>
      </c>
      <c r="AC352" s="224"/>
      <c r="AD352" s="224"/>
      <c r="AE352" s="224"/>
      <c r="AF352" s="224"/>
      <c r="AG352" s="224">
        <v>1</v>
      </c>
      <c r="AH352" s="224">
        <v>0</v>
      </c>
      <c r="AI352" s="224">
        <v>0</v>
      </c>
      <c r="AJ352" s="224">
        <v>10</v>
      </c>
      <c r="AK352" s="230">
        <f t="shared" si="57"/>
        <v>2004</v>
      </c>
      <c r="AL352" s="224">
        <f t="shared" si="58"/>
        <v>10</v>
      </c>
      <c r="AM352" s="224">
        <v>0</v>
      </c>
      <c r="AN352" s="224">
        <f t="shared" si="59"/>
        <v>10</v>
      </c>
      <c r="AO352" s="224">
        <f t="shared" si="60"/>
        <v>10</v>
      </c>
      <c r="AP352" s="233"/>
      <c r="AQ352" s="224">
        <f t="shared" si="61"/>
        <v>10</v>
      </c>
      <c r="AR352" s="224"/>
      <c r="AS352" s="224">
        <f t="shared" si="62"/>
        <v>10</v>
      </c>
      <c r="AT352" s="224">
        <f t="shared" si="63"/>
        <v>0</v>
      </c>
      <c r="AU352" s="224" t="str">
        <f>IFERROR((AQ352-#REF!+#REF!)/(#REF!-#REF!)*100,"")</f>
        <v/>
      </c>
      <c r="AV352" s="224"/>
      <c r="AW352" s="224"/>
      <c r="AX352" s="224"/>
    </row>
    <row r="353" ht="12.75" customHeight="1" spans="1:50">
      <c r="A353" s="13">
        <v>346</v>
      </c>
      <c r="B353" s="204" t="s">
        <v>2271</v>
      </c>
      <c r="C353" s="204" t="s">
        <v>2175</v>
      </c>
      <c r="D353" s="205" t="s">
        <v>1798</v>
      </c>
      <c r="E353" s="206"/>
      <c r="F353" s="206"/>
      <c r="G353" s="207" t="s">
        <v>3126</v>
      </c>
      <c r="H353" s="208"/>
      <c r="I353" s="209" t="s">
        <v>1799</v>
      </c>
      <c r="J353" s="208">
        <v>1</v>
      </c>
      <c r="K353" s="209" t="s">
        <v>3127</v>
      </c>
      <c r="L353" s="215" t="s">
        <v>1800</v>
      </c>
      <c r="M353" s="214" t="str">
        <f t="shared" si="55"/>
        <v>2004-12-31</v>
      </c>
      <c r="N353" s="46"/>
      <c r="O353" s="16"/>
      <c r="P353" s="14"/>
      <c r="Q353" s="217">
        <v>385</v>
      </c>
      <c r="R353" s="16">
        <v>0</v>
      </c>
      <c r="S353" s="16"/>
      <c r="T353" s="16">
        <f t="shared" si="64"/>
        <v>10</v>
      </c>
      <c r="U353" s="46"/>
      <c r="V353" s="16">
        <f t="shared" si="65"/>
        <v>10</v>
      </c>
      <c r="W353" s="16" t="str">
        <f t="shared" si="56"/>
        <v/>
      </c>
      <c r="X353" s="14"/>
      <c r="Y353" s="2"/>
      <c r="AA353" s="45" t="s">
        <v>3129</v>
      </c>
      <c r="AB353" s="224" t="s">
        <v>3130</v>
      </c>
      <c r="AC353" s="224"/>
      <c r="AD353" s="224"/>
      <c r="AE353" s="224"/>
      <c r="AF353" s="224"/>
      <c r="AG353" s="224">
        <v>1</v>
      </c>
      <c r="AH353" s="224">
        <v>0</v>
      </c>
      <c r="AI353" s="224">
        <v>0</v>
      </c>
      <c r="AJ353" s="224">
        <v>10</v>
      </c>
      <c r="AK353" s="230">
        <f t="shared" si="57"/>
        <v>2004</v>
      </c>
      <c r="AL353" s="224">
        <f t="shared" si="58"/>
        <v>10</v>
      </c>
      <c r="AM353" s="224">
        <v>0</v>
      </c>
      <c r="AN353" s="224">
        <f t="shared" si="59"/>
        <v>10</v>
      </c>
      <c r="AO353" s="224">
        <f t="shared" si="60"/>
        <v>10</v>
      </c>
      <c r="AP353" s="233"/>
      <c r="AQ353" s="224">
        <f t="shared" si="61"/>
        <v>10</v>
      </c>
      <c r="AR353" s="224"/>
      <c r="AS353" s="224">
        <f t="shared" si="62"/>
        <v>10</v>
      </c>
      <c r="AT353" s="224">
        <f t="shared" si="63"/>
        <v>0</v>
      </c>
      <c r="AU353" s="224" t="str">
        <f>IFERROR((AQ353-#REF!+#REF!)/(#REF!-#REF!)*100,"")</f>
        <v/>
      </c>
      <c r="AV353" s="224"/>
      <c r="AW353" s="224"/>
      <c r="AX353" s="224"/>
    </row>
    <row r="354" ht="12.75" customHeight="1" spans="1:50">
      <c r="A354" s="13">
        <v>347</v>
      </c>
      <c r="B354" s="204" t="s">
        <v>2272</v>
      </c>
      <c r="C354" s="204" t="s">
        <v>2175</v>
      </c>
      <c r="D354" s="205" t="s">
        <v>1798</v>
      </c>
      <c r="E354" s="206"/>
      <c r="F354" s="206"/>
      <c r="G354" s="207" t="s">
        <v>3126</v>
      </c>
      <c r="H354" s="208"/>
      <c r="I354" s="209" t="s">
        <v>1799</v>
      </c>
      <c r="J354" s="208">
        <v>1</v>
      </c>
      <c r="K354" s="209" t="s">
        <v>3127</v>
      </c>
      <c r="L354" s="215" t="s">
        <v>1800</v>
      </c>
      <c r="M354" s="214" t="str">
        <f t="shared" si="55"/>
        <v>2004-12-31</v>
      </c>
      <c r="N354" s="46"/>
      <c r="O354" s="16"/>
      <c r="P354" s="14"/>
      <c r="Q354" s="217">
        <v>385</v>
      </c>
      <c r="R354" s="16">
        <v>0</v>
      </c>
      <c r="S354" s="16"/>
      <c r="T354" s="16">
        <f t="shared" si="64"/>
        <v>10</v>
      </c>
      <c r="U354" s="46"/>
      <c r="V354" s="16">
        <f t="shared" si="65"/>
        <v>10</v>
      </c>
      <c r="W354" s="16" t="str">
        <f t="shared" si="56"/>
        <v/>
      </c>
      <c r="X354" s="14"/>
      <c r="Y354" s="2"/>
      <c r="AA354" s="45" t="s">
        <v>3129</v>
      </c>
      <c r="AB354" s="224" t="s">
        <v>3130</v>
      </c>
      <c r="AC354" s="224"/>
      <c r="AD354" s="224"/>
      <c r="AE354" s="224"/>
      <c r="AF354" s="224"/>
      <c r="AG354" s="224">
        <v>1</v>
      </c>
      <c r="AH354" s="224">
        <v>0</v>
      </c>
      <c r="AI354" s="224">
        <v>0</v>
      </c>
      <c r="AJ354" s="224">
        <v>10</v>
      </c>
      <c r="AK354" s="230">
        <f t="shared" si="57"/>
        <v>2004</v>
      </c>
      <c r="AL354" s="224">
        <f t="shared" si="58"/>
        <v>10</v>
      </c>
      <c r="AM354" s="224">
        <v>0</v>
      </c>
      <c r="AN354" s="224">
        <f t="shared" si="59"/>
        <v>10</v>
      </c>
      <c r="AO354" s="224">
        <f t="shared" si="60"/>
        <v>10</v>
      </c>
      <c r="AP354" s="233"/>
      <c r="AQ354" s="224">
        <f t="shared" si="61"/>
        <v>10</v>
      </c>
      <c r="AR354" s="224"/>
      <c r="AS354" s="224">
        <f t="shared" si="62"/>
        <v>10</v>
      </c>
      <c r="AT354" s="224">
        <f t="shared" si="63"/>
        <v>0</v>
      </c>
      <c r="AU354" s="224" t="str">
        <f>IFERROR((AQ354-#REF!+#REF!)/(#REF!-#REF!)*100,"")</f>
        <v/>
      </c>
      <c r="AV354" s="224"/>
      <c r="AW354" s="224"/>
      <c r="AX354" s="224"/>
    </row>
    <row r="355" ht="12.75" customHeight="1" spans="1:50">
      <c r="A355" s="13">
        <v>348</v>
      </c>
      <c r="B355" s="204" t="s">
        <v>2273</v>
      </c>
      <c r="C355" s="204" t="s">
        <v>2175</v>
      </c>
      <c r="D355" s="205" t="s">
        <v>1798</v>
      </c>
      <c r="E355" s="206"/>
      <c r="F355" s="206"/>
      <c r="G355" s="207" t="s">
        <v>3126</v>
      </c>
      <c r="H355" s="208"/>
      <c r="I355" s="209" t="s">
        <v>1799</v>
      </c>
      <c r="J355" s="208">
        <v>1</v>
      </c>
      <c r="K355" s="209" t="s">
        <v>3127</v>
      </c>
      <c r="L355" s="215" t="s">
        <v>1800</v>
      </c>
      <c r="M355" s="214" t="str">
        <f t="shared" si="55"/>
        <v>2004-12-31</v>
      </c>
      <c r="N355" s="46"/>
      <c r="O355" s="16"/>
      <c r="P355" s="14"/>
      <c r="Q355" s="217">
        <v>385</v>
      </c>
      <c r="R355" s="16">
        <v>0</v>
      </c>
      <c r="S355" s="16"/>
      <c r="T355" s="16">
        <f t="shared" si="64"/>
        <v>10</v>
      </c>
      <c r="U355" s="46"/>
      <c r="V355" s="16">
        <f t="shared" si="65"/>
        <v>10</v>
      </c>
      <c r="W355" s="16" t="str">
        <f t="shared" si="56"/>
        <v/>
      </c>
      <c r="X355" s="14"/>
      <c r="Y355" s="2"/>
      <c r="AA355" s="45" t="s">
        <v>3129</v>
      </c>
      <c r="AB355" s="224" t="s">
        <v>3130</v>
      </c>
      <c r="AC355" s="224"/>
      <c r="AD355" s="224"/>
      <c r="AE355" s="224"/>
      <c r="AF355" s="224"/>
      <c r="AG355" s="224">
        <v>1</v>
      </c>
      <c r="AH355" s="224">
        <v>0</v>
      </c>
      <c r="AI355" s="224">
        <v>0</v>
      </c>
      <c r="AJ355" s="224">
        <v>10</v>
      </c>
      <c r="AK355" s="230">
        <f t="shared" si="57"/>
        <v>2004</v>
      </c>
      <c r="AL355" s="224">
        <f t="shared" si="58"/>
        <v>10</v>
      </c>
      <c r="AM355" s="224">
        <v>0</v>
      </c>
      <c r="AN355" s="224">
        <f t="shared" si="59"/>
        <v>10</v>
      </c>
      <c r="AO355" s="224">
        <f t="shared" si="60"/>
        <v>10</v>
      </c>
      <c r="AP355" s="233"/>
      <c r="AQ355" s="224">
        <f t="shared" si="61"/>
        <v>10</v>
      </c>
      <c r="AR355" s="224"/>
      <c r="AS355" s="224">
        <f t="shared" si="62"/>
        <v>10</v>
      </c>
      <c r="AT355" s="224">
        <f t="shared" si="63"/>
        <v>0</v>
      </c>
      <c r="AU355" s="224" t="str">
        <f>IFERROR((AQ355-#REF!+#REF!)/(#REF!-#REF!)*100,"")</f>
        <v/>
      </c>
      <c r="AV355" s="224"/>
      <c r="AW355" s="224"/>
      <c r="AX355" s="224"/>
    </row>
    <row r="356" ht="12.75" customHeight="1" spans="1:50">
      <c r="A356" s="13">
        <v>349</v>
      </c>
      <c r="B356" s="204" t="s">
        <v>2274</v>
      </c>
      <c r="C356" s="204" t="s">
        <v>2175</v>
      </c>
      <c r="D356" s="205" t="s">
        <v>1798</v>
      </c>
      <c r="E356" s="206"/>
      <c r="F356" s="206"/>
      <c r="G356" s="207" t="s">
        <v>3126</v>
      </c>
      <c r="H356" s="208"/>
      <c r="I356" s="209" t="s">
        <v>1799</v>
      </c>
      <c r="J356" s="208">
        <v>1</v>
      </c>
      <c r="K356" s="209" t="s">
        <v>3127</v>
      </c>
      <c r="L356" s="215" t="s">
        <v>1800</v>
      </c>
      <c r="M356" s="214" t="str">
        <f t="shared" si="55"/>
        <v>2004-12-31</v>
      </c>
      <c r="N356" s="46"/>
      <c r="O356" s="16"/>
      <c r="P356" s="14"/>
      <c r="Q356" s="217">
        <v>385</v>
      </c>
      <c r="R356" s="16">
        <v>0</v>
      </c>
      <c r="S356" s="16"/>
      <c r="T356" s="16">
        <f t="shared" si="64"/>
        <v>10</v>
      </c>
      <c r="U356" s="46"/>
      <c r="V356" s="16">
        <f t="shared" si="65"/>
        <v>10</v>
      </c>
      <c r="W356" s="16" t="str">
        <f t="shared" si="56"/>
        <v/>
      </c>
      <c r="X356" s="14"/>
      <c r="Y356" s="2"/>
      <c r="AA356" s="45" t="s">
        <v>3129</v>
      </c>
      <c r="AB356" s="224" t="s">
        <v>3130</v>
      </c>
      <c r="AC356" s="224"/>
      <c r="AD356" s="224"/>
      <c r="AE356" s="224"/>
      <c r="AF356" s="224"/>
      <c r="AG356" s="224">
        <v>1</v>
      </c>
      <c r="AH356" s="224">
        <v>0</v>
      </c>
      <c r="AI356" s="224">
        <v>0</v>
      </c>
      <c r="AJ356" s="224">
        <v>10</v>
      </c>
      <c r="AK356" s="230">
        <f t="shared" si="57"/>
        <v>2004</v>
      </c>
      <c r="AL356" s="224">
        <f t="shared" si="58"/>
        <v>10</v>
      </c>
      <c r="AM356" s="224">
        <v>0</v>
      </c>
      <c r="AN356" s="224">
        <f t="shared" si="59"/>
        <v>10</v>
      </c>
      <c r="AO356" s="224">
        <f t="shared" si="60"/>
        <v>10</v>
      </c>
      <c r="AP356" s="233"/>
      <c r="AQ356" s="224">
        <f t="shared" si="61"/>
        <v>10</v>
      </c>
      <c r="AR356" s="224"/>
      <c r="AS356" s="224">
        <f t="shared" si="62"/>
        <v>10</v>
      </c>
      <c r="AT356" s="224">
        <f t="shared" si="63"/>
        <v>0</v>
      </c>
      <c r="AU356" s="224" t="str">
        <f>IFERROR((AQ356-#REF!+#REF!)/(#REF!-#REF!)*100,"")</f>
        <v/>
      </c>
      <c r="AV356" s="224"/>
      <c r="AW356" s="224"/>
      <c r="AX356" s="224"/>
    </row>
    <row r="357" ht="12.75" customHeight="1" spans="1:50">
      <c r="A357" s="13">
        <v>350</v>
      </c>
      <c r="B357" s="204" t="s">
        <v>2275</v>
      </c>
      <c r="C357" s="204" t="s">
        <v>2175</v>
      </c>
      <c r="D357" s="205" t="s">
        <v>1798</v>
      </c>
      <c r="E357" s="206"/>
      <c r="F357" s="206"/>
      <c r="G357" s="207" t="s">
        <v>3126</v>
      </c>
      <c r="H357" s="208"/>
      <c r="I357" s="209" t="s">
        <v>1799</v>
      </c>
      <c r="J357" s="208">
        <v>1</v>
      </c>
      <c r="K357" s="209" t="s">
        <v>3127</v>
      </c>
      <c r="L357" s="215" t="s">
        <v>1800</v>
      </c>
      <c r="M357" s="214" t="str">
        <f t="shared" si="55"/>
        <v>2004-12-31</v>
      </c>
      <c r="N357" s="46"/>
      <c r="O357" s="16"/>
      <c r="P357" s="14"/>
      <c r="Q357" s="217">
        <v>385</v>
      </c>
      <c r="R357" s="16">
        <v>0</v>
      </c>
      <c r="S357" s="16"/>
      <c r="T357" s="16">
        <f t="shared" si="64"/>
        <v>10</v>
      </c>
      <c r="U357" s="46"/>
      <c r="V357" s="16">
        <f t="shared" si="65"/>
        <v>10</v>
      </c>
      <c r="W357" s="16" t="str">
        <f t="shared" si="56"/>
        <v/>
      </c>
      <c r="X357" s="14"/>
      <c r="Y357" s="2"/>
      <c r="AA357" s="45" t="s">
        <v>3129</v>
      </c>
      <c r="AB357" s="224" t="s">
        <v>3130</v>
      </c>
      <c r="AC357" s="224"/>
      <c r="AD357" s="224"/>
      <c r="AE357" s="224"/>
      <c r="AF357" s="224"/>
      <c r="AG357" s="224">
        <v>1</v>
      </c>
      <c r="AH357" s="224">
        <v>0</v>
      </c>
      <c r="AI357" s="224">
        <v>0</v>
      </c>
      <c r="AJ357" s="224">
        <v>10</v>
      </c>
      <c r="AK357" s="230">
        <f t="shared" si="57"/>
        <v>2004</v>
      </c>
      <c r="AL357" s="224">
        <f t="shared" si="58"/>
        <v>10</v>
      </c>
      <c r="AM357" s="224">
        <v>0</v>
      </c>
      <c r="AN357" s="224">
        <f t="shared" si="59"/>
        <v>10</v>
      </c>
      <c r="AO357" s="224">
        <f t="shared" si="60"/>
        <v>10</v>
      </c>
      <c r="AP357" s="233"/>
      <c r="AQ357" s="224">
        <f t="shared" si="61"/>
        <v>10</v>
      </c>
      <c r="AR357" s="224"/>
      <c r="AS357" s="224">
        <f t="shared" si="62"/>
        <v>10</v>
      </c>
      <c r="AT357" s="224">
        <f t="shared" si="63"/>
        <v>0</v>
      </c>
      <c r="AU357" s="224" t="str">
        <f>IFERROR((AQ357-#REF!+#REF!)/(#REF!-#REF!)*100,"")</f>
        <v/>
      </c>
      <c r="AV357" s="224"/>
      <c r="AW357" s="224"/>
      <c r="AX357" s="224"/>
    </row>
    <row r="358" ht="12.75" customHeight="1" spans="1:50">
      <c r="A358" s="13">
        <v>351</v>
      </c>
      <c r="B358" s="204" t="s">
        <v>2276</v>
      </c>
      <c r="C358" s="204" t="s">
        <v>2175</v>
      </c>
      <c r="D358" s="205" t="s">
        <v>1798</v>
      </c>
      <c r="E358" s="206"/>
      <c r="F358" s="206"/>
      <c r="G358" s="207" t="s">
        <v>3126</v>
      </c>
      <c r="H358" s="208"/>
      <c r="I358" s="209" t="s">
        <v>1799</v>
      </c>
      <c r="J358" s="208">
        <v>1</v>
      </c>
      <c r="K358" s="209" t="s">
        <v>3127</v>
      </c>
      <c r="L358" s="215" t="s">
        <v>1800</v>
      </c>
      <c r="M358" s="214" t="str">
        <f t="shared" si="55"/>
        <v>2004-12-31</v>
      </c>
      <c r="N358" s="46"/>
      <c r="O358" s="16"/>
      <c r="P358" s="14"/>
      <c r="Q358" s="217">
        <v>385</v>
      </c>
      <c r="R358" s="16">
        <v>0</v>
      </c>
      <c r="S358" s="16"/>
      <c r="T358" s="16">
        <f t="shared" si="64"/>
        <v>10</v>
      </c>
      <c r="U358" s="46"/>
      <c r="V358" s="16">
        <f t="shared" si="65"/>
        <v>10</v>
      </c>
      <c r="W358" s="16" t="str">
        <f t="shared" si="56"/>
        <v/>
      </c>
      <c r="X358" s="14"/>
      <c r="Y358" s="2"/>
      <c r="AA358" s="45" t="s">
        <v>3129</v>
      </c>
      <c r="AB358" s="224" t="s">
        <v>3130</v>
      </c>
      <c r="AC358" s="224"/>
      <c r="AD358" s="224"/>
      <c r="AE358" s="224"/>
      <c r="AF358" s="224"/>
      <c r="AG358" s="224">
        <v>1</v>
      </c>
      <c r="AH358" s="224">
        <v>0</v>
      </c>
      <c r="AI358" s="224">
        <v>0</v>
      </c>
      <c r="AJ358" s="224">
        <v>10</v>
      </c>
      <c r="AK358" s="230">
        <f t="shared" si="57"/>
        <v>2004</v>
      </c>
      <c r="AL358" s="224">
        <f t="shared" si="58"/>
        <v>10</v>
      </c>
      <c r="AM358" s="224">
        <v>0</v>
      </c>
      <c r="AN358" s="224">
        <f t="shared" si="59"/>
        <v>10</v>
      </c>
      <c r="AO358" s="224">
        <f t="shared" si="60"/>
        <v>10</v>
      </c>
      <c r="AP358" s="233"/>
      <c r="AQ358" s="224">
        <f t="shared" si="61"/>
        <v>10</v>
      </c>
      <c r="AR358" s="224"/>
      <c r="AS358" s="224">
        <f t="shared" si="62"/>
        <v>10</v>
      </c>
      <c r="AT358" s="224">
        <f t="shared" si="63"/>
        <v>0</v>
      </c>
      <c r="AU358" s="224" t="str">
        <f>IFERROR((AQ358-#REF!+#REF!)/(#REF!-#REF!)*100,"")</f>
        <v/>
      </c>
      <c r="AV358" s="224"/>
      <c r="AW358" s="224"/>
      <c r="AX358" s="224"/>
    </row>
    <row r="359" ht="12.75" customHeight="1" spans="1:50">
      <c r="A359" s="13">
        <v>352</v>
      </c>
      <c r="B359" s="204" t="s">
        <v>2277</v>
      </c>
      <c r="C359" s="204" t="s">
        <v>2175</v>
      </c>
      <c r="D359" s="205" t="s">
        <v>1798</v>
      </c>
      <c r="E359" s="206"/>
      <c r="F359" s="206"/>
      <c r="G359" s="207" t="s">
        <v>3126</v>
      </c>
      <c r="H359" s="208"/>
      <c r="I359" s="209" t="s">
        <v>1799</v>
      </c>
      <c r="J359" s="208">
        <v>1</v>
      </c>
      <c r="K359" s="209" t="s">
        <v>3127</v>
      </c>
      <c r="L359" s="215" t="s">
        <v>1800</v>
      </c>
      <c r="M359" s="214" t="str">
        <f t="shared" si="55"/>
        <v>2004-12-31</v>
      </c>
      <c r="N359" s="46"/>
      <c r="O359" s="16"/>
      <c r="P359" s="14"/>
      <c r="Q359" s="217">
        <v>385</v>
      </c>
      <c r="R359" s="16">
        <v>0</v>
      </c>
      <c r="S359" s="16"/>
      <c r="T359" s="16">
        <f t="shared" si="64"/>
        <v>10</v>
      </c>
      <c r="U359" s="46"/>
      <c r="V359" s="16">
        <f t="shared" si="65"/>
        <v>10</v>
      </c>
      <c r="W359" s="16" t="str">
        <f t="shared" si="56"/>
        <v/>
      </c>
      <c r="X359" s="14"/>
      <c r="Y359" s="2"/>
      <c r="AA359" s="45" t="s">
        <v>3129</v>
      </c>
      <c r="AB359" s="224" t="s">
        <v>3130</v>
      </c>
      <c r="AC359" s="224"/>
      <c r="AD359" s="224"/>
      <c r="AE359" s="224"/>
      <c r="AF359" s="224"/>
      <c r="AG359" s="224">
        <v>1</v>
      </c>
      <c r="AH359" s="224">
        <v>0</v>
      </c>
      <c r="AI359" s="224">
        <v>0</v>
      </c>
      <c r="AJ359" s="224">
        <v>10</v>
      </c>
      <c r="AK359" s="230">
        <f t="shared" si="57"/>
        <v>2004</v>
      </c>
      <c r="AL359" s="224">
        <f t="shared" si="58"/>
        <v>10</v>
      </c>
      <c r="AM359" s="224">
        <v>0</v>
      </c>
      <c r="AN359" s="224">
        <f t="shared" si="59"/>
        <v>10</v>
      </c>
      <c r="AO359" s="224">
        <f t="shared" si="60"/>
        <v>10</v>
      </c>
      <c r="AP359" s="233"/>
      <c r="AQ359" s="224">
        <f t="shared" si="61"/>
        <v>10</v>
      </c>
      <c r="AR359" s="224"/>
      <c r="AS359" s="224">
        <f t="shared" si="62"/>
        <v>10</v>
      </c>
      <c r="AT359" s="224">
        <f t="shared" si="63"/>
        <v>0</v>
      </c>
      <c r="AU359" s="224" t="str">
        <f>IFERROR((AQ359-#REF!+#REF!)/(#REF!-#REF!)*100,"")</f>
        <v/>
      </c>
      <c r="AV359" s="224"/>
      <c r="AW359" s="224"/>
      <c r="AX359" s="224"/>
    </row>
    <row r="360" ht="12.75" customHeight="1" spans="1:50">
      <c r="A360" s="13">
        <v>353</v>
      </c>
      <c r="B360" s="204" t="s">
        <v>2278</v>
      </c>
      <c r="C360" s="204" t="s">
        <v>2175</v>
      </c>
      <c r="D360" s="205" t="s">
        <v>1798</v>
      </c>
      <c r="E360" s="206"/>
      <c r="F360" s="206"/>
      <c r="G360" s="207" t="s">
        <v>3126</v>
      </c>
      <c r="H360" s="208"/>
      <c r="I360" s="209" t="s">
        <v>1799</v>
      </c>
      <c r="J360" s="208">
        <v>1</v>
      </c>
      <c r="K360" s="209" t="s">
        <v>3127</v>
      </c>
      <c r="L360" s="215" t="s">
        <v>1800</v>
      </c>
      <c r="M360" s="214" t="str">
        <f t="shared" si="55"/>
        <v>2004-12-31</v>
      </c>
      <c r="N360" s="46"/>
      <c r="O360" s="16"/>
      <c r="P360" s="14"/>
      <c r="Q360" s="217">
        <v>385</v>
      </c>
      <c r="R360" s="16">
        <v>0</v>
      </c>
      <c r="S360" s="16"/>
      <c r="T360" s="16">
        <f t="shared" si="64"/>
        <v>10</v>
      </c>
      <c r="U360" s="46"/>
      <c r="V360" s="16">
        <f t="shared" si="65"/>
        <v>10</v>
      </c>
      <c r="W360" s="16" t="str">
        <f t="shared" si="56"/>
        <v/>
      </c>
      <c r="X360" s="14"/>
      <c r="Y360" s="2"/>
      <c r="AA360" s="45" t="s">
        <v>3129</v>
      </c>
      <c r="AB360" s="224" t="s">
        <v>3130</v>
      </c>
      <c r="AC360" s="224"/>
      <c r="AD360" s="224"/>
      <c r="AE360" s="224"/>
      <c r="AF360" s="224"/>
      <c r="AG360" s="224">
        <v>1</v>
      </c>
      <c r="AH360" s="224">
        <v>0</v>
      </c>
      <c r="AI360" s="224">
        <v>0</v>
      </c>
      <c r="AJ360" s="224">
        <v>10</v>
      </c>
      <c r="AK360" s="230">
        <f t="shared" si="57"/>
        <v>2004</v>
      </c>
      <c r="AL360" s="224">
        <f t="shared" si="58"/>
        <v>10</v>
      </c>
      <c r="AM360" s="224">
        <v>0</v>
      </c>
      <c r="AN360" s="224">
        <f t="shared" si="59"/>
        <v>10</v>
      </c>
      <c r="AO360" s="224">
        <f t="shared" si="60"/>
        <v>10</v>
      </c>
      <c r="AP360" s="233"/>
      <c r="AQ360" s="224">
        <f t="shared" si="61"/>
        <v>10</v>
      </c>
      <c r="AR360" s="224"/>
      <c r="AS360" s="224">
        <f t="shared" si="62"/>
        <v>10</v>
      </c>
      <c r="AT360" s="224">
        <f t="shared" si="63"/>
        <v>0</v>
      </c>
      <c r="AU360" s="224" t="str">
        <f>IFERROR((AQ360-#REF!+#REF!)/(#REF!-#REF!)*100,"")</f>
        <v/>
      </c>
      <c r="AV360" s="224"/>
      <c r="AW360" s="224"/>
      <c r="AX360" s="224"/>
    </row>
    <row r="361" ht="12.75" customHeight="1" spans="1:50">
      <c r="A361" s="13">
        <v>354</v>
      </c>
      <c r="B361" s="204" t="s">
        <v>2279</v>
      </c>
      <c r="C361" s="204" t="s">
        <v>2175</v>
      </c>
      <c r="D361" s="205" t="s">
        <v>1798</v>
      </c>
      <c r="E361" s="206"/>
      <c r="F361" s="206"/>
      <c r="G361" s="207" t="s">
        <v>3126</v>
      </c>
      <c r="H361" s="208"/>
      <c r="I361" s="209" t="s">
        <v>1799</v>
      </c>
      <c r="J361" s="208">
        <v>1</v>
      </c>
      <c r="K361" s="209" t="s">
        <v>3127</v>
      </c>
      <c r="L361" s="215" t="s">
        <v>1800</v>
      </c>
      <c r="M361" s="214" t="str">
        <f t="shared" si="55"/>
        <v>2004-12-31</v>
      </c>
      <c r="N361" s="46"/>
      <c r="O361" s="16"/>
      <c r="P361" s="14"/>
      <c r="Q361" s="217">
        <v>385</v>
      </c>
      <c r="R361" s="16">
        <v>0</v>
      </c>
      <c r="S361" s="16"/>
      <c r="T361" s="16">
        <f t="shared" si="64"/>
        <v>10</v>
      </c>
      <c r="U361" s="46"/>
      <c r="V361" s="16">
        <f t="shared" si="65"/>
        <v>10</v>
      </c>
      <c r="W361" s="16" t="str">
        <f t="shared" si="56"/>
        <v/>
      </c>
      <c r="X361" s="14"/>
      <c r="Y361" s="2"/>
      <c r="AA361" s="45" t="s">
        <v>3129</v>
      </c>
      <c r="AB361" s="224" t="s">
        <v>3130</v>
      </c>
      <c r="AC361" s="224"/>
      <c r="AD361" s="224"/>
      <c r="AE361" s="224"/>
      <c r="AF361" s="224"/>
      <c r="AG361" s="224">
        <v>1</v>
      </c>
      <c r="AH361" s="224">
        <v>0</v>
      </c>
      <c r="AI361" s="224">
        <v>0</v>
      </c>
      <c r="AJ361" s="224">
        <v>10</v>
      </c>
      <c r="AK361" s="230">
        <f t="shared" si="57"/>
        <v>2004</v>
      </c>
      <c r="AL361" s="224">
        <f t="shared" si="58"/>
        <v>10</v>
      </c>
      <c r="AM361" s="224">
        <v>0</v>
      </c>
      <c r="AN361" s="224">
        <f t="shared" si="59"/>
        <v>10</v>
      </c>
      <c r="AO361" s="224">
        <f t="shared" si="60"/>
        <v>10</v>
      </c>
      <c r="AP361" s="233"/>
      <c r="AQ361" s="224">
        <f t="shared" si="61"/>
        <v>10</v>
      </c>
      <c r="AR361" s="224"/>
      <c r="AS361" s="224">
        <f t="shared" si="62"/>
        <v>10</v>
      </c>
      <c r="AT361" s="224">
        <f t="shared" si="63"/>
        <v>0</v>
      </c>
      <c r="AU361" s="224" t="str">
        <f>IFERROR((AQ361-#REF!+#REF!)/(#REF!-#REF!)*100,"")</f>
        <v/>
      </c>
      <c r="AV361" s="224"/>
      <c r="AW361" s="224"/>
      <c r="AX361" s="224"/>
    </row>
    <row r="362" ht="12.75" customHeight="1" spans="1:50">
      <c r="A362" s="13">
        <v>355</v>
      </c>
      <c r="B362" s="204" t="s">
        <v>2280</v>
      </c>
      <c r="C362" s="204" t="s">
        <v>2177</v>
      </c>
      <c r="D362" s="205" t="s">
        <v>1798</v>
      </c>
      <c r="E362" s="206"/>
      <c r="F362" s="206"/>
      <c r="G362" s="207" t="s">
        <v>3126</v>
      </c>
      <c r="H362" s="208"/>
      <c r="I362" s="209" t="s">
        <v>2281</v>
      </c>
      <c r="J362" s="208">
        <v>1</v>
      </c>
      <c r="K362" s="209" t="s">
        <v>3127</v>
      </c>
      <c r="L362" s="215" t="s">
        <v>1800</v>
      </c>
      <c r="M362" s="214" t="str">
        <f t="shared" si="55"/>
        <v>2004-12-31</v>
      </c>
      <c r="N362" s="46"/>
      <c r="O362" s="16"/>
      <c r="P362" s="14"/>
      <c r="Q362" s="217">
        <v>266</v>
      </c>
      <c r="R362" s="16">
        <v>0</v>
      </c>
      <c r="S362" s="16"/>
      <c r="T362" s="16">
        <f t="shared" si="64"/>
        <v>0</v>
      </c>
      <c r="U362" s="46"/>
      <c r="V362" s="16">
        <f t="shared" si="65"/>
        <v>0</v>
      </c>
      <c r="W362" s="16" t="str">
        <f t="shared" si="56"/>
        <v/>
      </c>
      <c r="X362" s="14"/>
      <c r="Y362" s="2"/>
      <c r="AA362" s="45" t="s">
        <v>3129</v>
      </c>
      <c r="AB362" s="224" t="s">
        <v>3130</v>
      </c>
      <c r="AC362" s="224"/>
      <c r="AD362" s="224"/>
      <c r="AE362" s="224"/>
      <c r="AF362" s="224"/>
      <c r="AG362" s="224">
        <v>1</v>
      </c>
      <c r="AH362" s="224">
        <v>0</v>
      </c>
      <c r="AI362" s="224">
        <v>0</v>
      </c>
      <c r="AJ362" s="224">
        <v>0</v>
      </c>
      <c r="AK362" s="230">
        <f t="shared" si="57"/>
        <v>2004</v>
      </c>
      <c r="AL362" s="224">
        <f t="shared" si="58"/>
        <v>0</v>
      </c>
      <c r="AM362" s="224">
        <v>0</v>
      </c>
      <c r="AN362" s="224">
        <f t="shared" si="59"/>
        <v>0</v>
      </c>
      <c r="AO362" s="224">
        <f t="shared" si="60"/>
        <v>0</v>
      </c>
      <c r="AP362" s="233"/>
      <c r="AQ362" s="224">
        <f t="shared" si="61"/>
        <v>0</v>
      </c>
      <c r="AR362" s="224"/>
      <c r="AS362" s="224">
        <f t="shared" si="62"/>
        <v>0</v>
      </c>
      <c r="AT362" s="224">
        <f t="shared" si="63"/>
        <v>0</v>
      </c>
      <c r="AU362" s="224" t="str">
        <f>IFERROR((AQ362-#REF!+#REF!)/(#REF!-#REF!)*100,"")</f>
        <v/>
      </c>
      <c r="AV362" s="224"/>
      <c r="AW362" s="224"/>
      <c r="AX362" s="224"/>
    </row>
    <row r="363" ht="12.75" customHeight="1" spans="1:50">
      <c r="A363" s="13">
        <v>356</v>
      </c>
      <c r="B363" s="204" t="s">
        <v>2282</v>
      </c>
      <c r="C363" s="204" t="s">
        <v>2177</v>
      </c>
      <c r="D363" s="205" t="s">
        <v>1798</v>
      </c>
      <c r="E363" s="206"/>
      <c r="F363" s="206"/>
      <c r="G363" s="207" t="s">
        <v>3126</v>
      </c>
      <c r="H363" s="208"/>
      <c r="I363" s="209" t="s">
        <v>2281</v>
      </c>
      <c r="J363" s="208">
        <v>1</v>
      </c>
      <c r="K363" s="209" t="s">
        <v>3127</v>
      </c>
      <c r="L363" s="215" t="s">
        <v>1800</v>
      </c>
      <c r="M363" s="214" t="str">
        <f t="shared" si="55"/>
        <v>2004-12-31</v>
      </c>
      <c r="N363" s="46"/>
      <c r="O363" s="16"/>
      <c r="P363" s="14"/>
      <c r="Q363" s="217">
        <v>266</v>
      </c>
      <c r="R363" s="16">
        <v>0</v>
      </c>
      <c r="S363" s="16"/>
      <c r="T363" s="16">
        <f t="shared" si="64"/>
        <v>0</v>
      </c>
      <c r="U363" s="46"/>
      <c r="V363" s="16">
        <f t="shared" si="65"/>
        <v>0</v>
      </c>
      <c r="W363" s="16" t="str">
        <f t="shared" si="56"/>
        <v/>
      </c>
      <c r="X363" s="14"/>
      <c r="Y363" s="2"/>
      <c r="AA363" s="45" t="s">
        <v>3129</v>
      </c>
      <c r="AB363" s="224" t="s">
        <v>3130</v>
      </c>
      <c r="AC363" s="224"/>
      <c r="AD363" s="224"/>
      <c r="AE363" s="224"/>
      <c r="AF363" s="224"/>
      <c r="AG363" s="224">
        <v>1</v>
      </c>
      <c r="AH363" s="224">
        <v>0</v>
      </c>
      <c r="AI363" s="224">
        <v>0</v>
      </c>
      <c r="AJ363" s="224">
        <v>0</v>
      </c>
      <c r="AK363" s="230">
        <f t="shared" si="57"/>
        <v>2004</v>
      </c>
      <c r="AL363" s="224">
        <f t="shared" si="58"/>
        <v>0</v>
      </c>
      <c r="AM363" s="224">
        <v>0</v>
      </c>
      <c r="AN363" s="224">
        <f t="shared" si="59"/>
        <v>0</v>
      </c>
      <c r="AO363" s="224">
        <f t="shared" si="60"/>
        <v>0</v>
      </c>
      <c r="AP363" s="233"/>
      <c r="AQ363" s="224">
        <f t="shared" si="61"/>
        <v>0</v>
      </c>
      <c r="AR363" s="224"/>
      <c r="AS363" s="224">
        <f t="shared" si="62"/>
        <v>0</v>
      </c>
      <c r="AT363" s="224">
        <f t="shared" si="63"/>
        <v>0</v>
      </c>
      <c r="AU363" s="224" t="str">
        <f>IFERROR((AQ363-#REF!+#REF!)/(#REF!-#REF!)*100,"")</f>
        <v/>
      </c>
      <c r="AV363" s="224"/>
      <c r="AW363" s="224"/>
      <c r="AX363" s="224"/>
    </row>
    <row r="364" ht="12.75" customHeight="1" spans="1:50">
      <c r="A364" s="13">
        <v>357</v>
      </c>
      <c r="B364" s="204" t="s">
        <v>2283</v>
      </c>
      <c r="C364" s="204" t="s">
        <v>2177</v>
      </c>
      <c r="D364" s="205" t="s">
        <v>1798</v>
      </c>
      <c r="E364" s="206"/>
      <c r="F364" s="206"/>
      <c r="G364" s="207" t="s">
        <v>3126</v>
      </c>
      <c r="H364" s="208"/>
      <c r="I364" s="209" t="s">
        <v>2281</v>
      </c>
      <c r="J364" s="208">
        <v>1</v>
      </c>
      <c r="K364" s="209" t="s">
        <v>3127</v>
      </c>
      <c r="L364" s="215" t="s">
        <v>1800</v>
      </c>
      <c r="M364" s="214" t="str">
        <f t="shared" si="55"/>
        <v>2004-12-31</v>
      </c>
      <c r="N364" s="46"/>
      <c r="O364" s="16"/>
      <c r="P364" s="14"/>
      <c r="Q364" s="217">
        <v>266</v>
      </c>
      <c r="R364" s="16">
        <v>0</v>
      </c>
      <c r="S364" s="16"/>
      <c r="T364" s="16">
        <f t="shared" si="64"/>
        <v>0</v>
      </c>
      <c r="U364" s="46"/>
      <c r="V364" s="16">
        <f t="shared" si="65"/>
        <v>0</v>
      </c>
      <c r="W364" s="16" t="str">
        <f t="shared" si="56"/>
        <v/>
      </c>
      <c r="X364" s="14"/>
      <c r="Y364" s="2"/>
      <c r="AA364" s="45" t="s">
        <v>3129</v>
      </c>
      <c r="AB364" s="224" t="s">
        <v>3130</v>
      </c>
      <c r="AC364" s="224"/>
      <c r="AD364" s="224"/>
      <c r="AE364" s="224"/>
      <c r="AF364" s="224"/>
      <c r="AG364" s="224">
        <v>1</v>
      </c>
      <c r="AH364" s="224">
        <v>0</v>
      </c>
      <c r="AI364" s="224">
        <v>0</v>
      </c>
      <c r="AJ364" s="224">
        <v>0</v>
      </c>
      <c r="AK364" s="230">
        <f t="shared" si="57"/>
        <v>2004</v>
      </c>
      <c r="AL364" s="224">
        <f t="shared" si="58"/>
        <v>0</v>
      </c>
      <c r="AM364" s="224">
        <v>0</v>
      </c>
      <c r="AN364" s="224">
        <f t="shared" si="59"/>
        <v>0</v>
      </c>
      <c r="AO364" s="224">
        <f t="shared" si="60"/>
        <v>0</v>
      </c>
      <c r="AP364" s="233"/>
      <c r="AQ364" s="224">
        <f t="shared" si="61"/>
        <v>0</v>
      </c>
      <c r="AR364" s="224"/>
      <c r="AS364" s="224">
        <f t="shared" si="62"/>
        <v>0</v>
      </c>
      <c r="AT364" s="224">
        <f t="shared" si="63"/>
        <v>0</v>
      </c>
      <c r="AU364" s="224" t="str">
        <f>IFERROR((AQ364-#REF!+#REF!)/(#REF!-#REF!)*100,"")</f>
        <v/>
      </c>
      <c r="AV364" s="224"/>
      <c r="AW364" s="224"/>
      <c r="AX364" s="224"/>
    </row>
    <row r="365" ht="12.75" customHeight="1" spans="1:50">
      <c r="A365" s="13">
        <v>358</v>
      </c>
      <c r="B365" s="204" t="s">
        <v>2284</v>
      </c>
      <c r="C365" s="204" t="s">
        <v>2177</v>
      </c>
      <c r="D365" s="205" t="s">
        <v>1798</v>
      </c>
      <c r="E365" s="206"/>
      <c r="F365" s="206"/>
      <c r="G365" s="207" t="s">
        <v>3126</v>
      </c>
      <c r="H365" s="208"/>
      <c r="I365" s="209" t="s">
        <v>2281</v>
      </c>
      <c r="J365" s="208">
        <v>1</v>
      </c>
      <c r="K365" s="209" t="s">
        <v>3127</v>
      </c>
      <c r="L365" s="215" t="s">
        <v>1800</v>
      </c>
      <c r="M365" s="214" t="str">
        <f t="shared" si="55"/>
        <v>2004-12-31</v>
      </c>
      <c r="N365" s="46"/>
      <c r="O365" s="16"/>
      <c r="P365" s="14"/>
      <c r="Q365" s="217">
        <v>266</v>
      </c>
      <c r="R365" s="16">
        <v>0</v>
      </c>
      <c r="S365" s="16"/>
      <c r="T365" s="16">
        <f t="shared" si="64"/>
        <v>0</v>
      </c>
      <c r="U365" s="46"/>
      <c r="V365" s="16">
        <f t="shared" si="65"/>
        <v>0</v>
      </c>
      <c r="W365" s="16" t="str">
        <f t="shared" si="56"/>
        <v/>
      </c>
      <c r="X365" s="14"/>
      <c r="Y365" s="2"/>
      <c r="AA365" s="45" t="s">
        <v>3129</v>
      </c>
      <c r="AB365" s="224" t="s">
        <v>3130</v>
      </c>
      <c r="AC365" s="224"/>
      <c r="AD365" s="224"/>
      <c r="AE365" s="224"/>
      <c r="AF365" s="224"/>
      <c r="AG365" s="224">
        <v>1</v>
      </c>
      <c r="AH365" s="224">
        <v>0</v>
      </c>
      <c r="AI365" s="224">
        <v>0</v>
      </c>
      <c r="AJ365" s="224">
        <v>0</v>
      </c>
      <c r="AK365" s="230">
        <f t="shared" si="57"/>
        <v>2004</v>
      </c>
      <c r="AL365" s="224">
        <f t="shared" si="58"/>
        <v>0</v>
      </c>
      <c r="AM365" s="224">
        <v>0</v>
      </c>
      <c r="AN365" s="224">
        <f t="shared" si="59"/>
        <v>0</v>
      </c>
      <c r="AO365" s="224">
        <f t="shared" si="60"/>
        <v>0</v>
      </c>
      <c r="AP365" s="233"/>
      <c r="AQ365" s="224">
        <f t="shared" si="61"/>
        <v>0</v>
      </c>
      <c r="AR365" s="224"/>
      <c r="AS365" s="224">
        <f t="shared" si="62"/>
        <v>0</v>
      </c>
      <c r="AT365" s="224">
        <f t="shared" si="63"/>
        <v>0</v>
      </c>
      <c r="AU365" s="224" t="str">
        <f>IFERROR((AQ365-#REF!+#REF!)/(#REF!-#REF!)*100,"")</f>
        <v/>
      </c>
      <c r="AV365" s="224"/>
      <c r="AW365" s="224"/>
      <c r="AX365" s="224"/>
    </row>
    <row r="366" ht="12.75" customHeight="1" spans="1:50">
      <c r="A366" s="13">
        <v>359</v>
      </c>
      <c r="B366" s="204" t="s">
        <v>2285</v>
      </c>
      <c r="C366" s="204" t="s">
        <v>2177</v>
      </c>
      <c r="D366" s="205" t="s">
        <v>1798</v>
      </c>
      <c r="E366" s="206"/>
      <c r="F366" s="206"/>
      <c r="G366" s="207" t="s">
        <v>3126</v>
      </c>
      <c r="H366" s="208"/>
      <c r="I366" s="209" t="s">
        <v>2281</v>
      </c>
      <c r="J366" s="208">
        <v>1</v>
      </c>
      <c r="K366" s="209" t="s">
        <v>3127</v>
      </c>
      <c r="L366" s="215" t="s">
        <v>1800</v>
      </c>
      <c r="M366" s="214" t="str">
        <f t="shared" si="55"/>
        <v>2004-12-31</v>
      </c>
      <c r="N366" s="46"/>
      <c r="O366" s="16"/>
      <c r="P366" s="14"/>
      <c r="Q366" s="217">
        <v>266</v>
      </c>
      <c r="R366" s="16">
        <v>0</v>
      </c>
      <c r="S366" s="16"/>
      <c r="T366" s="16">
        <f t="shared" si="64"/>
        <v>0</v>
      </c>
      <c r="U366" s="46"/>
      <c r="V366" s="16">
        <f t="shared" si="65"/>
        <v>0</v>
      </c>
      <c r="W366" s="16" t="str">
        <f t="shared" si="56"/>
        <v/>
      </c>
      <c r="X366" s="14"/>
      <c r="Y366" s="2"/>
      <c r="AA366" s="45" t="s">
        <v>3129</v>
      </c>
      <c r="AB366" s="224" t="s">
        <v>3130</v>
      </c>
      <c r="AC366" s="224"/>
      <c r="AD366" s="224"/>
      <c r="AE366" s="224"/>
      <c r="AF366" s="224"/>
      <c r="AG366" s="224">
        <v>1</v>
      </c>
      <c r="AH366" s="224">
        <v>0</v>
      </c>
      <c r="AI366" s="224">
        <v>0</v>
      </c>
      <c r="AJ366" s="224">
        <v>0</v>
      </c>
      <c r="AK366" s="230">
        <f t="shared" si="57"/>
        <v>2004</v>
      </c>
      <c r="AL366" s="224">
        <f t="shared" si="58"/>
        <v>0</v>
      </c>
      <c r="AM366" s="224">
        <v>0</v>
      </c>
      <c r="AN366" s="224">
        <f t="shared" si="59"/>
        <v>0</v>
      </c>
      <c r="AO366" s="224">
        <f t="shared" si="60"/>
        <v>0</v>
      </c>
      <c r="AP366" s="233"/>
      <c r="AQ366" s="224">
        <f t="shared" si="61"/>
        <v>0</v>
      </c>
      <c r="AR366" s="224"/>
      <c r="AS366" s="224">
        <f t="shared" si="62"/>
        <v>0</v>
      </c>
      <c r="AT366" s="224">
        <f t="shared" si="63"/>
        <v>0</v>
      </c>
      <c r="AU366" s="224" t="str">
        <f>IFERROR((AQ366-#REF!+#REF!)/(#REF!-#REF!)*100,"")</f>
        <v/>
      </c>
      <c r="AV366" s="224"/>
      <c r="AW366" s="224"/>
      <c r="AX366" s="224"/>
    </row>
    <row r="367" ht="12.75" customHeight="1" spans="1:50">
      <c r="A367" s="13">
        <v>360</v>
      </c>
      <c r="B367" s="204" t="s">
        <v>2286</v>
      </c>
      <c r="C367" s="204" t="s">
        <v>2177</v>
      </c>
      <c r="D367" s="205" t="s">
        <v>1798</v>
      </c>
      <c r="E367" s="206"/>
      <c r="F367" s="206"/>
      <c r="G367" s="207" t="s">
        <v>3126</v>
      </c>
      <c r="H367" s="208"/>
      <c r="I367" s="209" t="s">
        <v>2281</v>
      </c>
      <c r="J367" s="208">
        <v>1</v>
      </c>
      <c r="K367" s="209" t="s">
        <v>3127</v>
      </c>
      <c r="L367" s="215" t="s">
        <v>1800</v>
      </c>
      <c r="M367" s="214" t="str">
        <f t="shared" si="55"/>
        <v>2004-12-31</v>
      </c>
      <c r="N367" s="46"/>
      <c r="O367" s="16"/>
      <c r="P367" s="14"/>
      <c r="Q367" s="217">
        <v>266</v>
      </c>
      <c r="R367" s="16">
        <v>0</v>
      </c>
      <c r="S367" s="16"/>
      <c r="T367" s="16">
        <f t="shared" si="64"/>
        <v>0</v>
      </c>
      <c r="U367" s="46"/>
      <c r="V367" s="16">
        <f t="shared" si="65"/>
        <v>0</v>
      </c>
      <c r="W367" s="16" t="str">
        <f t="shared" si="56"/>
        <v/>
      </c>
      <c r="X367" s="14"/>
      <c r="Y367" s="2"/>
      <c r="AA367" s="45" t="s">
        <v>3129</v>
      </c>
      <c r="AB367" s="224" t="s">
        <v>3130</v>
      </c>
      <c r="AC367" s="224"/>
      <c r="AD367" s="224"/>
      <c r="AE367" s="224"/>
      <c r="AF367" s="224"/>
      <c r="AG367" s="224">
        <v>1</v>
      </c>
      <c r="AH367" s="224">
        <v>0</v>
      </c>
      <c r="AI367" s="224">
        <v>0</v>
      </c>
      <c r="AJ367" s="224">
        <v>0</v>
      </c>
      <c r="AK367" s="230">
        <f t="shared" si="57"/>
        <v>2004</v>
      </c>
      <c r="AL367" s="224">
        <f t="shared" si="58"/>
        <v>0</v>
      </c>
      <c r="AM367" s="224">
        <v>0</v>
      </c>
      <c r="AN367" s="224">
        <f t="shared" si="59"/>
        <v>0</v>
      </c>
      <c r="AO367" s="224">
        <f t="shared" si="60"/>
        <v>0</v>
      </c>
      <c r="AP367" s="233"/>
      <c r="AQ367" s="224">
        <f t="shared" si="61"/>
        <v>0</v>
      </c>
      <c r="AR367" s="224"/>
      <c r="AS367" s="224">
        <f t="shared" si="62"/>
        <v>0</v>
      </c>
      <c r="AT367" s="224">
        <f t="shared" si="63"/>
        <v>0</v>
      </c>
      <c r="AU367" s="224" t="str">
        <f>IFERROR((AQ367-#REF!+#REF!)/(#REF!-#REF!)*100,"")</f>
        <v/>
      </c>
      <c r="AV367" s="224"/>
      <c r="AW367" s="224"/>
      <c r="AX367" s="224"/>
    </row>
    <row r="368" ht="12.75" customHeight="1" spans="1:50">
      <c r="A368" s="13">
        <v>361</v>
      </c>
      <c r="B368" s="204" t="s">
        <v>2287</v>
      </c>
      <c r="C368" s="204" t="s">
        <v>2177</v>
      </c>
      <c r="D368" s="205" t="s">
        <v>1798</v>
      </c>
      <c r="E368" s="206"/>
      <c r="F368" s="206"/>
      <c r="G368" s="207" t="s">
        <v>3126</v>
      </c>
      <c r="H368" s="208"/>
      <c r="I368" s="209" t="s">
        <v>2281</v>
      </c>
      <c r="J368" s="208">
        <v>1</v>
      </c>
      <c r="K368" s="209" t="s">
        <v>3127</v>
      </c>
      <c r="L368" s="215" t="s">
        <v>1800</v>
      </c>
      <c r="M368" s="214" t="str">
        <f t="shared" si="55"/>
        <v>2004-12-31</v>
      </c>
      <c r="N368" s="46"/>
      <c r="O368" s="16"/>
      <c r="P368" s="14"/>
      <c r="Q368" s="217">
        <v>266</v>
      </c>
      <c r="R368" s="16">
        <v>0</v>
      </c>
      <c r="S368" s="16"/>
      <c r="T368" s="16">
        <f t="shared" si="64"/>
        <v>0</v>
      </c>
      <c r="U368" s="46"/>
      <c r="V368" s="16">
        <f t="shared" si="65"/>
        <v>0</v>
      </c>
      <c r="W368" s="16" t="str">
        <f t="shared" si="56"/>
        <v/>
      </c>
      <c r="X368" s="14"/>
      <c r="Y368" s="2"/>
      <c r="AA368" s="45" t="s">
        <v>3129</v>
      </c>
      <c r="AB368" s="224" t="s">
        <v>3130</v>
      </c>
      <c r="AC368" s="224"/>
      <c r="AD368" s="224"/>
      <c r="AE368" s="224"/>
      <c r="AF368" s="224"/>
      <c r="AG368" s="224">
        <v>1</v>
      </c>
      <c r="AH368" s="224">
        <v>0</v>
      </c>
      <c r="AI368" s="224">
        <v>0</v>
      </c>
      <c r="AJ368" s="224">
        <v>0</v>
      </c>
      <c r="AK368" s="230">
        <f t="shared" si="57"/>
        <v>2004</v>
      </c>
      <c r="AL368" s="224">
        <f t="shared" si="58"/>
        <v>0</v>
      </c>
      <c r="AM368" s="224">
        <v>0</v>
      </c>
      <c r="AN368" s="224">
        <f t="shared" si="59"/>
        <v>0</v>
      </c>
      <c r="AO368" s="224">
        <f t="shared" si="60"/>
        <v>0</v>
      </c>
      <c r="AP368" s="233"/>
      <c r="AQ368" s="224">
        <f t="shared" si="61"/>
        <v>0</v>
      </c>
      <c r="AR368" s="224"/>
      <c r="AS368" s="224">
        <f t="shared" si="62"/>
        <v>0</v>
      </c>
      <c r="AT368" s="224">
        <f t="shared" si="63"/>
        <v>0</v>
      </c>
      <c r="AU368" s="224" t="str">
        <f>IFERROR((AQ368-#REF!+#REF!)/(#REF!-#REF!)*100,"")</f>
        <v/>
      </c>
      <c r="AV368" s="224"/>
      <c r="AW368" s="224"/>
      <c r="AX368" s="224"/>
    </row>
    <row r="369" ht="12.75" customHeight="1" spans="1:50">
      <c r="A369" s="13">
        <v>362</v>
      </c>
      <c r="B369" s="204" t="s">
        <v>2288</v>
      </c>
      <c r="C369" s="204" t="s">
        <v>2177</v>
      </c>
      <c r="D369" s="205" t="s">
        <v>1798</v>
      </c>
      <c r="E369" s="206"/>
      <c r="F369" s="206"/>
      <c r="G369" s="207" t="s">
        <v>3126</v>
      </c>
      <c r="H369" s="208"/>
      <c r="I369" s="209" t="s">
        <v>2281</v>
      </c>
      <c r="J369" s="208">
        <v>1</v>
      </c>
      <c r="K369" s="209" t="s">
        <v>3127</v>
      </c>
      <c r="L369" s="215" t="s">
        <v>1800</v>
      </c>
      <c r="M369" s="214" t="str">
        <f t="shared" si="55"/>
        <v>2004-12-31</v>
      </c>
      <c r="N369" s="46"/>
      <c r="O369" s="16"/>
      <c r="P369" s="14"/>
      <c r="Q369" s="217">
        <v>266</v>
      </c>
      <c r="R369" s="16">
        <v>0</v>
      </c>
      <c r="S369" s="16"/>
      <c r="T369" s="16">
        <f t="shared" si="64"/>
        <v>0</v>
      </c>
      <c r="U369" s="46"/>
      <c r="V369" s="16">
        <f t="shared" si="65"/>
        <v>0</v>
      </c>
      <c r="W369" s="16" t="str">
        <f t="shared" si="56"/>
        <v/>
      </c>
      <c r="X369" s="14"/>
      <c r="Y369" s="2"/>
      <c r="AA369" s="45" t="s">
        <v>3129</v>
      </c>
      <c r="AB369" s="224" t="s">
        <v>3130</v>
      </c>
      <c r="AC369" s="224"/>
      <c r="AD369" s="224"/>
      <c r="AE369" s="224"/>
      <c r="AF369" s="224"/>
      <c r="AG369" s="224">
        <v>1</v>
      </c>
      <c r="AH369" s="224">
        <v>0</v>
      </c>
      <c r="AI369" s="224">
        <v>0</v>
      </c>
      <c r="AJ369" s="224">
        <v>0</v>
      </c>
      <c r="AK369" s="230">
        <f t="shared" si="57"/>
        <v>2004</v>
      </c>
      <c r="AL369" s="224">
        <f t="shared" si="58"/>
        <v>0</v>
      </c>
      <c r="AM369" s="224">
        <v>0</v>
      </c>
      <c r="AN369" s="224">
        <f t="shared" si="59"/>
        <v>0</v>
      </c>
      <c r="AO369" s="224">
        <f t="shared" si="60"/>
        <v>0</v>
      </c>
      <c r="AP369" s="233"/>
      <c r="AQ369" s="224">
        <f t="shared" si="61"/>
        <v>0</v>
      </c>
      <c r="AR369" s="224"/>
      <c r="AS369" s="224">
        <f t="shared" si="62"/>
        <v>0</v>
      </c>
      <c r="AT369" s="224">
        <f t="shared" si="63"/>
        <v>0</v>
      </c>
      <c r="AU369" s="224" t="str">
        <f>IFERROR((AQ369-#REF!+#REF!)/(#REF!-#REF!)*100,"")</f>
        <v/>
      </c>
      <c r="AV369" s="224"/>
      <c r="AW369" s="224"/>
      <c r="AX369" s="224"/>
    </row>
    <row r="370" ht="12.75" customHeight="1" spans="1:50">
      <c r="A370" s="13">
        <v>363</v>
      </c>
      <c r="B370" s="204" t="s">
        <v>2289</v>
      </c>
      <c r="C370" s="204" t="s">
        <v>2179</v>
      </c>
      <c r="D370" s="205" t="s">
        <v>1798</v>
      </c>
      <c r="E370" s="206"/>
      <c r="F370" s="206"/>
      <c r="G370" s="207" t="s">
        <v>3126</v>
      </c>
      <c r="H370" s="208"/>
      <c r="I370" s="209" t="s">
        <v>1799</v>
      </c>
      <c r="J370" s="208">
        <v>1</v>
      </c>
      <c r="K370" s="209" t="s">
        <v>3127</v>
      </c>
      <c r="L370" s="215" t="s">
        <v>1800</v>
      </c>
      <c r="M370" s="214" t="str">
        <f t="shared" si="55"/>
        <v>2004-12-31</v>
      </c>
      <c r="N370" s="46"/>
      <c r="O370" s="16"/>
      <c r="P370" s="14"/>
      <c r="Q370" s="217">
        <v>1356</v>
      </c>
      <c r="R370" s="16">
        <v>0</v>
      </c>
      <c r="S370" s="16"/>
      <c r="T370" s="16">
        <f t="shared" si="64"/>
        <v>10</v>
      </c>
      <c r="U370" s="46"/>
      <c r="V370" s="16">
        <f t="shared" si="65"/>
        <v>10</v>
      </c>
      <c r="W370" s="16" t="str">
        <f t="shared" si="56"/>
        <v/>
      </c>
      <c r="X370" s="14"/>
      <c r="Y370" s="2"/>
      <c r="AA370" s="45" t="s">
        <v>3129</v>
      </c>
      <c r="AB370" s="224" t="s">
        <v>3130</v>
      </c>
      <c r="AC370" s="224"/>
      <c r="AD370" s="224"/>
      <c r="AE370" s="224"/>
      <c r="AF370" s="224"/>
      <c r="AG370" s="224">
        <v>1</v>
      </c>
      <c r="AH370" s="224">
        <v>0</v>
      </c>
      <c r="AI370" s="224">
        <v>0</v>
      </c>
      <c r="AJ370" s="224">
        <v>5</v>
      </c>
      <c r="AK370" s="230">
        <f t="shared" si="57"/>
        <v>2004</v>
      </c>
      <c r="AL370" s="224">
        <f t="shared" si="58"/>
        <v>5</v>
      </c>
      <c r="AM370" s="224">
        <v>0</v>
      </c>
      <c r="AN370" s="224">
        <f t="shared" si="59"/>
        <v>10</v>
      </c>
      <c r="AO370" s="224">
        <f t="shared" si="60"/>
        <v>10</v>
      </c>
      <c r="AP370" s="233"/>
      <c r="AQ370" s="224">
        <f t="shared" si="61"/>
        <v>10</v>
      </c>
      <c r="AR370" s="224"/>
      <c r="AS370" s="224">
        <f t="shared" si="62"/>
        <v>10</v>
      </c>
      <c r="AT370" s="224">
        <f t="shared" si="63"/>
        <v>0</v>
      </c>
      <c r="AU370" s="224" t="str">
        <f>IFERROR((AQ370-#REF!+#REF!)/(#REF!-#REF!)*100,"")</f>
        <v/>
      </c>
      <c r="AV370" s="224"/>
      <c r="AW370" s="224"/>
      <c r="AX370" s="224"/>
    </row>
    <row r="371" ht="12.75" customHeight="1" spans="1:50">
      <c r="A371" s="13">
        <v>364</v>
      </c>
      <c r="B371" s="204" t="s">
        <v>2290</v>
      </c>
      <c r="C371" s="204" t="s">
        <v>2179</v>
      </c>
      <c r="D371" s="205" t="s">
        <v>1798</v>
      </c>
      <c r="E371" s="206"/>
      <c r="F371" s="206"/>
      <c r="G371" s="207" t="s">
        <v>3126</v>
      </c>
      <c r="H371" s="208"/>
      <c r="I371" s="209" t="s">
        <v>1799</v>
      </c>
      <c r="J371" s="208">
        <v>1</v>
      </c>
      <c r="K371" s="209" t="s">
        <v>3127</v>
      </c>
      <c r="L371" s="215" t="s">
        <v>1800</v>
      </c>
      <c r="M371" s="214" t="str">
        <f t="shared" si="55"/>
        <v>2004-12-31</v>
      </c>
      <c r="N371" s="46"/>
      <c r="O371" s="16"/>
      <c r="P371" s="14"/>
      <c r="Q371" s="217">
        <v>1356</v>
      </c>
      <c r="R371" s="16">
        <v>0</v>
      </c>
      <c r="S371" s="16"/>
      <c r="T371" s="16">
        <f t="shared" si="64"/>
        <v>10</v>
      </c>
      <c r="U371" s="46"/>
      <c r="V371" s="16">
        <f t="shared" si="65"/>
        <v>10</v>
      </c>
      <c r="W371" s="16" t="str">
        <f t="shared" si="56"/>
        <v/>
      </c>
      <c r="X371" s="14"/>
      <c r="Y371" s="2"/>
      <c r="AA371" s="45" t="s">
        <v>3129</v>
      </c>
      <c r="AB371" s="224" t="s">
        <v>3130</v>
      </c>
      <c r="AC371" s="224"/>
      <c r="AD371" s="224"/>
      <c r="AE371" s="224"/>
      <c r="AF371" s="224"/>
      <c r="AG371" s="224">
        <v>1</v>
      </c>
      <c r="AH371" s="224">
        <v>0</v>
      </c>
      <c r="AI371" s="224">
        <v>0</v>
      </c>
      <c r="AJ371" s="224">
        <v>5</v>
      </c>
      <c r="AK371" s="230">
        <f t="shared" si="57"/>
        <v>2004</v>
      </c>
      <c r="AL371" s="224">
        <f t="shared" si="58"/>
        <v>5</v>
      </c>
      <c r="AM371" s="224">
        <v>0</v>
      </c>
      <c r="AN371" s="224">
        <f t="shared" si="59"/>
        <v>10</v>
      </c>
      <c r="AO371" s="224">
        <f t="shared" si="60"/>
        <v>10</v>
      </c>
      <c r="AP371" s="233"/>
      <c r="AQ371" s="224">
        <f t="shared" si="61"/>
        <v>10</v>
      </c>
      <c r="AR371" s="224"/>
      <c r="AS371" s="224">
        <f t="shared" si="62"/>
        <v>10</v>
      </c>
      <c r="AT371" s="224">
        <f t="shared" si="63"/>
        <v>0</v>
      </c>
      <c r="AU371" s="224" t="str">
        <f>IFERROR((AQ371-#REF!+#REF!)/(#REF!-#REF!)*100,"")</f>
        <v/>
      </c>
      <c r="AV371" s="224"/>
      <c r="AW371" s="224"/>
      <c r="AX371" s="224"/>
    </row>
    <row r="372" ht="12.75" customHeight="1" spans="1:50">
      <c r="A372" s="13">
        <v>365</v>
      </c>
      <c r="B372" s="204" t="s">
        <v>2291</v>
      </c>
      <c r="C372" s="204" t="s">
        <v>2179</v>
      </c>
      <c r="D372" s="205" t="s">
        <v>1798</v>
      </c>
      <c r="E372" s="206"/>
      <c r="F372" s="206"/>
      <c r="G372" s="207" t="s">
        <v>3126</v>
      </c>
      <c r="H372" s="208"/>
      <c r="I372" s="209" t="s">
        <v>1799</v>
      </c>
      <c r="J372" s="208">
        <v>1</v>
      </c>
      <c r="K372" s="209" t="s">
        <v>3127</v>
      </c>
      <c r="L372" s="215" t="s">
        <v>1800</v>
      </c>
      <c r="M372" s="214" t="str">
        <f t="shared" si="55"/>
        <v>2004-12-31</v>
      </c>
      <c r="N372" s="46"/>
      <c r="O372" s="16"/>
      <c r="P372" s="14"/>
      <c r="Q372" s="217">
        <v>1356</v>
      </c>
      <c r="R372" s="16">
        <v>0</v>
      </c>
      <c r="S372" s="16"/>
      <c r="T372" s="16">
        <f t="shared" si="64"/>
        <v>10</v>
      </c>
      <c r="U372" s="46"/>
      <c r="V372" s="16">
        <f t="shared" si="65"/>
        <v>10</v>
      </c>
      <c r="W372" s="16" t="str">
        <f t="shared" si="56"/>
        <v/>
      </c>
      <c r="X372" s="14"/>
      <c r="Y372" s="2"/>
      <c r="AA372" s="45" t="s">
        <v>3129</v>
      </c>
      <c r="AB372" s="224" t="s">
        <v>3130</v>
      </c>
      <c r="AC372" s="224"/>
      <c r="AD372" s="224"/>
      <c r="AE372" s="224"/>
      <c r="AF372" s="224"/>
      <c r="AG372" s="224">
        <v>1</v>
      </c>
      <c r="AH372" s="224">
        <v>0</v>
      </c>
      <c r="AI372" s="224">
        <v>0</v>
      </c>
      <c r="AJ372" s="224">
        <v>5</v>
      </c>
      <c r="AK372" s="230">
        <f t="shared" si="57"/>
        <v>2004</v>
      </c>
      <c r="AL372" s="224">
        <f t="shared" si="58"/>
        <v>5</v>
      </c>
      <c r="AM372" s="224">
        <v>0</v>
      </c>
      <c r="AN372" s="224">
        <f t="shared" si="59"/>
        <v>10</v>
      </c>
      <c r="AO372" s="224">
        <f t="shared" si="60"/>
        <v>10</v>
      </c>
      <c r="AP372" s="233"/>
      <c r="AQ372" s="224">
        <f t="shared" si="61"/>
        <v>10</v>
      </c>
      <c r="AR372" s="224"/>
      <c r="AS372" s="224">
        <f t="shared" si="62"/>
        <v>10</v>
      </c>
      <c r="AT372" s="224">
        <f t="shared" si="63"/>
        <v>0</v>
      </c>
      <c r="AU372" s="224" t="str">
        <f>IFERROR((AQ372-#REF!+#REF!)/(#REF!-#REF!)*100,"")</f>
        <v/>
      </c>
      <c r="AV372" s="224"/>
      <c r="AW372" s="224"/>
      <c r="AX372" s="224"/>
    </row>
    <row r="373" ht="12.75" customHeight="1" spans="1:50">
      <c r="A373" s="13">
        <v>366</v>
      </c>
      <c r="B373" s="204" t="s">
        <v>2292</v>
      </c>
      <c r="C373" s="204" t="s">
        <v>2123</v>
      </c>
      <c r="D373" s="205" t="s">
        <v>1798</v>
      </c>
      <c r="E373" s="206"/>
      <c r="F373" s="206"/>
      <c r="G373" s="207" t="s">
        <v>3126</v>
      </c>
      <c r="H373" s="208"/>
      <c r="I373" s="209" t="s">
        <v>1799</v>
      </c>
      <c r="J373" s="208">
        <v>1</v>
      </c>
      <c r="K373" s="209" t="s">
        <v>3127</v>
      </c>
      <c r="L373" s="215" t="s">
        <v>1800</v>
      </c>
      <c r="M373" s="214" t="str">
        <f t="shared" si="55"/>
        <v>2004-12-31</v>
      </c>
      <c r="N373" s="46"/>
      <c r="O373" s="16"/>
      <c r="P373" s="14"/>
      <c r="Q373" s="217">
        <v>2643.2</v>
      </c>
      <c r="R373" s="16">
        <v>0</v>
      </c>
      <c r="S373" s="16"/>
      <c r="T373" s="16">
        <f t="shared" si="64"/>
        <v>10</v>
      </c>
      <c r="U373" s="46"/>
      <c r="V373" s="16">
        <f t="shared" si="65"/>
        <v>10</v>
      </c>
      <c r="W373" s="16" t="str">
        <f t="shared" si="56"/>
        <v/>
      </c>
      <c r="X373" s="14"/>
      <c r="Y373" s="2"/>
      <c r="AA373" s="45" t="s">
        <v>3129</v>
      </c>
      <c r="AB373" s="224" t="s">
        <v>3130</v>
      </c>
      <c r="AC373" s="224"/>
      <c r="AD373" s="224"/>
      <c r="AE373" s="224"/>
      <c r="AF373" s="224"/>
      <c r="AG373" s="224">
        <v>1</v>
      </c>
      <c r="AH373" s="224">
        <v>0</v>
      </c>
      <c r="AI373" s="224">
        <v>0</v>
      </c>
      <c r="AJ373" s="224">
        <v>5</v>
      </c>
      <c r="AK373" s="230">
        <f t="shared" si="57"/>
        <v>2004</v>
      </c>
      <c r="AL373" s="224">
        <f t="shared" si="58"/>
        <v>5</v>
      </c>
      <c r="AM373" s="224">
        <v>0</v>
      </c>
      <c r="AN373" s="224">
        <f t="shared" si="59"/>
        <v>10</v>
      </c>
      <c r="AO373" s="224">
        <f t="shared" si="60"/>
        <v>10</v>
      </c>
      <c r="AP373" s="233"/>
      <c r="AQ373" s="224">
        <f t="shared" si="61"/>
        <v>10</v>
      </c>
      <c r="AR373" s="224"/>
      <c r="AS373" s="224">
        <f t="shared" si="62"/>
        <v>10</v>
      </c>
      <c r="AT373" s="224">
        <f t="shared" si="63"/>
        <v>0</v>
      </c>
      <c r="AU373" s="224" t="str">
        <f>IFERROR((AQ373-#REF!+#REF!)/(#REF!-#REF!)*100,"")</f>
        <v/>
      </c>
      <c r="AV373" s="224"/>
      <c r="AW373" s="224"/>
      <c r="AX373" s="224"/>
    </row>
    <row r="374" ht="12.75" customHeight="1" spans="1:50">
      <c r="A374" s="13">
        <v>367</v>
      </c>
      <c r="B374" s="204" t="s">
        <v>2293</v>
      </c>
      <c r="C374" s="204" t="s">
        <v>2123</v>
      </c>
      <c r="D374" s="205" t="s">
        <v>1798</v>
      </c>
      <c r="E374" s="206"/>
      <c r="F374" s="206"/>
      <c r="G374" s="207" t="s">
        <v>3126</v>
      </c>
      <c r="H374" s="208"/>
      <c r="I374" s="209" t="s">
        <v>1799</v>
      </c>
      <c r="J374" s="208">
        <v>1</v>
      </c>
      <c r="K374" s="209" t="s">
        <v>3127</v>
      </c>
      <c r="L374" s="215" t="s">
        <v>1800</v>
      </c>
      <c r="M374" s="214" t="str">
        <f t="shared" si="55"/>
        <v>2004-12-31</v>
      </c>
      <c r="N374" s="46"/>
      <c r="O374" s="16"/>
      <c r="P374" s="14"/>
      <c r="Q374" s="217">
        <v>2643.2</v>
      </c>
      <c r="R374" s="16">
        <v>0</v>
      </c>
      <c r="S374" s="16"/>
      <c r="T374" s="16">
        <f t="shared" si="64"/>
        <v>10</v>
      </c>
      <c r="U374" s="46"/>
      <c r="V374" s="16">
        <f t="shared" si="65"/>
        <v>10</v>
      </c>
      <c r="W374" s="16" t="str">
        <f t="shared" si="56"/>
        <v/>
      </c>
      <c r="X374" s="14"/>
      <c r="Y374" s="2"/>
      <c r="AA374" s="45" t="s">
        <v>3129</v>
      </c>
      <c r="AB374" s="224" t="s">
        <v>3130</v>
      </c>
      <c r="AC374" s="224"/>
      <c r="AD374" s="224"/>
      <c r="AE374" s="224"/>
      <c r="AF374" s="224"/>
      <c r="AG374" s="224">
        <v>1</v>
      </c>
      <c r="AH374" s="224">
        <v>0</v>
      </c>
      <c r="AI374" s="224">
        <v>0</v>
      </c>
      <c r="AJ374" s="224">
        <v>5</v>
      </c>
      <c r="AK374" s="230">
        <f t="shared" si="57"/>
        <v>2004</v>
      </c>
      <c r="AL374" s="224">
        <f t="shared" si="58"/>
        <v>5</v>
      </c>
      <c r="AM374" s="224">
        <v>0</v>
      </c>
      <c r="AN374" s="224">
        <f t="shared" si="59"/>
        <v>10</v>
      </c>
      <c r="AO374" s="224">
        <f t="shared" si="60"/>
        <v>10</v>
      </c>
      <c r="AP374" s="233"/>
      <c r="AQ374" s="224">
        <f t="shared" si="61"/>
        <v>10</v>
      </c>
      <c r="AR374" s="224"/>
      <c r="AS374" s="224">
        <f t="shared" si="62"/>
        <v>10</v>
      </c>
      <c r="AT374" s="224">
        <f t="shared" si="63"/>
        <v>0</v>
      </c>
      <c r="AU374" s="224" t="str">
        <f>IFERROR((AQ374-#REF!+#REF!)/(#REF!-#REF!)*100,"")</f>
        <v/>
      </c>
      <c r="AV374" s="224"/>
      <c r="AW374" s="224"/>
      <c r="AX374" s="224"/>
    </row>
    <row r="375" ht="12.75" customHeight="1" spans="1:50">
      <c r="A375" s="13">
        <v>368</v>
      </c>
      <c r="B375" s="204" t="s">
        <v>2294</v>
      </c>
      <c r="C375" s="204" t="s">
        <v>2123</v>
      </c>
      <c r="D375" s="205" t="s">
        <v>1798</v>
      </c>
      <c r="E375" s="206"/>
      <c r="F375" s="206"/>
      <c r="G375" s="207" t="s">
        <v>3126</v>
      </c>
      <c r="H375" s="208"/>
      <c r="I375" s="209" t="s">
        <v>1799</v>
      </c>
      <c r="J375" s="208">
        <v>1</v>
      </c>
      <c r="K375" s="209" t="s">
        <v>3127</v>
      </c>
      <c r="L375" s="215" t="s">
        <v>1800</v>
      </c>
      <c r="M375" s="214" t="str">
        <f t="shared" si="55"/>
        <v>2004-12-31</v>
      </c>
      <c r="N375" s="46"/>
      <c r="O375" s="16"/>
      <c r="P375" s="14"/>
      <c r="Q375" s="217">
        <v>2643.2</v>
      </c>
      <c r="R375" s="16">
        <v>0</v>
      </c>
      <c r="S375" s="16"/>
      <c r="T375" s="16">
        <f t="shared" si="64"/>
        <v>10</v>
      </c>
      <c r="U375" s="46"/>
      <c r="V375" s="16">
        <f t="shared" si="65"/>
        <v>10</v>
      </c>
      <c r="W375" s="16" t="str">
        <f t="shared" si="56"/>
        <v/>
      </c>
      <c r="X375" s="14"/>
      <c r="Y375" s="2"/>
      <c r="AA375" s="45" t="s">
        <v>3129</v>
      </c>
      <c r="AB375" s="224" t="s">
        <v>3130</v>
      </c>
      <c r="AC375" s="224"/>
      <c r="AD375" s="224"/>
      <c r="AE375" s="224"/>
      <c r="AF375" s="224"/>
      <c r="AG375" s="224">
        <v>1</v>
      </c>
      <c r="AH375" s="224">
        <v>0</v>
      </c>
      <c r="AI375" s="224">
        <v>0</v>
      </c>
      <c r="AJ375" s="224">
        <v>5</v>
      </c>
      <c r="AK375" s="230">
        <f t="shared" si="57"/>
        <v>2004</v>
      </c>
      <c r="AL375" s="224">
        <f t="shared" si="58"/>
        <v>5</v>
      </c>
      <c r="AM375" s="224">
        <v>0</v>
      </c>
      <c r="AN375" s="224">
        <f t="shared" si="59"/>
        <v>10</v>
      </c>
      <c r="AO375" s="224">
        <f t="shared" si="60"/>
        <v>10</v>
      </c>
      <c r="AP375" s="233"/>
      <c r="AQ375" s="224">
        <f t="shared" si="61"/>
        <v>10</v>
      </c>
      <c r="AR375" s="224"/>
      <c r="AS375" s="224">
        <f t="shared" si="62"/>
        <v>10</v>
      </c>
      <c r="AT375" s="224">
        <f t="shared" si="63"/>
        <v>0</v>
      </c>
      <c r="AU375" s="224" t="str">
        <f>IFERROR((AQ375-#REF!+#REF!)/(#REF!-#REF!)*100,"")</f>
        <v/>
      </c>
      <c r="AV375" s="224"/>
      <c r="AW375" s="224"/>
      <c r="AX375" s="224"/>
    </row>
    <row r="376" ht="12.75" customHeight="1" spans="1:50">
      <c r="A376" s="13">
        <v>369</v>
      </c>
      <c r="B376" s="204" t="s">
        <v>2295</v>
      </c>
      <c r="C376" s="204" t="s">
        <v>2123</v>
      </c>
      <c r="D376" s="205" t="s">
        <v>1798</v>
      </c>
      <c r="E376" s="206"/>
      <c r="F376" s="206"/>
      <c r="G376" s="207" t="s">
        <v>3126</v>
      </c>
      <c r="H376" s="208"/>
      <c r="I376" s="209" t="s">
        <v>1799</v>
      </c>
      <c r="J376" s="208">
        <v>1</v>
      </c>
      <c r="K376" s="209" t="s">
        <v>3127</v>
      </c>
      <c r="L376" s="215" t="s">
        <v>1800</v>
      </c>
      <c r="M376" s="214" t="str">
        <f t="shared" si="55"/>
        <v>2004-12-31</v>
      </c>
      <c r="N376" s="46"/>
      <c r="O376" s="16"/>
      <c r="P376" s="14"/>
      <c r="Q376" s="217">
        <v>2643.2</v>
      </c>
      <c r="R376" s="16">
        <v>0</v>
      </c>
      <c r="S376" s="16"/>
      <c r="T376" s="16">
        <f t="shared" si="64"/>
        <v>10</v>
      </c>
      <c r="U376" s="46"/>
      <c r="V376" s="16">
        <f t="shared" si="65"/>
        <v>10</v>
      </c>
      <c r="W376" s="16" t="str">
        <f t="shared" si="56"/>
        <v/>
      </c>
      <c r="X376" s="14"/>
      <c r="Y376" s="2"/>
      <c r="AA376" s="45" t="s">
        <v>3129</v>
      </c>
      <c r="AB376" s="224" t="s">
        <v>3130</v>
      </c>
      <c r="AC376" s="224"/>
      <c r="AD376" s="224"/>
      <c r="AE376" s="224"/>
      <c r="AF376" s="224"/>
      <c r="AG376" s="224">
        <v>1</v>
      </c>
      <c r="AH376" s="224">
        <v>0</v>
      </c>
      <c r="AI376" s="224">
        <v>0</v>
      </c>
      <c r="AJ376" s="224">
        <v>5</v>
      </c>
      <c r="AK376" s="230">
        <f t="shared" si="57"/>
        <v>2004</v>
      </c>
      <c r="AL376" s="224">
        <f t="shared" si="58"/>
        <v>5</v>
      </c>
      <c r="AM376" s="224">
        <v>0</v>
      </c>
      <c r="AN376" s="224">
        <f t="shared" si="59"/>
        <v>10</v>
      </c>
      <c r="AO376" s="224">
        <f t="shared" si="60"/>
        <v>10</v>
      </c>
      <c r="AP376" s="233"/>
      <c r="AQ376" s="224">
        <f t="shared" si="61"/>
        <v>10</v>
      </c>
      <c r="AR376" s="224"/>
      <c r="AS376" s="224">
        <f t="shared" si="62"/>
        <v>10</v>
      </c>
      <c r="AT376" s="224">
        <f t="shared" si="63"/>
        <v>0</v>
      </c>
      <c r="AU376" s="224" t="str">
        <f>IFERROR((AQ376-#REF!+#REF!)/(#REF!-#REF!)*100,"")</f>
        <v/>
      </c>
      <c r="AV376" s="224"/>
      <c r="AW376" s="224"/>
      <c r="AX376" s="224"/>
    </row>
    <row r="377" ht="12.75" customHeight="1" spans="1:50">
      <c r="A377" s="13">
        <v>370</v>
      </c>
      <c r="B377" s="204" t="s">
        <v>2296</v>
      </c>
      <c r="C377" s="204" t="s">
        <v>2123</v>
      </c>
      <c r="D377" s="205" t="s">
        <v>1798</v>
      </c>
      <c r="E377" s="206"/>
      <c r="F377" s="206"/>
      <c r="G377" s="207" t="s">
        <v>3126</v>
      </c>
      <c r="H377" s="208"/>
      <c r="I377" s="209" t="s">
        <v>1799</v>
      </c>
      <c r="J377" s="208">
        <v>1</v>
      </c>
      <c r="K377" s="209" t="s">
        <v>3127</v>
      </c>
      <c r="L377" s="215" t="s">
        <v>1800</v>
      </c>
      <c r="M377" s="214" t="str">
        <f t="shared" si="55"/>
        <v>2004-12-31</v>
      </c>
      <c r="N377" s="46"/>
      <c r="O377" s="16"/>
      <c r="P377" s="14"/>
      <c r="Q377" s="217">
        <v>2643.2</v>
      </c>
      <c r="R377" s="16">
        <v>0</v>
      </c>
      <c r="S377" s="16"/>
      <c r="T377" s="16">
        <f t="shared" si="64"/>
        <v>10</v>
      </c>
      <c r="U377" s="46"/>
      <c r="V377" s="16">
        <f t="shared" si="65"/>
        <v>10</v>
      </c>
      <c r="W377" s="16" t="str">
        <f t="shared" si="56"/>
        <v/>
      </c>
      <c r="X377" s="14"/>
      <c r="Y377" s="2"/>
      <c r="AA377" s="45" t="s">
        <v>3129</v>
      </c>
      <c r="AB377" s="224" t="s">
        <v>3130</v>
      </c>
      <c r="AC377" s="224"/>
      <c r="AD377" s="224"/>
      <c r="AE377" s="224"/>
      <c r="AF377" s="224"/>
      <c r="AG377" s="224">
        <v>1</v>
      </c>
      <c r="AH377" s="224">
        <v>0</v>
      </c>
      <c r="AI377" s="224">
        <v>0</v>
      </c>
      <c r="AJ377" s="224">
        <v>5</v>
      </c>
      <c r="AK377" s="230">
        <f t="shared" si="57"/>
        <v>2004</v>
      </c>
      <c r="AL377" s="224">
        <f t="shared" si="58"/>
        <v>5</v>
      </c>
      <c r="AM377" s="224">
        <v>0</v>
      </c>
      <c r="AN377" s="224">
        <f t="shared" si="59"/>
        <v>10</v>
      </c>
      <c r="AO377" s="224">
        <f t="shared" si="60"/>
        <v>10</v>
      </c>
      <c r="AP377" s="233"/>
      <c r="AQ377" s="224">
        <f t="shared" si="61"/>
        <v>10</v>
      </c>
      <c r="AR377" s="224"/>
      <c r="AS377" s="224">
        <f t="shared" si="62"/>
        <v>10</v>
      </c>
      <c r="AT377" s="224">
        <f t="shared" si="63"/>
        <v>0</v>
      </c>
      <c r="AU377" s="224" t="str">
        <f>IFERROR((AQ377-#REF!+#REF!)/(#REF!-#REF!)*100,"")</f>
        <v/>
      </c>
      <c r="AV377" s="224"/>
      <c r="AW377" s="224"/>
      <c r="AX377" s="224"/>
    </row>
    <row r="378" ht="12.75" customHeight="1" spans="1:50">
      <c r="A378" s="13">
        <v>371</v>
      </c>
      <c r="B378" s="204" t="s">
        <v>2297</v>
      </c>
      <c r="C378" s="204" t="s">
        <v>2123</v>
      </c>
      <c r="D378" s="205" t="s">
        <v>1798</v>
      </c>
      <c r="E378" s="206"/>
      <c r="F378" s="206"/>
      <c r="G378" s="207" t="s">
        <v>3126</v>
      </c>
      <c r="H378" s="208"/>
      <c r="I378" s="209" t="s">
        <v>1799</v>
      </c>
      <c r="J378" s="208">
        <v>1</v>
      </c>
      <c r="K378" s="209" t="s">
        <v>3127</v>
      </c>
      <c r="L378" s="215" t="s">
        <v>1800</v>
      </c>
      <c r="M378" s="214" t="str">
        <f t="shared" si="55"/>
        <v>2004-12-31</v>
      </c>
      <c r="N378" s="46"/>
      <c r="O378" s="16"/>
      <c r="P378" s="14"/>
      <c r="Q378" s="217">
        <v>2643.2</v>
      </c>
      <c r="R378" s="16">
        <v>0</v>
      </c>
      <c r="S378" s="16"/>
      <c r="T378" s="16">
        <f t="shared" si="64"/>
        <v>10</v>
      </c>
      <c r="U378" s="46"/>
      <c r="V378" s="16">
        <f t="shared" si="65"/>
        <v>10</v>
      </c>
      <c r="W378" s="16" t="str">
        <f t="shared" si="56"/>
        <v/>
      </c>
      <c r="X378" s="14"/>
      <c r="Y378" s="2"/>
      <c r="AA378" s="45" t="s">
        <v>3129</v>
      </c>
      <c r="AB378" s="224" t="s">
        <v>3130</v>
      </c>
      <c r="AC378" s="224"/>
      <c r="AD378" s="224"/>
      <c r="AE378" s="224"/>
      <c r="AF378" s="224"/>
      <c r="AG378" s="224">
        <v>1</v>
      </c>
      <c r="AH378" s="224">
        <v>0</v>
      </c>
      <c r="AI378" s="224">
        <v>0</v>
      </c>
      <c r="AJ378" s="224">
        <v>5</v>
      </c>
      <c r="AK378" s="230">
        <f t="shared" si="57"/>
        <v>2004</v>
      </c>
      <c r="AL378" s="224">
        <f t="shared" si="58"/>
        <v>5</v>
      </c>
      <c r="AM378" s="224">
        <v>0</v>
      </c>
      <c r="AN378" s="224">
        <f t="shared" si="59"/>
        <v>10</v>
      </c>
      <c r="AO378" s="224">
        <f t="shared" si="60"/>
        <v>10</v>
      </c>
      <c r="AP378" s="233"/>
      <c r="AQ378" s="224">
        <f t="shared" si="61"/>
        <v>10</v>
      </c>
      <c r="AR378" s="224"/>
      <c r="AS378" s="224">
        <f t="shared" si="62"/>
        <v>10</v>
      </c>
      <c r="AT378" s="224">
        <f t="shared" si="63"/>
        <v>0</v>
      </c>
      <c r="AU378" s="224" t="str">
        <f>IFERROR((AQ378-#REF!+#REF!)/(#REF!-#REF!)*100,"")</f>
        <v/>
      </c>
      <c r="AV378" s="224"/>
      <c r="AW378" s="224"/>
      <c r="AX378" s="224"/>
    </row>
    <row r="379" ht="12.75" customHeight="1" spans="1:50">
      <c r="A379" s="13">
        <v>372</v>
      </c>
      <c r="B379" s="204" t="s">
        <v>2298</v>
      </c>
      <c r="C379" s="204" t="s">
        <v>2123</v>
      </c>
      <c r="D379" s="205" t="s">
        <v>1798</v>
      </c>
      <c r="E379" s="206"/>
      <c r="F379" s="206"/>
      <c r="G379" s="207" t="s">
        <v>3126</v>
      </c>
      <c r="H379" s="208"/>
      <c r="I379" s="209" t="s">
        <v>1799</v>
      </c>
      <c r="J379" s="208">
        <v>1</v>
      </c>
      <c r="K379" s="209" t="s">
        <v>3127</v>
      </c>
      <c r="L379" s="215" t="s">
        <v>1800</v>
      </c>
      <c r="M379" s="214" t="str">
        <f t="shared" si="55"/>
        <v>2004-12-31</v>
      </c>
      <c r="N379" s="46"/>
      <c r="O379" s="16"/>
      <c r="P379" s="14"/>
      <c r="Q379" s="217">
        <v>2643.2</v>
      </c>
      <c r="R379" s="16">
        <v>0</v>
      </c>
      <c r="S379" s="16"/>
      <c r="T379" s="16">
        <f t="shared" si="64"/>
        <v>10</v>
      </c>
      <c r="U379" s="46"/>
      <c r="V379" s="16">
        <f t="shared" si="65"/>
        <v>10</v>
      </c>
      <c r="W379" s="16" t="str">
        <f t="shared" si="56"/>
        <v/>
      </c>
      <c r="X379" s="14"/>
      <c r="Y379" s="2"/>
      <c r="AA379" s="45" t="s">
        <v>3129</v>
      </c>
      <c r="AB379" s="224" t="s">
        <v>3130</v>
      </c>
      <c r="AC379" s="224"/>
      <c r="AD379" s="224"/>
      <c r="AE379" s="224"/>
      <c r="AF379" s="224"/>
      <c r="AG379" s="224">
        <v>1</v>
      </c>
      <c r="AH379" s="224">
        <v>0</v>
      </c>
      <c r="AI379" s="224">
        <v>0</v>
      </c>
      <c r="AJ379" s="224">
        <v>5</v>
      </c>
      <c r="AK379" s="230">
        <f t="shared" si="57"/>
        <v>2004</v>
      </c>
      <c r="AL379" s="224">
        <f t="shared" si="58"/>
        <v>5</v>
      </c>
      <c r="AM379" s="224">
        <v>0</v>
      </c>
      <c r="AN379" s="224">
        <f t="shared" si="59"/>
        <v>10</v>
      </c>
      <c r="AO379" s="224">
        <f t="shared" si="60"/>
        <v>10</v>
      </c>
      <c r="AP379" s="233"/>
      <c r="AQ379" s="224">
        <f t="shared" si="61"/>
        <v>10</v>
      </c>
      <c r="AR379" s="224"/>
      <c r="AS379" s="224">
        <f t="shared" si="62"/>
        <v>10</v>
      </c>
      <c r="AT379" s="224">
        <f t="shared" si="63"/>
        <v>0</v>
      </c>
      <c r="AU379" s="224" t="str">
        <f>IFERROR((AQ379-#REF!+#REF!)/(#REF!-#REF!)*100,"")</f>
        <v/>
      </c>
      <c r="AV379" s="224"/>
      <c r="AW379" s="224"/>
      <c r="AX379" s="224"/>
    </row>
    <row r="380" ht="12.75" customHeight="1" spans="1:50">
      <c r="A380" s="13">
        <v>373</v>
      </c>
      <c r="B380" s="204" t="s">
        <v>2299</v>
      </c>
      <c r="C380" s="204" t="s">
        <v>2123</v>
      </c>
      <c r="D380" s="205" t="s">
        <v>1798</v>
      </c>
      <c r="E380" s="206"/>
      <c r="F380" s="206"/>
      <c r="G380" s="207" t="s">
        <v>3126</v>
      </c>
      <c r="H380" s="208"/>
      <c r="I380" s="209" t="s">
        <v>1799</v>
      </c>
      <c r="J380" s="208">
        <v>1</v>
      </c>
      <c r="K380" s="209" t="s">
        <v>3127</v>
      </c>
      <c r="L380" s="215" t="s">
        <v>1800</v>
      </c>
      <c r="M380" s="214" t="str">
        <f t="shared" si="55"/>
        <v>2004-12-31</v>
      </c>
      <c r="N380" s="46"/>
      <c r="O380" s="16"/>
      <c r="P380" s="14"/>
      <c r="Q380" s="217">
        <v>2643.2</v>
      </c>
      <c r="R380" s="16">
        <v>0</v>
      </c>
      <c r="S380" s="16"/>
      <c r="T380" s="16">
        <f t="shared" si="64"/>
        <v>10</v>
      </c>
      <c r="U380" s="46"/>
      <c r="V380" s="16">
        <f t="shared" si="65"/>
        <v>10</v>
      </c>
      <c r="W380" s="16" t="str">
        <f t="shared" si="56"/>
        <v/>
      </c>
      <c r="X380" s="14"/>
      <c r="Y380" s="2"/>
      <c r="AA380" s="45" t="s">
        <v>3129</v>
      </c>
      <c r="AB380" s="224" t="s">
        <v>3130</v>
      </c>
      <c r="AC380" s="224"/>
      <c r="AD380" s="224"/>
      <c r="AE380" s="224"/>
      <c r="AF380" s="224"/>
      <c r="AG380" s="224">
        <v>1</v>
      </c>
      <c r="AH380" s="224">
        <v>0</v>
      </c>
      <c r="AI380" s="224">
        <v>0</v>
      </c>
      <c r="AJ380" s="224">
        <v>5</v>
      </c>
      <c r="AK380" s="230">
        <f t="shared" si="57"/>
        <v>2004</v>
      </c>
      <c r="AL380" s="224">
        <f t="shared" si="58"/>
        <v>5</v>
      </c>
      <c r="AM380" s="224">
        <v>0</v>
      </c>
      <c r="AN380" s="224">
        <f t="shared" si="59"/>
        <v>10</v>
      </c>
      <c r="AO380" s="224">
        <f t="shared" si="60"/>
        <v>10</v>
      </c>
      <c r="AP380" s="233"/>
      <c r="AQ380" s="224">
        <f t="shared" si="61"/>
        <v>10</v>
      </c>
      <c r="AR380" s="224"/>
      <c r="AS380" s="224">
        <f t="shared" si="62"/>
        <v>10</v>
      </c>
      <c r="AT380" s="224">
        <f t="shared" si="63"/>
        <v>0</v>
      </c>
      <c r="AU380" s="224" t="str">
        <f>IFERROR((AQ380-#REF!+#REF!)/(#REF!-#REF!)*100,"")</f>
        <v/>
      </c>
      <c r="AV380" s="224"/>
      <c r="AW380" s="224"/>
      <c r="AX380" s="224"/>
    </row>
    <row r="381" ht="12.75" customHeight="1" spans="1:50">
      <c r="A381" s="13">
        <v>374</v>
      </c>
      <c r="B381" s="204" t="s">
        <v>2300</v>
      </c>
      <c r="C381" s="204" t="s">
        <v>2123</v>
      </c>
      <c r="D381" s="205" t="s">
        <v>1798</v>
      </c>
      <c r="E381" s="206"/>
      <c r="F381" s="206"/>
      <c r="G381" s="207" t="s">
        <v>3126</v>
      </c>
      <c r="H381" s="208"/>
      <c r="I381" s="209" t="s">
        <v>1799</v>
      </c>
      <c r="J381" s="208">
        <v>1</v>
      </c>
      <c r="K381" s="209" t="s">
        <v>3127</v>
      </c>
      <c r="L381" s="215" t="s">
        <v>1800</v>
      </c>
      <c r="M381" s="214" t="str">
        <f t="shared" si="55"/>
        <v>2004-12-31</v>
      </c>
      <c r="N381" s="46"/>
      <c r="O381" s="16"/>
      <c r="P381" s="14"/>
      <c r="Q381" s="217">
        <v>2643.2</v>
      </c>
      <c r="R381" s="16">
        <v>0</v>
      </c>
      <c r="S381" s="16"/>
      <c r="T381" s="16">
        <f t="shared" si="64"/>
        <v>10</v>
      </c>
      <c r="U381" s="46"/>
      <c r="V381" s="16">
        <f t="shared" si="65"/>
        <v>10</v>
      </c>
      <c r="W381" s="16" t="str">
        <f t="shared" si="56"/>
        <v/>
      </c>
      <c r="X381" s="14"/>
      <c r="Y381" s="2"/>
      <c r="AA381" s="45" t="s">
        <v>3129</v>
      </c>
      <c r="AB381" s="224" t="s">
        <v>3130</v>
      </c>
      <c r="AC381" s="224"/>
      <c r="AD381" s="224"/>
      <c r="AE381" s="224"/>
      <c r="AF381" s="224"/>
      <c r="AG381" s="224">
        <v>1</v>
      </c>
      <c r="AH381" s="224">
        <v>0</v>
      </c>
      <c r="AI381" s="224">
        <v>0</v>
      </c>
      <c r="AJ381" s="224">
        <v>5</v>
      </c>
      <c r="AK381" s="230">
        <f t="shared" si="57"/>
        <v>2004</v>
      </c>
      <c r="AL381" s="224">
        <f t="shared" si="58"/>
        <v>5</v>
      </c>
      <c r="AM381" s="224">
        <v>0</v>
      </c>
      <c r="AN381" s="224">
        <f t="shared" si="59"/>
        <v>10</v>
      </c>
      <c r="AO381" s="224">
        <f t="shared" si="60"/>
        <v>10</v>
      </c>
      <c r="AP381" s="233"/>
      <c r="AQ381" s="224">
        <f t="shared" si="61"/>
        <v>10</v>
      </c>
      <c r="AR381" s="224"/>
      <c r="AS381" s="224">
        <f t="shared" si="62"/>
        <v>10</v>
      </c>
      <c r="AT381" s="224">
        <f t="shared" si="63"/>
        <v>0</v>
      </c>
      <c r="AU381" s="224" t="str">
        <f>IFERROR((AQ381-#REF!+#REF!)/(#REF!-#REF!)*100,"")</f>
        <v/>
      </c>
      <c r="AV381" s="224"/>
      <c r="AW381" s="224"/>
      <c r="AX381" s="224"/>
    </row>
    <row r="382" ht="12.75" customHeight="1" spans="1:50">
      <c r="A382" s="13">
        <v>375</v>
      </c>
      <c r="B382" s="204" t="s">
        <v>2301</v>
      </c>
      <c r="C382" s="204" t="s">
        <v>2123</v>
      </c>
      <c r="D382" s="205" t="s">
        <v>1798</v>
      </c>
      <c r="E382" s="206"/>
      <c r="F382" s="206"/>
      <c r="G382" s="207" t="s">
        <v>3126</v>
      </c>
      <c r="H382" s="208"/>
      <c r="I382" s="209" t="s">
        <v>1799</v>
      </c>
      <c r="J382" s="208">
        <v>1</v>
      </c>
      <c r="K382" s="209" t="s">
        <v>3127</v>
      </c>
      <c r="L382" s="215" t="s">
        <v>1800</v>
      </c>
      <c r="M382" s="214" t="str">
        <f t="shared" si="55"/>
        <v>2004-12-31</v>
      </c>
      <c r="N382" s="46"/>
      <c r="O382" s="16"/>
      <c r="P382" s="14"/>
      <c r="Q382" s="217">
        <v>2643.2</v>
      </c>
      <c r="R382" s="16">
        <v>0</v>
      </c>
      <c r="S382" s="16"/>
      <c r="T382" s="16">
        <f t="shared" si="64"/>
        <v>10</v>
      </c>
      <c r="U382" s="46"/>
      <c r="V382" s="16">
        <f t="shared" si="65"/>
        <v>10</v>
      </c>
      <c r="W382" s="16" t="str">
        <f t="shared" si="56"/>
        <v/>
      </c>
      <c r="X382" s="14"/>
      <c r="Y382" s="2"/>
      <c r="AA382" s="45" t="s">
        <v>3129</v>
      </c>
      <c r="AB382" s="224" t="s">
        <v>3130</v>
      </c>
      <c r="AC382" s="224"/>
      <c r="AD382" s="224"/>
      <c r="AE382" s="224"/>
      <c r="AF382" s="224"/>
      <c r="AG382" s="224">
        <v>1</v>
      </c>
      <c r="AH382" s="224">
        <v>0</v>
      </c>
      <c r="AI382" s="224">
        <v>0</v>
      </c>
      <c r="AJ382" s="224">
        <v>5</v>
      </c>
      <c r="AK382" s="230">
        <f t="shared" si="57"/>
        <v>2004</v>
      </c>
      <c r="AL382" s="224">
        <f t="shared" si="58"/>
        <v>5</v>
      </c>
      <c r="AM382" s="224">
        <v>0</v>
      </c>
      <c r="AN382" s="224">
        <f t="shared" si="59"/>
        <v>10</v>
      </c>
      <c r="AO382" s="224">
        <f t="shared" si="60"/>
        <v>10</v>
      </c>
      <c r="AP382" s="233"/>
      <c r="AQ382" s="224">
        <f t="shared" si="61"/>
        <v>10</v>
      </c>
      <c r="AR382" s="224"/>
      <c r="AS382" s="224">
        <f t="shared" si="62"/>
        <v>10</v>
      </c>
      <c r="AT382" s="224">
        <f t="shared" si="63"/>
        <v>0</v>
      </c>
      <c r="AU382" s="224" t="str">
        <f>IFERROR((AQ382-#REF!+#REF!)/(#REF!-#REF!)*100,"")</f>
        <v/>
      </c>
      <c r="AV382" s="224"/>
      <c r="AW382" s="224"/>
      <c r="AX382" s="224"/>
    </row>
    <row r="383" ht="12.75" customHeight="1" spans="1:50">
      <c r="A383" s="13">
        <v>376</v>
      </c>
      <c r="B383" s="204" t="s">
        <v>2302</v>
      </c>
      <c r="C383" s="204" t="s">
        <v>2123</v>
      </c>
      <c r="D383" s="205" t="s">
        <v>1798</v>
      </c>
      <c r="E383" s="206"/>
      <c r="F383" s="206"/>
      <c r="G383" s="207" t="s">
        <v>3126</v>
      </c>
      <c r="H383" s="208"/>
      <c r="I383" s="209" t="s">
        <v>1799</v>
      </c>
      <c r="J383" s="208">
        <v>1</v>
      </c>
      <c r="K383" s="209" t="s">
        <v>3127</v>
      </c>
      <c r="L383" s="215" t="s">
        <v>1800</v>
      </c>
      <c r="M383" s="214" t="str">
        <f t="shared" si="55"/>
        <v>2004-12-31</v>
      </c>
      <c r="N383" s="46"/>
      <c r="O383" s="16"/>
      <c r="P383" s="14"/>
      <c r="Q383" s="217">
        <v>2643.2</v>
      </c>
      <c r="R383" s="16">
        <v>0</v>
      </c>
      <c r="S383" s="16"/>
      <c r="T383" s="16">
        <f t="shared" si="64"/>
        <v>10</v>
      </c>
      <c r="U383" s="46"/>
      <c r="V383" s="16">
        <f t="shared" si="65"/>
        <v>10</v>
      </c>
      <c r="W383" s="16" t="str">
        <f t="shared" si="56"/>
        <v/>
      </c>
      <c r="X383" s="14"/>
      <c r="Y383" s="2"/>
      <c r="AA383" s="45" t="s">
        <v>3129</v>
      </c>
      <c r="AB383" s="224" t="s">
        <v>3130</v>
      </c>
      <c r="AC383" s="224"/>
      <c r="AD383" s="224"/>
      <c r="AE383" s="224"/>
      <c r="AF383" s="224"/>
      <c r="AG383" s="224">
        <v>1</v>
      </c>
      <c r="AH383" s="224">
        <v>0</v>
      </c>
      <c r="AI383" s="224">
        <v>0</v>
      </c>
      <c r="AJ383" s="224">
        <v>5</v>
      </c>
      <c r="AK383" s="230">
        <f t="shared" si="57"/>
        <v>2004</v>
      </c>
      <c r="AL383" s="224">
        <f t="shared" si="58"/>
        <v>5</v>
      </c>
      <c r="AM383" s="224">
        <v>0</v>
      </c>
      <c r="AN383" s="224">
        <f t="shared" si="59"/>
        <v>10</v>
      </c>
      <c r="AO383" s="224">
        <f t="shared" si="60"/>
        <v>10</v>
      </c>
      <c r="AP383" s="233"/>
      <c r="AQ383" s="224">
        <f t="shared" si="61"/>
        <v>10</v>
      </c>
      <c r="AR383" s="224"/>
      <c r="AS383" s="224">
        <f t="shared" si="62"/>
        <v>10</v>
      </c>
      <c r="AT383" s="224">
        <f t="shared" si="63"/>
        <v>0</v>
      </c>
      <c r="AU383" s="224" t="str">
        <f>IFERROR((AQ383-#REF!+#REF!)/(#REF!-#REF!)*100,"")</f>
        <v/>
      </c>
      <c r="AV383" s="224"/>
      <c r="AW383" s="224"/>
      <c r="AX383" s="224"/>
    </row>
    <row r="384" ht="12.75" customHeight="1" spans="1:50">
      <c r="A384" s="13">
        <v>377</v>
      </c>
      <c r="B384" s="204" t="s">
        <v>2303</v>
      </c>
      <c r="C384" s="204" t="s">
        <v>2123</v>
      </c>
      <c r="D384" s="205" t="s">
        <v>1798</v>
      </c>
      <c r="E384" s="206"/>
      <c r="F384" s="206"/>
      <c r="G384" s="207" t="s">
        <v>3126</v>
      </c>
      <c r="H384" s="208"/>
      <c r="I384" s="209" t="s">
        <v>1799</v>
      </c>
      <c r="J384" s="208">
        <v>1</v>
      </c>
      <c r="K384" s="209" t="s">
        <v>3127</v>
      </c>
      <c r="L384" s="215" t="s">
        <v>1800</v>
      </c>
      <c r="M384" s="214" t="str">
        <f t="shared" si="55"/>
        <v>2004-12-31</v>
      </c>
      <c r="N384" s="46"/>
      <c r="O384" s="16"/>
      <c r="P384" s="14"/>
      <c r="Q384" s="217">
        <v>2643.2</v>
      </c>
      <c r="R384" s="16">
        <v>0</v>
      </c>
      <c r="S384" s="16"/>
      <c r="T384" s="16">
        <f t="shared" si="64"/>
        <v>10</v>
      </c>
      <c r="U384" s="46"/>
      <c r="V384" s="16">
        <f t="shared" si="65"/>
        <v>10</v>
      </c>
      <c r="W384" s="16" t="str">
        <f t="shared" si="56"/>
        <v/>
      </c>
      <c r="X384" s="14"/>
      <c r="Y384" s="2"/>
      <c r="AA384" s="45" t="s">
        <v>3129</v>
      </c>
      <c r="AB384" s="224" t="s">
        <v>3130</v>
      </c>
      <c r="AC384" s="224"/>
      <c r="AD384" s="224"/>
      <c r="AE384" s="224"/>
      <c r="AF384" s="224"/>
      <c r="AG384" s="224">
        <v>1</v>
      </c>
      <c r="AH384" s="224">
        <v>0</v>
      </c>
      <c r="AI384" s="224">
        <v>0</v>
      </c>
      <c r="AJ384" s="224">
        <v>5</v>
      </c>
      <c r="AK384" s="230">
        <f t="shared" si="57"/>
        <v>2004</v>
      </c>
      <c r="AL384" s="224">
        <f t="shared" si="58"/>
        <v>5</v>
      </c>
      <c r="AM384" s="224">
        <v>0</v>
      </c>
      <c r="AN384" s="224">
        <f t="shared" si="59"/>
        <v>10</v>
      </c>
      <c r="AO384" s="224">
        <f t="shared" si="60"/>
        <v>10</v>
      </c>
      <c r="AP384" s="233"/>
      <c r="AQ384" s="224">
        <f t="shared" si="61"/>
        <v>10</v>
      </c>
      <c r="AR384" s="224"/>
      <c r="AS384" s="224">
        <f t="shared" si="62"/>
        <v>10</v>
      </c>
      <c r="AT384" s="224">
        <f t="shared" si="63"/>
        <v>0</v>
      </c>
      <c r="AU384" s="224" t="str">
        <f>IFERROR((AQ384-#REF!+#REF!)/(#REF!-#REF!)*100,"")</f>
        <v/>
      </c>
      <c r="AV384" s="224"/>
      <c r="AW384" s="224"/>
      <c r="AX384" s="224"/>
    </row>
    <row r="385" ht="12.75" customHeight="1" spans="1:50">
      <c r="A385" s="13">
        <v>378</v>
      </c>
      <c r="B385" s="204" t="s">
        <v>2304</v>
      </c>
      <c r="C385" s="204" t="s">
        <v>2123</v>
      </c>
      <c r="D385" s="205" t="s">
        <v>1798</v>
      </c>
      <c r="E385" s="206"/>
      <c r="F385" s="206"/>
      <c r="G385" s="207" t="s">
        <v>3126</v>
      </c>
      <c r="H385" s="208"/>
      <c r="I385" s="209" t="s">
        <v>1799</v>
      </c>
      <c r="J385" s="208">
        <v>1</v>
      </c>
      <c r="K385" s="209" t="s">
        <v>3127</v>
      </c>
      <c r="L385" s="215" t="s">
        <v>1800</v>
      </c>
      <c r="M385" s="214" t="str">
        <f t="shared" si="55"/>
        <v>2004-12-31</v>
      </c>
      <c r="N385" s="46"/>
      <c r="O385" s="16"/>
      <c r="P385" s="14"/>
      <c r="Q385" s="217">
        <v>2643.2</v>
      </c>
      <c r="R385" s="16">
        <v>0</v>
      </c>
      <c r="S385" s="16"/>
      <c r="T385" s="16">
        <f t="shared" si="64"/>
        <v>10</v>
      </c>
      <c r="U385" s="46"/>
      <c r="V385" s="16">
        <f t="shared" si="65"/>
        <v>10</v>
      </c>
      <c r="W385" s="16" t="str">
        <f t="shared" si="56"/>
        <v/>
      </c>
      <c r="X385" s="14"/>
      <c r="Y385" s="2"/>
      <c r="AA385" s="45" t="s">
        <v>3129</v>
      </c>
      <c r="AB385" s="224" t="s">
        <v>3130</v>
      </c>
      <c r="AC385" s="224"/>
      <c r="AD385" s="224"/>
      <c r="AE385" s="224"/>
      <c r="AF385" s="224"/>
      <c r="AG385" s="224">
        <v>1</v>
      </c>
      <c r="AH385" s="224">
        <v>0</v>
      </c>
      <c r="AI385" s="224">
        <v>0</v>
      </c>
      <c r="AJ385" s="224">
        <v>5</v>
      </c>
      <c r="AK385" s="230">
        <f t="shared" si="57"/>
        <v>2004</v>
      </c>
      <c r="AL385" s="224">
        <f t="shared" si="58"/>
        <v>5</v>
      </c>
      <c r="AM385" s="224">
        <v>0</v>
      </c>
      <c r="AN385" s="224">
        <f t="shared" si="59"/>
        <v>10</v>
      </c>
      <c r="AO385" s="224">
        <f t="shared" si="60"/>
        <v>10</v>
      </c>
      <c r="AP385" s="233"/>
      <c r="AQ385" s="224">
        <f t="shared" si="61"/>
        <v>10</v>
      </c>
      <c r="AR385" s="224"/>
      <c r="AS385" s="224">
        <f t="shared" si="62"/>
        <v>10</v>
      </c>
      <c r="AT385" s="224">
        <f t="shared" si="63"/>
        <v>0</v>
      </c>
      <c r="AU385" s="224" t="str">
        <f>IFERROR((AQ385-#REF!+#REF!)/(#REF!-#REF!)*100,"")</f>
        <v/>
      </c>
      <c r="AV385" s="224"/>
      <c r="AW385" s="224"/>
      <c r="AX385" s="224"/>
    </row>
    <row r="386" ht="12.75" customHeight="1" spans="1:50">
      <c r="A386" s="13">
        <v>379</v>
      </c>
      <c r="B386" s="204" t="s">
        <v>2305</v>
      </c>
      <c r="C386" s="204" t="s">
        <v>2123</v>
      </c>
      <c r="D386" s="205" t="s">
        <v>1798</v>
      </c>
      <c r="E386" s="206"/>
      <c r="F386" s="206"/>
      <c r="G386" s="207" t="s">
        <v>3126</v>
      </c>
      <c r="H386" s="208"/>
      <c r="I386" s="209" t="s">
        <v>1799</v>
      </c>
      <c r="J386" s="208">
        <v>1</v>
      </c>
      <c r="K386" s="209" t="s">
        <v>3127</v>
      </c>
      <c r="L386" s="215" t="s">
        <v>1800</v>
      </c>
      <c r="M386" s="214" t="str">
        <f t="shared" si="55"/>
        <v>2004-12-31</v>
      </c>
      <c r="N386" s="46"/>
      <c r="O386" s="16"/>
      <c r="P386" s="14"/>
      <c r="Q386" s="217">
        <v>2643.2</v>
      </c>
      <c r="R386" s="16">
        <v>0</v>
      </c>
      <c r="S386" s="16"/>
      <c r="T386" s="16">
        <f t="shared" si="64"/>
        <v>10</v>
      </c>
      <c r="U386" s="46"/>
      <c r="V386" s="16">
        <f t="shared" si="65"/>
        <v>10</v>
      </c>
      <c r="W386" s="16" t="str">
        <f t="shared" si="56"/>
        <v/>
      </c>
      <c r="X386" s="14"/>
      <c r="Y386" s="2"/>
      <c r="AA386" s="45" t="s">
        <v>3129</v>
      </c>
      <c r="AB386" s="224" t="s">
        <v>3130</v>
      </c>
      <c r="AC386" s="224"/>
      <c r="AD386" s="224"/>
      <c r="AE386" s="224"/>
      <c r="AF386" s="224"/>
      <c r="AG386" s="224">
        <v>1</v>
      </c>
      <c r="AH386" s="224">
        <v>0</v>
      </c>
      <c r="AI386" s="224">
        <v>0</v>
      </c>
      <c r="AJ386" s="224">
        <v>5</v>
      </c>
      <c r="AK386" s="230">
        <f t="shared" si="57"/>
        <v>2004</v>
      </c>
      <c r="AL386" s="224">
        <f t="shared" si="58"/>
        <v>5</v>
      </c>
      <c r="AM386" s="224">
        <v>0</v>
      </c>
      <c r="AN386" s="224">
        <f t="shared" si="59"/>
        <v>10</v>
      </c>
      <c r="AO386" s="224">
        <f t="shared" si="60"/>
        <v>10</v>
      </c>
      <c r="AP386" s="233"/>
      <c r="AQ386" s="224">
        <f t="shared" si="61"/>
        <v>10</v>
      </c>
      <c r="AR386" s="224"/>
      <c r="AS386" s="224">
        <f t="shared" si="62"/>
        <v>10</v>
      </c>
      <c r="AT386" s="224">
        <f t="shared" si="63"/>
        <v>0</v>
      </c>
      <c r="AU386" s="224" t="str">
        <f>IFERROR((AQ386-#REF!+#REF!)/(#REF!-#REF!)*100,"")</f>
        <v/>
      </c>
      <c r="AV386" s="224"/>
      <c r="AW386" s="224"/>
      <c r="AX386" s="224"/>
    </row>
    <row r="387" ht="12.75" customHeight="1" spans="1:50">
      <c r="A387" s="13">
        <v>380</v>
      </c>
      <c r="B387" s="204" t="s">
        <v>2306</v>
      </c>
      <c r="C387" s="204" t="s">
        <v>2123</v>
      </c>
      <c r="D387" s="205" t="s">
        <v>1798</v>
      </c>
      <c r="E387" s="206"/>
      <c r="F387" s="206"/>
      <c r="G387" s="207" t="s">
        <v>3126</v>
      </c>
      <c r="H387" s="208"/>
      <c r="I387" s="209" t="s">
        <v>1799</v>
      </c>
      <c r="J387" s="208">
        <v>1</v>
      </c>
      <c r="K387" s="209" t="s">
        <v>3127</v>
      </c>
      <c r="L387" s="215" t="s">
        <v>1800</v>
      </c>
      <c r="M387" s="214" t="str">
        <f t="shared" si="55"/>
        <v>2004-12-31</v>
      </c>
      <c r="N387" s="46"/>
      <c r="O387" s="16"/>
      <c r="P387" s="14"/>
      <c r="Q387" s="217">
        <v>2643.2</v>
      </c>
      <c r="R387" s="16">
        <v>0</v>
      </c>
      <c r="S387" s="16"/>
      <c r="T387" s="16">
        <f t="shared" si="64"/>
        <v>10</v>
      </c>
      <c r="U387" s="46"/>
      <c r="V387" s="16">
        <f t="shared" si="65"/>
        <v>10</v>
      </c>
      <c r="W387" s="16" t="str">
        <f t="shared" si="56"/>
        <v/>
      </c>
      <c r="X387" s="14"/>
      <c r="Y387" s="2"/>
      <c r="AA387" s="45" t="s">
        <v>3129</v>
      </c>
      <c r="AB387" s="224" t="s">
        <v>3130</v>
      </c>
      <c r="AC387" s="224"/>
      <c r="AD387" s="224"/>
      <c r="AE387" s="224"/>
      <c r="AF387" s="224"/>
      <c r="AG387" s="224">
        <v>1</v>
      </c>
      <c r="AH387" s="224">
        <v>0</v>
      </c>
      <c r="AI387" s="224">
        <v>0</v>
      </c>
      <c r="AJ387" s="224">
        <v>5</v>
      </c>
      <c r="AK387" s="230">
        <f t="shared" si="57"/>
        <v>2004</v>
      </c>
      <c r="AL387" s="224">
        <f t="shared" si="58"/>
        <v>5</v>
      </c>
      <c r="AM387" s="224">
        <v>0</v>
      </c>
      <c r="AN387" s="224">
        <f t="shared" si="59"/>
        <v>10</v>
      </c>
      <c r="AO387" s="224">
        <f t="shared" si="60"/>
        <v>10</v>
      </c>
      <c r="AP387" s="233"/>
      <c r="AQ387" s="224">
        <f t="shared" si="61"/>
        <v>10</v>
      </c>
      <c r="AR387" s="224"/>
      <c r="AS387" s="224">
        <f t="shared" si="62"/>
        <v>10</v>
      </c>
      <c r="AT387" s="224">
        <f t="shared" si="63"/>
        <v>0</v>
      </c>
      <c r="AU387" s="224" t="str">
        <f>IFERROR((AQ387-#REF!+#REF!)/(#REF!-#REF!)*100,"")</f>
        <v/>
      </c>
      <c r="AV387" s="224"/>
      <c r="AW387" s="224"/>
      <c r="AX387" s="224"/>
    </row>
    <row r="388" ht="12.75" customHeight="1" spans="1:50">
      <c r="A388" s="13">
        <v>381</v>
      </c>
      <c r="B388" s="204" t="s">
        <v>2307</v>
      </c>
      <c r="C388" s="204" t="s">
        <v>2123</v>
      </c>
      <c r="D388" s="205" t="s">
        <v>1798</v>
      </c>
      <c r="E388" s="206"/>
      <c r="F388" s="206"/>
      <c r="G388" s="207" t="s">
        <v>3126</v>
      </c>
      <c r="H388" s="208"/>
      <c r="I388" s="209" t="s">
        <v>1799</v>
      </c>
      <c r="J388" s="208">
        <v>1</v>
      </c>
      <c r="K388" s="209" t="s">
        <v>3127</v>
      </c>
      <c r="L388" s="215" t="s">
        <v>1800</v>
      </c>
      <c r="M388" s="214" t="str">
        <f t="shared" si="55"/>
        <v>2004-12-31</v>
      </c>
      <c r="N388" s="46"/>
      <c r="O388" s="16"/>
      <c r="P388" s="14"/>
      <c r="Q388" s="217">
        <v>2643.2</v>
      </c>
      <c r="R388" s="16">
        <v>0</v>
      </c>
      <c r="S388" s="16"/>
      <c r="T388" s="16">
        <f t="shared" si="64"/>
        <v>10</v>
      </c>
      <c r="U388" s="46"/>
      <c r="V388" s="16">
        <f t="shared" si="65"/>
        <v>10</v>
      </c>
      <c r="W388" s="16" t="str">
        <f t="shared" si="56"/>
        <v/>
      </c>
      <c r="X388" s="14"/>
      <c r="Y388" s="2"/>
      <c r="AA388" s="45" t="s">
        <v>3129</v>
      </c>
      <c r="AB388" s="224" t="s">
        <v>3130</v>
      </c>
      <c r="AC388" s="224"/>
      <c r="AD388" s="224"/>
      <c r="AE388" s="224"/>
      <c r="AF388" s="224"/>
      <c r="AG388" s="224">
        <v>1</v>
      </c>
      <c r="AH388" s="224">
        <v>0</v>
      </c>
      <c r="AI388" s="224">
        <v>0</v>
      </c>
      <c r="AJ388" s="224">
        <v>5</v>
      </c>
      <c r="AK388" s="230">
        <f t="shared" si="57"/>
        <v>2004</v>
      </c>
      <c r="AL388" s="224">
        <f t="shared" si="58"/>
        <v>5</v>
      </c>
      <c r="AM388" s="224">
        <v>0</v>
      </c>
      <c r="AN388" s="224">
        <f t="shared" si="59"/>
        <v>10</v>
      </c>
      <c r="AO388" s="224">
        <f t="shared" si="60"/>
        <v>10</v>
      </c>
      <c r="AP388" s="233"/>
      <c r="AQ388" s="224">
        <f t="shared" si="61"/>
        <v>10</v>
      </c>
      <c r="AR388" s="224"/>
      <c r="AS388" s="224">
        <f t="shared" si="62"/>
        <v>10</v>
      </c>
      <c r="AT388" s="224">
        <f t="shared" si="63"/>
        <v>0</v>
      </c>
      <c r="AU388" s="224" t="str">
        <f>IFERROR((AQ388-#REF!+#REF!)/(#REF!-#REF!)*100,"")</f>
        <v/>
      </c>
      <c r="AV388" s="224"/>
      <c r="AW388" s="224"/>
      <c r="AX388" s="224"/>
    </row>
    <row r="389" ht="12.75" customHeight="1" spans="1:50">
      <c r="A389" s="13">
        <v>382</v>
      </c>
      <c r="B389" s="204" t="s">
        <v>2308</v>
      </c>
      <c r="C389" s="204" t="s">
        <v>2123</v>
      </c>
      <c r="D389" s="205" t="s">
        <v>1798</v>
      </c>
      <c r="E389" s="206"/>
      <c r="F389" s="206"/>
      <c r="G389" s="207" t="s">
        <v>3126</v>
      </c>
      <c r="H389" s="208"/>
      <c r="I389" s="209" t="s">
        <v>1799</v>
      </c>
      <c r="J389" s="208">
        <v>1</v>
      </c>
      <c r="K389" s="209" t="s">
        <v>3127</v>
      </c>
      <c r="L389" s="215" t="s">
        <v>1800</v>
      </c>
      <c r="M389" s="214" t="str">
        <f t="shared" si="55"/>
        <v>2004-12-31</v>
      </c>
      <c r="N389" s="46"/>
      <c r="O389" s="16"/>
      <c r="P389" s="14"/>
      <c r="Q389" s="217">
        <v>2643.2</v>
      </c>
      <c r="R389" s="16">
        <v>0</v>
      </c>
      <c r="S389" s="16"/>
      <c r="T389" s="16">
        <f t="shared" si="64"/>
        <v>10</v>
      </c>
      <c r="U389" s="46"/>
      <c r="V389" s="16">
        <f t="shared" si="65"/>
        <v>10</v>
      </c>
      <c r="W389" s="16" t="str">
        <f t="shared" si="56"/>
        <v/>
      </c>
      <c r="X389" s="14"/>
      <c r="Y389" s="2"/>
      <c r="AA389" s="45" t="s">
        <v>3129</v>
      </c>
      <c r="AB389" s="224" t="s">
        <v>3130</v>
      </c>
      <c r="AC389" s="224"/>
      <c r="AD389" s="224"/>
      <c r="AE389" s="224"/>
      <c r="AF389" s="224"/>
      <c r="AG389" s="224">
        <v>1</v>
      </c>
      <c r="AH389" s="224">
        <v>0</v>
      </c>
      <c r="AI389" s="224">
        <v>0</v>
      </c>
      <c r="AJ389" s="224">
        <v>5</v>
      </c>
      <c r="AK389" s="230">
        <f t="shared" si="57"/>
        <v>2004</v>
      </c>
      <c r="AL389" s="224">
        <f t="shared" si="58"/>
        <v>5</v>
      </c>
      <c r="AM389" s="224">
        <v>0</v>
      </c>
      <c r="AN389" s="224">
        <f t="shared" si="59"/>
        <v>10</v>
      </c>
      <c r="AO389" s="224">
        <f t="shared" si="60"/>
        <v>10</v>
      </c>
      <c r="AP389" s="233"/>
      <c r="AQ389" s="224">
        <f t="shared" si="61"/>
        <v>10</v>
      </c>
      <c r="AR389" s="224"/>
      <c r="AS389" s="224">
        <f t="shared" si="62"/>
        <v>10</v>
      </c>
      <c r="AT389" s="224">
        <f t="shared" si="63"/>
        <v>0</v>
      </c>
      <c r="AU389" s="224" t="str">
        <f>IFERROR((AQ389-#REF!+#REF!)/(#REF!-#REF!)*100,"")</f>
        <v/>
      </c>
      <c r="AV389" s="224"/>
      <c r="AW389" s="224"/>
      <c r="AX389" s="224"/>
    </row>
    <row r="390" ht="12.75" customHeight="1" spans="1:50">
      <c r="A390" s="13">
        <v>383</v>
      </c>
      <c r="B390" s="204" t="s">
        <v>2309</v>
      </c>
      <c r="C390" s="204" t="s">
        <v>2123</v>
      </c>
      <c r="D390" s="205" t="s">
        <v>1798</v>
      </c>
      <c r="E390" s="206"/>
      <c r="F390" s="206"/>
      <c r="G390" s="207" t="s">
        <v>3126</v>
      </c>
      <c r="H390" s="208"/>
      <c r="I390" s="209" t="s">
        <v>1799</v>
      </c>
      <c r="J390" s="208">
        <v>1</v>
      </c>
      <c r="K390" s="209" t="s">
        <v>3127</v>
      </c>
      <c r="L390" s="215" t="s">
        <v>1800</v>
      </c>
      <c r="M390" s="214" t="str">
        <f t="shared" si="55"/>
        <v>2004-12-31</v>
      </c>
      <c r="N390" s="46"/>
      <c r="O390" s="16"/>
      <c r="P390" s="14"/>
      <c r="Q390" s="217">
        <v>2643.2</v>
      </c>
      <c r="R390" s="16">
        <v>0</v>
      </c>
      <c r="S390" s="16"/>
      <c r="T390" s="16">
        <f t="shared" si="64"/>
        <v>10</v>
      </c>
      <c r="U390" s="46"/>
      <c r="V390" s="16">
        <f t="shared" si="65"/>
        <v>10</v>
      </c>
      <c r="W390" s="16" t="str">
        <f t="shared" si="56"/>
        <v/>
      </c>
      <c r="X390" s="14"/>
      <c r="Y390" s="2"/>
      <c r="AA390" s="45" t="s">
        <v>3129</v>
      </c>
      <c r="AB390" s="224" t="s">
        <v>3130</v>
      </c>
      <c r="AC390" s="224"/>
      <c r="AD390" s="224"/>
      <c r="AE390" s="224"/>
      <c r="AF390" s="224"/>
      <c r="AG390" s="224">
        <v>1</v>
      </c>
      <c r="AH390" s="224">
        <v>0</v>
      </c>
      <c r="AI390" s="224">
        <v>0</v>
      </c>
      <c r="AJ390" s="224">
        <v>5</v>
      </c>
      <c r="AK390" s="230">
        <f t="shared" si="57"/>
        <v>2004</v>
      </c>
      <c r="AL390" s="224">
        <f t="shared" si="58"/>
        <v>5</v>
      </c>
      <c r="AM390" s="224">
        <v>0</v>
      </c>
      <c r="AN390" s="224">
        <f t="shared" si="59"/>
        <v>10</v>
      </c>
      <c r="AO390" s="224">
        <f t="shared" si="60"/>
        <v>10</v>
      </c>
      <c r="AP390" s="233"/>
      <c r="AQ390" s="224">
        <f t="shared" si="61"/>
        <v>10</v>
      </c>
      <c r="AR390" s="224"/>
      <c r="AS390" s="224">
        <f t="shared" si="62"/>
        <v>10</v>
      </c>
      <c r="AT390" s="224">
        <f t="shared" si="63"/>
        <v>0</v>
      </c>
      <c r="AU390" s="224" t="str">
        <f>IFERROR((AQ390-#REF!+#REF!)/(#REF!-#REF!)*100,"")</f>
        <v/>
      </c>
      <c r="AV390" s="224"/>
      <c r="AW390" s="224"/>
      <c r="AX390" s="224"/>
    </row>
    <row r="391" ht="12.75" customHeight="1" spans="1:50">
      <c r="A391" s="13">
        <v>384</v>
      </c>
      <c r="B391" s="204" t="s">
        <v>2310</v>
      </c>
      <c r="C391" s="204" t="s">
        <v>2179</v>
      </c>
      <c r="D391" s="205" t="s">
        <v>1798</v>
      </c>
      <c r="E391" s="206"/>
      <c r="F391" s="206"/>
      <c r="G391" s="207" t="s">
        <v>3126</v>
      </c>
      <c r="H391" s="208"/>
      <c r="I391" s="209" t="s">
        <v>1799</v>
      </c>
      <c r="J391" s="208">
        <v>1</v>
      </c>
      <c r="K391" s="209" t="s">
        <v>3127</v>
      </c>
      <c r="L391" s="215" t="s">
        <v>1800</v>
      </c>
      <c r="M391" s="214" t="str">
        <f t="shared" si="55"/>
        <v>2004-12-31</v>
      </c>
      <c r="N391" s="46"/>
      <c r="O391" s="16"/>
      <c r="P391" s="14"/>
      <c r="Q391" s="217">
        <v>1356</v>
      </c>
      <c r="R391" s="16">
        <v>0</v>
      </c>
      <c r="S391" s="16"/>
      <c r="T391" s="16">
        <f t="shared" si="64"/>
        <v>10</v>
      </c>
      <c r="U391" s="46"/>
      <c r="V391" s="16">
        <f t="shared" si="65"/>
        <v>10</v>
      </c>
      <c r="W391" s="16" t="str">
        <f t="shared" si="56"/>
        <v/>
      </c>
      <c r="X391" s="14"/>
      <c r="Y391" s="2"/>
      <c r="AA391" s="45" t="s">
        <v>3129</v>
      </c>
      <c r="AB391" s="224" t="s">
        <v>3130</v>
      </c>
      <c r="AC391" s="224"/>
      <c r="AD391" s="224"/>
      <c r="AE391" s="224"/>
      <c r="AF391" s="224"/>
      <c r="AG391" s="224">
        <v>1</v>
      </c>
      <c r="AH391" s="224">
        <v>0</v>
      </c>
      <c r="AI391" s="224">
        <v>0</v>
      </c>
      <c r="AJ391" s="224">
        <v>5</v>
      </c>
      <c r="AK391" s="230">
        <f t="shared" si="57"/>
        <v>2004</v>
      </c>
      <c r="AL391" s="224">
        <f t="shared" si="58"/>
        <v>5</v>
      </c>
      <c r="AM391" s="224">
        <v>0</v>
      </c>
      <c r="AN391" s="224">
        <f t="shared" si="59"/>
        <v>10</v>
      </c>
      <c r="AO391" s="224">
        <f t="shared" si="60"/>
        <v>10</v>
      </c>
      <c r="AP391" s="233"/>
      <c r="AQ391" s="224">
        <f t="shared" si="61"/>
        <v>10</v>
      </c>
      <c r="AR391" s="224"/>
      <c r="AS391" s="224">
        <f t="shared" si="62"/>
        <v>10</v>
      </c>
      <c r="AT391" s="224">
        <f t="shared" si="63"/>
        <v>0</v>
      </c>
      <c r="AU391" s="224" t="str">
        <f>IFERROR((AQ391-#REF!+#REF!)/(#REF!-#REF!)*100,"")</f>
        <v/>
      </c>
      <c r="AV391" s="224"/>
      <c r="AW391" s="224"/>
      <c r="AX391" s="224"/>
    </row>
    <row r="392" ht="12.75" customHeight="1" spans="1:50">
      <c r="A392" s="13">
        <v>385</v>
      </c>
      <c r="B392" s="204" t="s">
        <v>2311</v>
      </c>
      <c r="C392" s="204" t="s">
        <v>2179</v>
      </c>
      <c r="D392" s="205" t="s">
        <v>1798</v>
      </c>
      <c r="E392" s="206"/>
      <c r="F392" s="206"/>
      <c r="G392" s="207" t="s">
        <v>3126</v>
      </c>
      <c r="H392" s="208"/>
      <c r="I392" s="209" t="s">
        <v>1799</v>
      </c>
      <c r="J392" s="208">
        <v>1</v>
      </c>
      <c r="K392" s="209" t="s">
        <v>3127</v>
      </c>
      <c r="L392" s="215" t="s">
        <v>1800</v>
      </c>
      <c r="M392" s="214" t="str">
        <f t="shared" ref="M392:M455" si="66">L392</f>
        <v>2004-12-31</v>
      </c>
      <c r="N392" s="46"/>
      <c r="O392" s="16"/>
      <c r="P392" s="14"/>
      <c r="Q392" s="217">
        <v>1356</v>
      </c>
      <c r="R392" s="16">
        <v>0</v>
      </c>
      <c r="S392" s="16"/>
      <c r="T392" s="16">
        <f t="shared" si="64"/>
        <v>10</v>
      </c>
      <c r="U392" s="46"/>
      <c r="V392" s="16">
        <f t="shared" si="65"/>
        <v>10</v>
      </c>
      <c r="W392" s="16" t="str">
        <f t="shared" ref="W392:W455" si="67">IF(R392-S392=0,"",(V392-R392+S392)/(R392-S392)*100)</f>
        <v/>
      </c>
      <c r="X392" s="14"/>
      <c r="Y392" s="2"/>
      <c r="AA392" s="45" t="s">
        <v>3129</v>
      </c>
      <c r="AB392" s="224" t="s">
        <v>3130</v>
      </c>
      <c r="AC392" s="224"/>
      <c r="AD392" s="224"/>
      <c r="AE392" s="224"/>
      <c r="AF392" s="224"/>
      <c r="AG392" s="224">
        <v>1</v>
      </c>
      <c r="AH392" s="224">
        <v>0</v>
      </c>
      <c r="AI392" s="224">
        <v>0</v>
      </c>
      <c r="AJ392" s="224">
        <v>5</v>
      </c>
      <c r="AK392" s="230">
        <f t="shared" ref="AK392:AK455" si="68">YEAR(M392)</f>
        <v>2004</v>
      </c>
      <c r="AL392" s="224">
        <f t="shared" ref="AL392:AL455" si="69">IF(AND(AB392="市场法",AA392="否"),AJ392*J392,ROUND(AC392*H392*AG392+AD392*H392*AI392,-1))</f>
        <v>5</v>
      </c>
      <c r="AM392" s="224">
        <v>0</v>
      </c>
      <c r="AN392" s="224">
        <f t="shared" ref="AN392:AN455" si="70">ROUND((AL392+AM392),-1)</f>
        <v>10</v>
      </c>
      <c r="AO392" s="224">
        <f t="shared" ref="AO392:AO455" si="71">AN392</f>
        <v>10</v>
      </c>
      <c r="AP392" s="233"/>
      <c r="AQ392" s="224">
        <f t="shared" ref="AQ392:AQ455" si="72">IF(AP392="",AO392,ROUND(AO392*AP392/100,0))</f>
        <v>10</v>
      </c>
      <c r="AR392" s="224"/>
      <c r="AS392" s="224">
        <f t="shared" ref="AS392:AS455" si="73">IF((AQ392-AR392)&lt;0,0,AQ392-AR392)</f>
        <v>10</v>
      </c>
      <c r="AT392" s="224">
        <f t="shared" ref="AT392:AT455" si="74">IF((R392-S392)&lt;0,0,R392-S392)</f>
        <v>0</v>
      </c>
      <c r="AU392" s="224" t="str">
        <f>IFERROR((AQ392-#REF!+#REF!)/(#REF!-#REF!)*100,"")</f>
        <v/>
      </c>
      <c r="AV392" s="224"/>
      <c r="AW392" s="224"/>
      <c r="AX392" s="224"/>
    </row>
    <row r="393" ht="12.75" customHeight="1" spans="1:50">
      <c r="A393" s="13">
        <v>386</v>
      </c>
      <c r="B393" s="204" t="s">
        <v>2312</v>
      </c>
      <c r="C393" s="204" t="s">
        <v>2179</v>
      </c>
      <c r="D393" s="205" t="s">
        <v>1798</v>
      </c>
      <c r="E393" s="206"/>
      <c r="F393" s="206"/>
      <c r="G393" s="207" t="s">
        <v>3126</v>
      </c>
      <c r="H393" s="208"/>
      <c r="I393" s="209" t="s">
        <v>1799</v>
      </c>
      <c r="J393" s="208">
        <v>1</v>
      </c>
      <c r="K393" s="209" t="s">
        <v>3127</v>
      </c>
      <c r="L393" s="215" t="s">
        <v>1800</v>
      </c>
      <c r="M393" s="214" t="str">
        <f t="shared" si="66"/>
        <v>2004-12-31</v>
      </c>
      <c r="N393" s="46"/>
      <c r="O393" s="16"/>
      <c r="P393" s="14"/>
      <c r="Q393" s="217">
        <v>1356</v>
      </c>
      <c r="R393" s="16">
        <v>0</v>
      </c>
      <c r="S393" s="16"/>
      <c r="T393" s="16">
        <f t="shared" ref="T393:T456" si="75">AS393</f>
        <v>10</v>
      </c>
      <c r="U393" s="46"/>
      <c r="V393" s="16">
        <f t="shared" ref="V393:V456" si="76">T393</f>
        <v>10</v>
      </c>
      <c r="W393" s="16" t="str">
        <f t="shared" si="67"/>
        <v/>
      </c>
      <c r="X393" s="14"/>
      <c r="Y393" s="2"/>
      <c r="AA393" s="45" t="s">
        <v>3129</v>
      </c>
      <c r="AB393" s="224" t="s">
        <v>3130</v>
      </c>
      <c r="AC393" s="224"/>
      <c r="AD393" s="224"/>
      <c r="AE393" s="224"/>
      <c r="AF393" s="224"/>
      <c r="AG393" s="224">
        <v>1</v>
      </c>
      <c r="AH393" s="224">
        <v>0</v>
      </c>
      <c r="AI393" s="224">
        <v>0</v>
      </c>
      <c r="AJ393" s="224">
        <v>5</v>
      </c>
      <c r="AK393" s="230">
        <f t="shared" si="68"/>
        <v>2004</v>
      </c>
      <c r="AL393" s="224">
        <f t="shared" si="69"/>
        <v>5</v>
      </c>
      <c r="AM393" s="224">
        <v>0</v>
      </c>
      <c r="AN393" s="224">
        <f t="shared" si="70"/>
        <v>10</v>
      </c>
      <c r="AO393" s="224">
        <f t="shared" si="71"/>
        <v>10</v>
      </c>
      <c r="AP393" s="233"/>
      <c r="AQ393" s="224">
        <f t="shared" si="72"/>
        <v>10</v>
      </c>
      <c r="AR393" s="224"/>
      <c r="AS393" s="224">
        <f t="shared" si="73"/>
        <v>10</v>
      </c>
      <c r="AT393" s="224">
        <f t="shared" si="74"/>
        <v>0</v>
      </c>
      <c r="AU393" s="224" t="str">
        <f>IFERROR((AQ393-#REF!+#REF!)/(#REF!-#REF!)*100,"")</f>
        <v/>
      </c>
      <c r="AV393" s="224"/>
      <c r="AW393" s="224"/>
      <c r="AX393" s="224"/>
    </row>
    <row r="394" ht="12.75" customHeight="1" spans="1:50">
      <c r="A394" s="13">
        <v>387</v>
      </c>
      <c r="B394" s="204" t="s">
        <v>2313</v>
      </c>
      <c r="C394" s="204" t="s">
        <v>2179</v>
      </c>
      <c r="D394" s="205" t="s">
        <v>1798</v>
      </c>
      <c r="E394" s="206"/>
      <c r="F394" s="206"/>
      <c r="G394" s="207" t="s">
        <v>3126</v>
      </c>
      <c r="H394" s="208"/>
      <c r="I394" s="209" t="s">
        <v>1799</v>
      </c>
      <c r="J394" s="208">
        <v>1</v>
      </c>
      <c r="K394" s="209" t="s">
        <v>3127</v>
      </c>
      <c r="L394" s="215" t="s">
        <v>1800</v>
      </c>
      <c r="M394" s="214" t="str">
        <f t="shared" si="66"/>
        <v>2004-12-31</v>
      </c>
      <c r="N394" s="46"/>
      <c r="O394" s="16"/>
      <c r="P394" s="14"/>
      <c r="Q394" s="217">
        <v>1356</v>
      </c>
      <c r="R394" s="16">
        <v>0</v>
      </c>
      <c r="S394" s="16"/>
      <c r="T394" s="16">
        <f t="shared" si="75"/>
        <v>10</v>
      </c>
      <c r="U394" s="46"/>
      <c r="V394" s="16">
        <f t="shared" si="76"/>
        <v>10</v>
      </c>
      <c r="W394" s="16" t="str">
        <f t="shared" si="67"/>
        <v/>
      </c>
      <c r="X394" s="14"/>
      <c r="Y394" s="2"/>
      <c r="AA394" s="45" t="s">
        <v>3129</v>
      </c>
      <c r="AB394" s="224" t="s">
        <v>3130</v>
      </c>
      <c r="AC394" s="224"/>
      <c r="AD394" s="224"/>
      <c r="AE394" s="224"/>
      <c r="AF394" s="224"/>
      <c r="AG394" s="224">
        <v>1</v>
      </c>
      <c r="AH394" s="224">
        <v>0</v>
      </c>
      <c r="AI394" s="224">
        <v>0</v>
      </c>
      <c r="AJ394" s="224">
        <v>5</v>
      </c>
      <c r="AK394" s="230">
        <f t="shared" si="68"/>
        <v>2004</v>
      </c>
      <c r="AL394" s="224">
        <f t="shared" si="69"/>
        <v>5</v>
      </c>
      <c r="AM394" s="224">
        <v>0</v>
      </c>
      <c r="AN394" s="224">
        <f t="shared" si="70"/>
        <v>10</v>
      </c>
      <c r="AO394" s="224">
        <f t="shared" si="71"/>
        <v>10</v>
      </c>
      <c r="AP394" s="233"/>
      <c r="AQ394" s="224">
        <f t="shared" si="72"/>
        <v>10</v>
      </c>
      <c r="AR394" s="224"/>
      <c r="AS394" s="224">
        <f t="shared" si="73"/>
        <v>10</v>
      </c>
      <c r="AT394" s="224">
        <f t="shared" si="74"/>
        <v>0</v>
      </c>
      <c r="AU394" s="224" t="str">
        <f>IFERROR((AQ394-#REF!+#REF!)/(#REF!-#REF!)*100,"")</f>
        <v/>
      </c>
      <c r="AV394" s="224"/>
      <c r="AW394" s="224"/>
      <c r="AX394" s="224"/>
    </row>
    <row r="395" ht="12.75" customHeight="1" spans="1:50">
      <c r="A395" s="13">
        <v>388</v>
      </c>
      <c r="B395" s="204" t="s">
        <v>2314</v>
      </c>
      <c r="C395" s="204" t="s">
        <v>2179</v>
      </c>
      <c r="D395" s="205" t="s">
        <v>1798</v>
      </c>
      <c r="E395" s="206"/>
      <c r="F395" s="206"/>
      <c r="G395" s="207" t="s">
        <v>3126</v>
      </c>
      <c r="H395" s="208"/>
      <c r="I395" s="209" t="s">
        <v>1799</v>
      </c>
      <c r="J395" s="208">
        <v>1</v>
      </c>
      <c r="K395" s="209" t="s">
        <v>3127</v>
      </c>
      <c r="L395" s="215" t="s">
        <v>1800</v>
      </c>
      <c r="M395" s="214" t="str">
        <f t="shared" si="66"/>
        <v>2004-12-31</v>
      </c>
      <c r="N395" s="46"/>
      <c r="O395" s="16"/>
      <c r="P395" s="14"/>
      <c r="Q395" s="217">
        <v>1356</v>
      </c>
      <c r="R395" s="16">
        <v>0</v>
      </c>
      <c r="S395" s="16"/>
      <c r="T395" s="16">
        <f t="shared" si="75"/>
        <v>10</v>
      </c>
      <c r="U395" s="46"/>
      <c r="V395" s="16">
        <f t="shared" si="76"/>
        <v>10</v>
      </c>
      <c r="W395" s="16" t="str">
        <f t="shared" si="67"/>
        <v/>
      </c>
      <c r="X395" s="14"/>
      <c r="Y395" s="2"/>
      <c r="AA395" s="45" t="s">
        <v>3129</v>
      </c>
      <c r="AB395" s="224" t="s">
        <v>3130</v>
      </c>
      <c r="AC395" s="224"/>
      <c r="AD395" s="224"/>
      <c r="AE395" s="224"/>
      <c r="AF395" s="224"/>
      <c r="AG395" s="224">
        <v>1</v>
      </c>
      <c r="AH395" s="224">
        <v>0</v>
      </c>
      <c r="AI395" s="224">
        <v>0</v>
      </c>
      <c r="AJ395" s="224">
        <v>5</v>
      </c>
      <c r="AK395" s="230">
        <f t="shared" si="68"/>
        <v>2004</v>
      </c>
      <c r="AL395" s="224">
        <f t="shared" si="69"/>
        <v>5</v>
      </c>
      <c r="AM395" s="224">
        <v>0</v>
      </c>
      <c r="AN395" s="224">
        <f t="shared" si="70"/>
        <v>10</v>
      </c>
      <c r="AO395" s="224">
        <f t="shared" si="71"/>
        <v>10</v>
      </c>
      <c r="AP395" s="233"/>
      <c r="AQ395" s="224">
        <f t="shared" si="72"/>
        <v>10</v>
      </c>
      <c r="AR395" s="224"/>
      <c r="AS395" s="224">
        <f t="shared" si="73"/>
        <v>10</v>
      </c>
      <c r="AT395" s="224">
        <f t="shared" si="74"/>
        <v>0</v>
      </c>
      <c r="AU395" s="224" t="str">
        <f>IFERROR((AQ395-#REF!+#REF!)/(#REF!-#REF!)*100,"")</f>
        <v/>
      </c>
      <c r="AV395" s="224"/>
      <c r="AW395" s="224"/>
      <c r="AX395" s="224"/>
    </row>
    <row r="396" ht="12.75" customHeight="1" spans="1:50">
      <c r="A396" s="13">
        <v>389</v>
      </c>
      <c r="B396" s="204" t="s">
        <v>2315</v>
      </c>
      <c r="C396" s="204" t="s">
        <v>2179</v>
      </c>
      <c r="D396" s="205" t="s">
        <v>1798</v>
      </c>
      <c r="E396" s="206"/>
      <c r="F396" s="206"/>
      <c r="G396" s="207" t="s">
        <v>3126</v>
      </c>
      <c r="H396" s="208"/>
      <c r="I396" s="209" t="s">
        <v>1799</v>
      </c>
      <c r="J396" s="208">
        <v>1</v>
      </c>
      <c r="K396" s="209" t="s">
        <v>3127</v>
      </c>
      <c r="L396" s="215" t="s">
        <v>1800</v>
      </c>
      <c r="M396" s="214" t="str">
        <f t="shared" si="66"/>
        <v>2004-12-31</v>
      </c>
      <c r="N396" s="46"/>
      <c r="O396" s="16"/>
      <c r="P396" s="14"/>
      <c r="Q396" s="217">
        <v>1356</v>
      </c>
      <c r="R396" s="16">
        <v>0</v>
      </c>
      <c r="S396" s="16"/>
      <c r="T396" s="16">
        <f t="shared" si="75"/>
        <v>10</v>
      </c>
      <c r="U396" s="46"/>
      <c r="V396" s="16">
        <f t="shared" si="76"/>
        <v>10</v>
      </c>
      <c r="W396" s="16" t="str">
        <f t="shared" si="67"/>
        <v/>
      </c>
      <c r="X396" s="14"/>
      <c r="Y396" s="2"/>
      <c r="AA396" s="45" t="s">
        <v>3129</v>
      </c>
      <c r="AB396" s="224" t="s">
        <v>3130</v>
      </c>
      <c r="AC396" s="224"/>
      <c r="AD396" s="224"/>
      <c r="AE396" s="224"/>
      <c r="AF396" s="224"/>
      <c r="AG396" s="224">
        <v>1</v>
      </c>
      <c r="AH396" s="224">
        <v>0</v>
      </c>
      <c r="AI396" s="224">
        <v>0</v>
      </c>
      <c r="AJ396" s="224">
        <v>5</v>
      </c>
      <c r="AK396" s="230">
        <f t="shared" si="68"/>
        <v>2004</v>
      </c>
      <c r="AL396" s="224">
        <f t="shared" si="69"/>
        <v>5</v>
      </c>
      <c r="AM396" s="224">
        <v>0</v>
      </c>
      <c r="AN396" s="224">
        <f t="shared" si="70"/>
        <v>10</v>
      </c>
      <c r="AO396" s="224">
        <f t="shared" si="71"/>
        <v>10</v>
      </c>
      <c r="AP396" s="233"/>
      <c r="AQ396" s="224">
        <f t="shared" si="72"/>
        <v>10</v>
      </c>
      <c r="AR396" s="224"/>
      <c r="AS396" s="224">
        <f t="shared" si="73"/>
        <v>10</v>
      </c>
      <c r="AT396" s="224">
        <f t="shared" si="74"/>
        <v>0</v>
      </c>
      <c r="AU396" s="224" t="str">
        <f>IFERROR((AQ396-#REF!+#REF!)/(#REF!-#REF!)*100,"")</f>
        <v/>
      </c>
      <c r="AV396" s="224"/>
      <c r="AW396" s="224"/>
      <c r="AX396" s="224"/>
    </row>
    <row r="397" ht="12.75" customHeight="1" spans="1:50">
      <c r="A397" s="13">
        <v>390</v>
      </c>
      <c r="B397" s="204" t="s">
        <v>2316</v>
      </c>
      <c r="C397" s="204" t="s">
        <v>2179</v>
      </c>
      <c r="D397" s="205" t="s">
        <v>1798</v>
      </c>
      <c r="E397" s="206"/>
      <c r="F397" s="206"/>
      <c r="G397" s="207" t="s">
        <v>3126</v>
      </c>
      <c r="H397" s="208"/>
      <c r="I397" s="209" t="s">
        <v>1799</v>
      </c>
      <c r="J397" s="208">
        <v>1</v>
      </c>
      <c r="K397" s="209" t="s">
        <v>3127</v>
      </c>
      <c r="L397" s="215" t="s">
        <v>1800</v>
      </c>
      <c r="M397" s="214" t="str">
        <f t="shared" si="66"/>
        <v>2004-12-31</v>
      </c>
      <c r="N397" s="46"/>
      <c r="O397" s="16"/>
      <c r="P397" s="14"/>
      <c r="Q397" s="217">
        <v>1356</v>
      </c>
      <c r="R397" s="16">
        <v>0</v>
      </c>
      <c r="S397" s="16"/>
      <c r="T397" s="16">
        <f t="shared" si="75"/>
        <v>10</v>
      </c>
      <c r="U397" s="46"/>
      <c r="V397" s="16">
        <f t="shared" si="76"/>
        <v>10</v>
      </c>
      <c r="W397" s="16" t="str">
        <f t="shared" si="67"/>
        <v/>
      </c>
      <c r="X397" s="14"/>
      <c r="Y397" s="2"/>
      <c r="AA397" s="45" t="s">
        <v>3129</v>
      </c>
      <c r="AB397" s="224" t="s">
        <v>3130</v>
      </c>
      <c r="AC397" s="224"/>
      <c r="AD397" s="224"/>
      <c r="AE397" s="224"/>
      <c r="AF397" s="224"/>
      <c r="AG397" s="224">
        <v>1</v>
      </c>
      <c r="AH397" s="224">
        <v>0</v>
      </c>
      <c r="AI397" s="224">
        <v>0</v>
      </c>
      <c r="AJ397" s="224">
        <v>5</v>
      </c>
      <c r="AK397" s="230">
        <f t="shared" si="68"/>
        <v>2004</v>
      </c>
      <c r="AL397" s="224">
        <f t="shared" si="69"/>
        <v>5</v>
      </c>
      <c r="AM397" s="224">
        <v>0</v>
      </c>
      <c r="AN397" s="224">
        <f t="shared" si="70"/>
        <v>10</v>
      </c>
      <c r="AO397" s="224">
        <f t="shared" si="71"/>
        <v>10</v>
      </c>
      <c r="AP397" s="233"/>
      <c r="AQ397" s="224">
        <f t="shared" si="72"/>
        <v>10</v>
      </c>
      <c r="AR397" s="224"/>
      <c r="AS397" s="224">
        <f t="shared" si="73"/>
        <v>10</v>
      </c>
      <c r="AT397" s="224">
        <f t="shared" si="74"/>
        <v>0</v>
      </c>
      <c r="AU397" s="224" t="str">
        <f>IFERROR((AQ397-#REF!+#REF!)/(#REF!-#REF!)*100,"")</f>
        <v/>
      </c>
      <c r="AV397" s="224"/>
      <c r="AW397" s="224"/>
      <c r="AX397" s="224"/>
    </row>
    <row r="398" ht="12.75" customHeight="1" spans="1:50">
      <c r="A398" s="13">
        <v>391</v>
      </c>
      <c r="B398" s="204" t="s">
        <v>2317</v>
      </c>
      <c r="C398" s="204" t="s">
        <v>2179</v>
      </c>
      <c r="D398" s="205" t="s">
        <v>1798</v>
      </c>
      <c r="E398" s="206"/>
      <c r="F398" s="206"/>
      <c r="G398" s="207" t="s">
        <v>3126</v>
      </c>
      <c r="H398" s="208"/>
      <c r="I398" s="209" t="s">
        <v>1799</v>
      </c>
      <c r="J398" s="208">
        <v>1</v>
      </c>
      <c r="K398" s="209" t="s">
        <v>3127</v>
      </c>
      <c r="L398" s="215" t="s">
        <v>1800</v>
      </c>
      <c r="M398" s="214" t="str">
        <f t="shared" si="66"/>
        <v>2004-12-31</v>
      </c>
      <c r="N398" s="46"/>
      <c r="O398" s="16"/>
      <c r="P398" s="14"/>
      <c r="Q398" s="217">
        <v>1356</v>
      </c>
      <c r="R398" s="16">
        <v>0</v>
      </c>
      <c r="S398" s="16"/>
      <c r="T398" s="16">
        <f t="shared" si="75"/>
        <v>10</v>
      </c>
      <c r="U398" s="46"/>
      <c r="V398" s="16">
        <f t="shared" si="76"/>
        <v>10</v>
      </c>
      <c r="W398" s="16" t="str">
        <f t="shared" si="67"/>
        <v/>
      </c>
      <c r="X398" s="14"/>
      <c r="Y398" s="2"/>
      <c r="AA398" s="45" t="s">
        <v>3129</v>
      </c>
      <c r="AB398" s="224" t="s">
        <v>3130</v>
      </c>
      <c r="AC398" s="224"/>
      <c r="AD398" s="224"/>
      <c r="AE398" s="224"/>
      <c r="AF398" s="224"/>
      <c r="AG398" s="224">
        <v>1</v>
      </c>
      <c r="AH398" s="224">
        <v>0</v>
      </c>
      <c r="AI398" s="224">
        <v>0</v>
      </c>
      <c r="AJ398" s="224">
        <v>5</v>
      </c>
      <c r="AK398" s="230">
        <f t="shared" si="68"/>
        <v>2004</v>
      </c>
      <c r="AL398" s="224">
        <f t="shared" si="69"/>
        <v>5</v>
      </c>
      <c r="AM398" s="224">
        <v>0</v>
      </c>
      <c r="AN398" s="224">
        <f t="shared" si="70"/>
        <v>10</v>
      </c>
      <c r="AO398" s="224">
        <f t="shared" si="71"/>
        <v>10</v>
      </c>
      <c r="AP398" s="233"/>
      <c r="AQ398" s="224">
        <f t="shared" si="72"/>
        <v>10</v>
      </c>
      <c r="AR398" s="224"/>
      <c r="AS398" s="224">
        <f t="shared" si="73"/>
        <v>10</v>
      </c>
      <c r="AT398" s="224">
        <f t="shared" si="74"/>
        <v>0</v>
      </c>
      <c r="AU398" s="224" t="str">
        <f>IFERROR((AQ398-#REF!+#REF!)/(#REF!-#REF!)*100,"")</f>
        <v/>
      </c>
      <c r="AV398" s="224"/>
      <c r="AW398" s="224"/>
      <c r="AX398" s="224"/>
    </row>
    <row r="399" ht="12.75" customHeight="1" spans="1:50">
      <c r="A399" s="13">
        <v>392</v>
      </c>
      <c r="B399" s="204" t="s">
        <v>2318</v>
      </c>
      <c r="C399" s="204" t="s">
        <v>2179</v>
      </c>
      <c r="D399" s="205" t="s">
        <v>1798</v>
      </c>
      <c r="E399" s="206"/>
      <c r="F399" s="206"/>
      <c r="G399" s="207" t="s">
        <v>3126</v>
      </c>
      <c r="H399" s="208"/>
      <c r="I399" s="209" t="s">
        <v>1799</v>
      </c>
      <c r="J399" s="208">
        <v>1</v>
      </c>
      <c r="K399" s="209" t="s">
        <v>3127</v>
      </c>
      <c r="L399" s="215" t="s">
        <v>1800</v>
      </c>
      <c r="M399" s="214" t="str">
        <f t="shared" si="66"/>
        <v>2004-12-31</v>
      </c>
      <c r="N399" s="46"/>
      <c r="O399" s="16"/>
      <c r="P399" s="14"/>
      <c r="Q399" s="217">
        <v>1356</v>
      </c>
      <c r="R399" s="16">
        <v>0</v>
      </c>
      <c r="S399" s="16"/>
      <c r="T399" s="16">
        <f t="shared" si="75"/>
        <v>10</v>
      </c>
      <c r="U399" s="46"/>
      <c r="V399" s="16">
        <f t="shared" si="76"/>
        <v>10</v>
      </c>
      <c r="W399" s="16" t="str">
        <f t="shared" si="67"/>
        <v/>
      </c>
      <c r="X399" s="14"/>
      <c r="Y399" s="2"/>
      <c r="AA399" s="45" t="s">
        <v>3129</v>
      </c>
      <c r="AB399" s="224" t="s">
        <v>3130</v>
      </c>
      <c r="AC399" s="224"/>
      <c r="AD399" s="224"/>
      <c r="AE399" s="224"/>
      <c r="AF399" s="224"/>
      <c r="AG399" s="224">
        <v>1</v>
      </c>
      <c r="AH399" s="224">
        <v>0</v>
      </c>
      <c r="AI399" s="224">
        <v>0</v>
      </c>
      <c r="AJ399" s="224">
        <v>5</v>
      </c>
      <c r="AK399" s="230">
        <f t="shared" si="68"/>
        <v>2004</v>
      </c>
      <c r="AL399" s="224">
        <f t="shared" si="69"/>
        <v>5</v>
      </c>
      <c r="AM399" s="224">
        <v>0</v>
      </c>
      <c r="AN399" s="224">
        <f t="shared" si="70"/>
        <v>10</v>
      </c>
      <c r="AO399" s="224">
        <f t="shared" si="71"/>
        <v>10</v>
      </c>
      <c r="AP399" s="233"/>
      <c r="AQ399" s="224">
        <f t="shared" si="72"/>
        <v>10</v>
      </c>
      <c r="AR399" s="224"/>
      <c r="AS399" s="224">
        <f t="shared" si="73"/>
        <v>10</v>
      </c>
      <c r="AT399" s="224">
        <f t="shared" si="74"/>
        <v>0</v>
      </c>
      <c r="AU399" s="224" t="str">
        <f>IFERROR((AQ399-#REF!+#REF!)/(#REF!-#REF!)*100,"")</f>
        <v/>
      </c>
      <c r="AV399" s="224"/>
      <c r="AW399" s="224"/>
      <c r="AX399" s="224"/>
    </row>
    <row r="400" ht="12.75" customHeight="1" spans="1:50">
      <c r="A400" s="13">
        <v>393</v>
      </c>
      <c r="B400" s="204" t="s">
        <v>2319</v>
      </c>
      <c r="C400" s="204" t="s">
        <v>2179</v>
      </c>
      <c r="D400" s="205" t="s">
        <v>1798</v>
      </c>
      <c r="E400" s="206"/>
      <c r="F400" s="206"/>
      <c r="G400" s="207" t="s">
        <v>3126</v>
      </c>
      <c r="H400" s="208"/>
      <c r="I400" s="209" t="s">
        <v>1799</v>
      </c>
      <c r="J400" s="208">
        <v>1</v>
      </c>
      <c r="K400" s="209" t="s">
        <v>3127</v>
      </c>
      <c r="L400" s="215" t="s">
        <v>1800</v>
      </c>
      <c r="M400" s="214" t="str">
        <f t="shared" si="66"/>
        <v>2004-12-31</v>
      </c>
      <c r="N400" s="46"/>
      <c r="O400" s="16"/>
      <c r="P400" s="14"/>
      <c r="Q400" s="217">
        <v>1356</v>
      </c>
      <c r="R400" s="16">
        <v>0</v>
      </c>
      <c r="S400" s="16"/>
      <c r="T400" s="16">
        <f t="shared" si="75"/>
        <v>10</v>
      </c>
      <c r="U400" s="46"/>
      <c r="V400" s="16">
        <f t="shared" si="76"/>
        <v>10</v>
      </c>
      <c r="W400" s="16" t="str">
        <f t="shared" si="67"/>
        <v/>
      </c>
      <c r="X400" s="14"/>
      <c r="Y400" s="2"/>
      <c r="AA400" s="45" t="s">
        <v>3129</v>
      </c>
      <c r="AB400" s="224" t="s">
        <v>3130</v>
      </c>
      <c r="AC400" s="224"/>
      <c r="AD400" s="224"/>
      <c r="AE400" s="224"/>
      <c r="AF400" s="224"/>
      <c r="AG400" s="224">
        <v>1</v>
      </c>
      <c r="AH400" s="224">
        <v>0</v>
      </c>
      <c r="AI400" s="224">
        <v>0</v>
      </c>
      <c r="AJ400" s="224">
        <v>5</v>
      </c>
      <c r="AK400" s="230">
        <f t="shared" si="68"/>
        <v>2004</v>
      </c>
      <c r="AL400" s="224">
        <f t="shared" si="69"/>
        <v>5</v>
      </c>
      <c r="AM400" s="224">
        <v>0</v>
      </c>
      <c r="AN400" s="224">
        <f t="shared" si="70"/>
        <v>10</v>
      </c>
      <c r="AO400" s="224">
        <f t="shared" si="71"/>
        <v>10</v>
      </c>
      <c r="AP400" s="233"/>
      <c r="AQ400" s="224">
        <f t="shared" si="72"/>
        <v>10</v>
      </c>
      <c r="AR400" s="224"/>
      <c r="AS400" s="224">
        <f t="shared" si="73"/>
        <v>10</v>
      </c>
      <c r="AT400" s="224">
        <f t="shared" si="74"/>
        <v>0</v>
      </c>
      <c r="AU400" s="224" t="str">
        <f>IFERROR((AQ400-#REF!+#REF!)/(#REF!-#REF!)*100,"")</f>
        <v/>
      </c>
      <c r="AV400" s="224"/>
      <c r="AW400" s="224"/>
      <c r="AX400" s="224"/>
    </row>
    <row r="401" ht="12.75" customHeight="1" spans="1:50">
      <c r="A401" s="13">
        <v>394</v>
      </c>
      <c r="B401" s="204" t="s">
        <v>2320</v>
      </c>
      <c r="C401" s="204" t="s">
        <v>2179</v>
      </c>
      <c r="D401" s="205" t="s">
        <v>1798</v>
      </c>
      <c r="E401" s="206"/>
      <c r="F401" s="206"/>
      <c r="G401" s="207" t="s">
        <v>3126</v>
      </c>
      <c r="H401" s="208"/>
      <c r="I401" s="209" t="s">
        <v>1799</v>
      </c>
      <c r="J401" s="208">
        <v>1</v>
      </c>
      <c r="K401" s="209" t="s">
        <v>3127</v>
      </c>
      <c r="L401" s="215" t="s">
        <v>1800</v>
      </c>
      <c r="M401" s="214" t="str">
        <f t="shared" si="66"/>
        <v>2004-12-31</v>
      </c>
      <c r="N401" s="46"/>
      <c r="O401" s="16"/>
      <c r="P401" s="14"/>
      <c r="Q401" s="217">
        <v>1356</v>
      </c>
      <c r="R401" s="16">
        <v>0</v>
      </c>
      <c r="S401" s="16"/>
      <c r="T401" s="16">
        <f t="shared" si="75"/>
        <v>10</v>
      </c>
      <c r="U401" s="46"/>
      <c r="V401" s="16">
        <f t="shared" si="76"/>
        <v>10</v>
      </c>
      <c r="W401" s="16" t="str">
        <f t="shared" si="67"/>
        <v/>
      </c>
      <c r="X401" s="14"/>
      <c r="Y401" s="2"/>
      <c r="AA401" s="45" t="s">
        <v>3129</v>
      </c>
      <c r="AB401" s="224" t="s">
        <v>3130</v>
      </c>
      <c r="AC401" s="224"/>
      <c r="AD401" s="224"/>
      <c r="AE401" s="224"/>
      <c r="AF401" s="224"/>
      <c r="AG401" s="224">
        <v>1</v>
      </c>
      <c r="AH401" s="224">
        <v>0</v>
      </c>
      <c r="AI401" s="224">
        <v>0</v>
      </c>
      <c r="AJ401" s="224">
        <v>5</v>
      </c>
      <c r="AK401" s="230">
        <f t="shared" si="68"/>
        <v>2004</v>
      </c>
      <c r="AL401" s="224">
        <f t="shared" si="69"/>
        <v>5</v>
      </c>
      <c r="AM401" s="224">
        <v>0</v>
      </c>
      <c r="AN401" s="224">
        <f t="shared" si="70"/>
        <v>10</v>
      </c>
      <c r="AO401" s="224">
        <f t="shared" si="71"/>
        <v>10</v>
      </c>
      <c r="AP401" s="233"/>
      <c r="AQ401" s="224">
        <f t="shared" si="72"/>
        <v>10</v>
      </c>
      <c r="AR401" s="224"/>
      <c r="AS401" s="224">
        <f t="shared" si="73"/>
        <v>10</v>
      </c>
      <c r="AT401" s="224">
        <f t="shared" si="74"/>
        <v>0</v>
      </c>
      <c r="AU401" s="224" t="str">
        <f>IFERROR((AQ401-#REF!+#REF!)/(#REF!-#REF!)*100,"")</f>
        <v/>
      </c>
      <c r="AV401" s="224"/>
      <c r="AW401" s="224"/>
      <c r="AX401" s="224"/>
    </row>
    <row r="402" ht="12.75" customHeight="1" spans="1:50">
      <c r="A402" s="13">
        <v>395</v>
      </c>
      <c r="B402" s="204" t="s">
        <v>2321</v>
      </c>
      <c r="C402" s="204" t="s">
        <v>2179</v>
      </c>
      <c r="D402" s="205" t="s">
        <v>1798</v>
      </c>
      <c r="E402" s="206"/>
      <c r="F402" s="206"/>
      <c r="G402" s="207" t="s">
        <v>3126</v>
      </c>
      <c r="H402" s="208"/>
      <c r="I402" s="209" t="s">
        <v>1799</v>
      </c>
      <c r="J402" s="208">
        <v>1</v>
      </c>
      <c r="K402" s="209" t="s">
        <v>3127</v>
      </c>
      <c r="L402" s="215" t="s">
        <v>1800</v>
      </c>
      <c r="M402" s="214" t="str">
        <f t="shared" si="66"/>
        <v>2004-12-31</v>
      </c>
      <c r="N402" s="46"/>
      <c r="O402" s="16"/>
      <c r="P402" s="14"/>
      <c r="Q402" s="217">
        <v>1356</v>
      </c>
      <c r="R402" s="16">
        <v>0</v>
      </c>
      <c r="S402" s="16"/>
      <c r="T402" s="16">
        <f t="shared" si="75"/>
        <v>10</v>
      </c>
      <c r="U402" s="46"/>
      <c r="V402" s="16">
        <f t="shared" si="76"/>
        <v>10</v>
      </c>
      <c r="W402" s="16" t="str">
        <f t="shared" si="67"/>
        <v/>
      </c>
      <c r="X402" s="14"/>
      <c r="Y402" s="2"/>
      <c r="AA402" s="45" t="s">
        <v>3129</v>
      </c>
      <c r="AB402" s="224" t="s">
        <v>3130</v>
      </c>
      <c r="AC402" s="224"/>
      <c r="AD402" s="224"/>
      <c r="AE402" s="224"/>
      <c r="AF402" s="224"/>
      <c r="AG402" s="224">
        <v>1</v>
      </c>
      <c r="AH402" s="224">
        <v>0</v>
      </c>
      <c r="AI402" s="224">
        <v>0</v>
      </c>
      <c r="AJ402" s="224">
        <v>5</v>
      </c>
      <c r="AK402" s="230">
        <f t="shared" si="68"/>
        <v>2004</v>
      </c>
      <c r="AL402" s="224">
        <f t="shared" si="69"/>
        <v>5</v>
      </c>
      <c r="AM402" s="224">
        <v>0</v>
      </c>
      <c r="AN402" s="224">
        <f t="shared" si="70"/>
        <v>10</v>
      </c>
      <c r="AO402" s="224">
        <f t="shared" si="71"/>
        <v>10</v>
      </c>
      <c r="AP402" s="233"/>
      <c r="AQ402" s="224">
        <f t="shared" si="72"/>
        <v>10</v>
      </c>
      <c r="AR402" s="224"/>
      <c r="AS402" s="224">
        <f t="shared" si="73"/>
        <v>10</v>
      </c>
      <c r="AT402" s="224">
        <f t="shared" si="74"/>
        <v>0</v>
      </c>
      <c r="AU402" s="224" t="str">
        <f>IFERROR((AQ402-#REF!+#REF!)/(#REF!-#REF!)*100,"")</f>
        <v/>
      </c>
      <c r="AV402" s="224"/>
      <c r="AW402" s="224"/>
      <c r="AX402" s="224"/>
    </row>
    <row r="403" ht="12.75" customHeight="1" spans="1:50">
      <c r="A403" s="13">
        <v>396</v>
      </c>
      <c r="B403" s="204" t="s">
        <v>2322</v>
      </c>
      <c r="C403" s="204" t="s">
        <v>2179</v>
      </c>
      <c r="D403" s="205" t="s">
        <v>1798</v>
      </c>
      <c r="E403" s="206"/>
      <c r="F403" s="206"/>
      <c r="G403" s="207" t="s">
        <v>3126</v>
      </c>
      <c r="H403" s="208"/>
      <c r="I403" s="209" t="s">
        <v>1799</v>
      </c>
      <c r="J403" s="208">
        <v>1</v>
      </c>
      <c r="K403" s="209" t="s">
        <v>3127</v>
      </c>
      <c r="L403" s="215" t="s">
        <v>1800</v>
      </c>
      <c r="M403" s="214" t="str">
        <f t="shared" si="66"/>
        <v>2004-12-31</v>
      </c>
      <c r="N403" s="46"/>
      <c r="O403" s="16"/>
      <c r="P403" s="14"/>
      <c r="Q403" s="217">
        <v>1356</v>
      </c>
      <c r="R403" s="16">
        <v>0</v>
      </c>
      <c r="S403" s="16"/>
      <c r="T403" s="16">
        <f t="shared" si="75"/>
        <v>10</v>
      </c>
      <c r="U403" s="46"/>
      <c r="V403" s="16">
        <f t="shared" si="76"/>
        <v>10</v>
      </c>
      <c r="W403" s="16" t="str">
        <f t="shared" si="67"/>
        <v/>
      </c>
      <c r="X403" s="14"/>
      <c r="Y403" s="2"/>
      <c r="AA403" s="45" t="s">
        <v>3129</v>
      </c>
      <c r="AB403" s="224" t="s">
        <v>3130</v>
      </c>
      <c r="AC403" s="224"/>
      <c r="AD403" s="224"/>
      <c r="AE403" s="224"/>
      <c r="AF403" s="224"/>
      <c r="AG403" s="224">
        <v>1</v>
      </c>
      <c r="AH403" s="224">
        <v>0</v>
      </c>
      <c r="AI403" s="224">
        <v>0</v>
      </c>
      <c r="AJ403" s="224">
        <v>5</v>
      </c>
      <c r="AK403" s="230">
        <f t="shared" si="68"/>
        <v>2004</v>
      </c>
      <c r="AL403" s="224">
        <f t="shared" si="69"/>
        <v>5</v>
      </c>
      <c r="AM403" s="224">
        <v>0</v>
      </c>
      <c r="AN403" s="224">
        <f t="shared" si="70"/>
        <v>10</v>
      </c>
      <c r="AO403" s="224">
        <f t="shared" si="71"/>
        <v>10</v>
      </c>
      <c r="AP403" s="233"/>
      <c r="AQ403" s="224">
        <f t="shared" si="72"/>
        <v>10</v>
      </c>
      <c r="AR403" s="224"/>
      <c r="AS403" s="224">
        <f t="shared" si="73"/>
        <v>10</v>
      </c>
      <c r="AT403" s="224">
        <f t="shared" si="74"/>
        <v>0</v>
      </c>
      <c r="AU403" s="224" t="str">
        <f>IFERROR((AQ403-#REF!+#REF!)/(#REF!-#REF!)*100,"")</f>
        <v/>
      </c>
      <c r="AV403" s="224"/>
      <c r="AW403" s="224"/>
      <c r="AX403" s="224"/>
    </row>
    <row r="404" ht="12.75" customHeight="1" spans="1:50">
      <c r="A404" s="13">
        <v>397</v>
      </c>
      <c r="B404" s="204" t="s">
        <v>2323</v>
      </c>
      <c r="C404" s="204" t="s">
        <v>2167</v>
      </c>
      <c r="D404" s="205" t="s">
        <v>1798</v>
      </c>
      <c r="E404" s="206"/>
      <c r="F404" s="206"/>
      <c r="G404" s="207" t="s">
        <v>3126</v>
      </c>
      <c r="H404" s="208"/>
      <c r="I404" s="209" t="s">
        <v>1799</v>
      </c>
      <c r="J404" s="208">
        <v>1</v>
      </c>
      <c r="K404" s="209" t="s">
        <v>3127</v>
      </c>
      <c r="L404" s="215" t="s">
        <v>1800</v>
      </c>
      <c r="M404" s="214" t="str">
        <f t="shared" si="66"/>
        <v>2004-12-31</v>
      </c>
      <c r="N404" s="46"/>
      <c r="O404" s="16"/>
      <c r="P404" s="14"/>
      <c r="Q404" s="217">
        <v>1005</v>
      </c>
      <c r="R404" s="16">
        <v>0</v>
      </c>
      <c r="S404" s="16"/>
      <c r="T404" s="16">
        <f t="shared" si="75"/>
        <v>20</v>
      </c>
      <c r="U404" s="46"/>
      <c r="V404" s="16">
        <f t="shared" si="76"/>
        <v>20</v>
      </c>
      <c r="W404" s="16" t="str">
        <f t="shared" si="67"/>
        <v/>
      </c>
      <c r="X404" s="14"/>
      <c r="Y404" s="2"/>
      <c r="AA404" s="45" t="s">
        <v>3129</v>
      </c>
      <c r="AB404" s="224" t="s">
        <v>3130</v>
      </c>
      <c r="AC404" s="224"/>
      <c r="AD404" s="224"/>
      <c r="AE404" s="224"/>
      <c r="AF404" s="224"/>
      <c r="AG404" s="224">
        <v>1</v>
      </c>
      <c r="AH404" s="224">
        <v>0</v>
      </c>
      <c r="AI404" s="224">
        <v>0</v>
      </c>
      <c r="AJ404" s="224">
        <v>20</v>
      </c>
      <c r="AK404" s="230">
        <f t="shared" si="68"/>
        <v>2004</v>
      </c>
      <c r="AL404" s="224">
        <f t="shared" si="69"/>
        <v>20</v>
      </c>
      <c r="AM404" s="224">
        <v>0</v>
      </c>
      <c r="AN404" s="224">
        <f t="shared" si="70"/>
        <v>20</v>
      </c>
      <c r="AO404" s="224">
        <f t="shared" si="71"/>
        <v>20</v>
      </c>
      <c r="AP404" s="233"/>
      <c r="AQ404" s="224">
        <f t="shared" si="72"/>
        <v>20</v>
      </c>
      <c r="AR404" s="224"/>
      <c r="AS404" s="224">
        <f t="shared" si="73"/>
        <v>20</v>
      </c>
      <c r="AT404" s="224">
        <f t="shared" si="74"/>
        <v>0</v>
      </c>
      <c r="AU404" s="224" t="str">
        <f>IFERROR((AQ404-#REF!+#REF!)/(#REF!-#REF!)*100,"")</f>
        <v/>
      </c>
      <c r="AV404" s="224"/>
      <c r="AW404" s="224"/>
      <c r="AX404" s="224"/>
    </row>
    <row r="405" ht="12.75" customHeight="1" spans="1:50">
      <c r="A405" s="13">
        <v>398</v>
      </c>
      <c r="B405" s="204" t="s">
        <v>2324</v>
      </c>
      <c r="C405" s="204" t="s">
        <v>2167</v>
      </c>
      <c r="D405" s="205" t="s">
        <v>1798</v>
      </c>
      <c r="E405" s="206"/>
      <c r="F405" s="206"/>
      <c r="G405" s="207" t="s">
        <v>3126</v>
      </c>
      <c r="H405" s="208"/>
      <c r="I405" s="209" t="s">
        <v>1799</v>
      </c>
      <c r="J405" s="208">
        <v>1</v>
      </c>
      <c r="K405" s="209" t="s">
        <v>3127</v>
      </c>
      <c r="L405" s="215" t="s">
        <v>1800</v>
      </c>
      <c r="M405" s="214" t="str">
        <f t="shared" si="66"/>
        <v>2004-12-31</v>
      </c>
      <c r="N405" s="46"/>
      <c r="O405" s="16"/>
      <c r="P405" s="14"/>
      <c r="Q405" s="217">
        <v>1005</v>
      </c>
      <c r="R405" s="16">
        <v>0</v>
      </c>
      <c r="S405" s="16"/>
      <c r="T405" s="16">
        <f t="shared" si="75"/>
        <v>20</v>
      </c>
      <c r="U405" s="46"/>
      <c r="V405" s="16">
        <f t="shared" si="76"/>
        <v>20</v>
      </c>
      <c r="W405" s="16" t="str">
        <f t="shared" si="67"/>
        <v/>
      </c>
      <c r="X405" s="14"/>
      <c r="Y405" s="2"/>
      <c r="AA405" s="45" t="s">
        <v>3129</v>
      </c>
      <c r="AB405" s="224" t="s">
        <v>3130</v>
      </c>
      <c r="AC405" s="224"/>
      <c r="AD405" s="224"/>
      <c r="AE405" s="224"/>
      <c r="AF405" s="224"/>
      <c r="AG405" s="224">
        <v>1</v>
      </c>
      <c r="AH405" s="224">
        <v>0</v>
      </c>
      <c r="AI405" s="224">
        <v>0</v>
      </c>
      <c r="AJ405" s="224">
        <v>20</v>
      </c>
      <c r="AK405" s="230">
        <f t="shared" si="68"/>
        <v>2004</v>
      </c>
      <c r="AL405" s="224">
        <f t="shared" si="69"/>
        <v>20</v>
      </c>
      <c r="AM405" s="224">
        <v>0</v>
      </c>
      <c r="AN405" s="224">
        <f t="shared" si="70"/>
        <v>20</v>
      </c>
      <c r="AO405" s="224">
        <f t="shared" si="71"/>
        <v>20</v>
      </c>
      <c r="AP405" s="233"/>
      <c r="AQ405" s="224">
        <f t="shared" si="72"/>
        <v>20</v>
      </c>
      <c r="AR405" s="224"/>
      <c r="AS405" s="224">
        <f t="shared" si="73"/>
        <v>20</v>
      </c>
      <c r="AT405" s="224">
        <f t="shared" si="74"/>
        <v>0</v>
      </c>
      <c r="AU405" s="224" t="str">
        <f>IFERROR((AQ405-#REF!+#REF!)/(#REF!-#REF!)*100,"")</f>
        <v/>
      </c>
      <c r="AV405" s="224"/>
      <c r="AW405" s="224"/>
      <c r="AX405" s="224"/>
    </row>
    <row r="406" ht="12.75" customHeight="1" spans="1:50">
      <c r="A406" s="13">
        <v>399</v>
      </c>
      <c r="B406" s="204" t="s">
        <v>2325</v>
      </c>
      <c r="C406" s="204" t="s">
        <v>2167</v>
      </c>
      <c r="D406" s="205" t="s">
        <v>1798</v>
      </c>
      <c r="E406" s="206"/>
      <c r="F406" s="206"/>
      <c r="G406" s="207" t="s">
        <v>3126</v>
      </c>
      <c r="H406" s="208"/>
      <c r="I406" s="209" t="s">
        <v>1799</v>
      </c>
      <c r="J406" s="208">
        <v>1</v>
      </c>
      <c r="K406" s="209" t="s">
        <v>3127</v>
      </c>
      <c r="L406" s="215" t="s">
        <v>1800</v>
      </c>
      <c r="M406" s="214" t="str">
        <f t="shared" si="66"/>
        <v>2004-12-31</v>
      </c>
      <c r="N406" s="46"/>
      <c r="O406" s="16"/>
      <c r="P406" s="14"/>
      <c r="Q406" s="217">
        <v>1005</v>
      </c>
      <c r="R406" s="16">
        <v>0</v>
      </c>
      <c r="S406" s="16"/>
      <c r="T406" s="16">
        <f t="shared" si="75"/>
        <v>20</v>
      </c>
      <c r="U406" s="46"/>
      <c r="V406" s="16">
        <f t="shared" si="76"/>
        <v>20</v>
      </c>
      <c r="W406" s="16" t="str">
        <f t="shared" si="67"/>
        <v/>
      </c>
      <c r="X406" s="14"/>
      <c r="Y406" s="2"/>
      <c r="AA406" s="45" t="s">
        <v>3129</v>
      </c>
      <c r="AB406" s="224" t="s">
        <v>3130</v>
      </c>
      <c r="AC406" s="224"/>
      <c r="AD406" s="224"/>
      <c r="AE406" s="224"/>
      <c r="AF406" s="224"/>
      <c r="AG406" s="224">
        <v>1</v>
      </c>
      <c r="AH406" s="224">
        <v>0</v>
      </c>
      <c r="AI406" s="224">
        <v>0</v>
      </c>
      <c r="AJ406" s="224">
        <v>20</v>
      </c>
      <c r="AK406" s="230">
        <f t="shared" si="68"/>
        <v>2004</v>
      </c>
      <c r="AL406" s="224">
        <f t="shared" si="69"/>
        <v>20</v>
      </c>
      <c r="AM406" s="224">
        <v>0</v>
      </c>
      <c r="AN406" s="224">
        <f t="shared" si="70"/>
        <v>20</v>
      </c>
      <c r="AO406" s="224">
        <f t="shared" si="71"/>
        <v>20</v>
      </c>
      <c r="AP406" s="233"/>
      <c r="AQ406" s="224">
        <f t="shared" si="72"/>
        <v>20</v>
      </c>
      <c r="AR406" s="224"/>
      <c r="AS406" s="224">
        <f t="shared" si="73"/>
        <v>20</v>
      </c>
      <c r="AT406" s="224">
        <f t="shared" si="74"/>
        <v>0</v>
      </c>
      <c r="AU406" s="224" t="str">
        <f>IFERROR((AQ406-#REF!+#REF!)/(#REF!-#REF!)*100,"")</f>
        <v/>
      </c>
      <c r="AV406" s="224"/>
      <c r="AW406" s="224"/>
      <c r="AX406" s="224"/>
    </row>
    <row r="407" ht="12.75" customHeight="1" spans="1:50">
      <c r="A407" s="13">
        <v>400</v>
      </c>
      <c r="B407" s="204" t="s">
        <v>2326</v>
      </c>
      <c r="C407" s="204" t="s">
        <v>2167</v>
      </c>
      <c r="D407" s="205" t="s">
        <v>1798</v>
      </c>
      <c r="E407" s="206"/>
      <c r="F407" s="206"/>
      <c r="G407" s="207" t="s">
        <v>3126</v>
      </c>
      <c r="H407" s="208"/>
      <c r="I407" s="209" t="s">
        <v>1799</v>
      </c>
      <c r="J407" s="208">
        <v>1</v>
      </c>
      <c r="K407" s="209" t="s">
        <v>3127</v>
      </c>
      <c r="L407" s="215" t="s">
        <v>1800</v>
      </c>
      <c r="M407" s="214" t="str">
        <f t="shared" si="66"/>
        <v>2004-12-31</v>
      </c>
      <c r="N407" s="46"/>
      <c r="O407" s="16"/>
      <c r="P407" s="14"/>
      <c r="Q407" s="217">
        <v>1005</v>
      </c>
      <c r="R407" s="16">
        <v>0</v>
      </c>
      <c r="S407" s="16"/>
      <c r="T407" s="16">
        <f t="shared" si="75"/>
        <v>20</v>
      </c>
      <c r="U407" s="46"/>
      <c r="V407" s="16">
        <f t="shared" si="76"/>
        <v>20</v>
      </c>
      <c r="W407" s="16" t="str">
        <f t="shared" si="67"/>
        <v/>
      </c>
      <c r="X407" s="14"/>
      <c r="Y407" s="2"/>
      <c r="AA407" s="45" t="s">
        <v>3129</v>
      </c>
      <c r="AB407" s="224" t="s">
        <v>3130</v>
      </c>
      <c r="AC407" s="224"/>
      <c r="AD407" s="224"/>
      <c r="AE407" s="224"/>
      <c r="AF407" s="224"/>
      <c r="AG407" s="224">
        <v>1</v>
      </c>
      <c r="AH407" s="224">
        <v>0</v>
      </c>
      <c r="AI407" s="224">
        <v>0</v>
      </c>
      <c r="AJ407" s="224">
        <v>20</v>
      </c>
      <c r="AK407" s="230">
        <f t="shared" si="68"/>
        <v>2004</v>
      </c>
      <c r="AL407" s="224">
        <f t="shared" si="69"/>
        <v>20</v>
      </c>
      <c r="AM407" s="224">
        <v>0</v>
      </c>
      <c r="AN407" s="224">
        <f t="shared" si="70"/>
        <v>20</v>
      </c>
      <c r="AO407" s="224">
        <f t="shared" si="71"/>
        <v>20</v>
      </c>
      <c r="AP407" s="233"/>
      <c r="AQ407" s="224">
        <f t="shared" si="72"/>
        <v>20</v>
      </c>
      <c r="AR407" s="224"/>
      <c r="AS407" s="224">
        <f t="shared" si="73"/>
        <v>20</v>
      </c>
      <c r="AT407" s="224">
        <f t="shared" si="74"/>
        <v>0</v>
      </c>
      <c r="AU407" s="224" t="str">
        <f>IFERROR((AQ407-#REF!+#REF!)/(#REF!-#REF!)*100,"")</f>
        <v/>
      </c>
      <c r="AV407" s="224"/>
      <c r="AW407" s="224"/>
      <c r="AX407" s="224"/>
    </row>
    <row r="408" ht="12.75" customHeight="1" spans="1:50">
      <c r="A408" s="13">
        <v>401</v>
      </c>
      <c r="B408" s="204" t="s">
        <v>2327</v>
      </c>
      <c r="C408" s="204" t="s">
        <v>2167</v>
      </c>
      <c r="D408" s="205" t="s">
        <v>1798</v>
      </c>
      <c r="E408" s="206"/>
      <c r="F408" s="206"/>
      <c r="G408" s="207" t="s">
        <v>3126</v>
      </c>
      <c r="H408" s="208"/>
      <c r="I408" s="209" t="s">
        <v>1799</v>
      </c>
      <c r="J408" s="208">
        <v>1</v>
      </c>
      <c r="K408" s="209" t="s">
        <v>3127</v>
      </c>
      <c r="L408" s="215" t="s">
        <v>1800</v>
      </c>
      <c r="M408" s="214" t="str">
        <f t="shared" si="66"/>
        <v>2004-12-31</v>
      </c>
      <c r="N408" s="46"/>
      <c r="O408" s="16"/>
      <c r="P408" s="14"/>
      <c r="Q408" s="217">
        <v>1005</v>
      </c>
      <c r="R408" s="16">
        <v>0</v>
      </c>
      <c r="S408" s="16"/>
      <c r="T408" s="16">
        <f t="shared" si="75"/>
        <v>20</v>
      </c>
      <c r="U408" s="46"/>
      <c r="V408" s="16">
        <f t="shared" si="76"/>
        <v>20</v>
      </c>
      <c r="W408" s="16" t="str">
        <f t="shared" si="67"/>
        <v/>
      </c>
      <c r="X408" s="14"/>
      <c r="Y408" s="2"/>
      <c r="AA408" s="45" t="s">
        <v>3129</v>
      </c>
      <c r="AB408" s="224" t="s">
        <v>3130</v>
      </c>
      <c r="AC408" s="224"/>
      <c r="AD408" s="224"/>
      <c r="AE408" s="224"/>
      <c r="AF408" s="224"/>
      <c r="AG408" s="224">
        <v>1</v>
      </c>
      <c r="AH408" s="224">
        <v>0</v>
      </c>
      <c r="AI408" s="224">
        <v>0</v>
      </c>
      <c r="AJ408" s="224">
        <v>20</v>
      </c>
      <c r="AK408" s="230">
        <f t="shared" si="68"/>
        <v>2004</v>
      </c>
      <c r="AL408" s="224">
        <f t="shared" si="69"/>
        <v>20</v>
      </c>
      <c r="AM408" s="224">
        <v>0</v>
      </c>
      <c r="AN408" s="224">
        <f t="shared" si="70"/>
        <v>20</v>
      </c>
      <c r="AO408" s="224">
        <f t="shared" si="71"/>
        <v>20</v>
      </c>
      <c r="AP408" s="233"/>
      <c r="AQ408" s="224">
        <f t="shared" si="72"/>
        <v>20</v>
      </c>
      <c r="AR408" s="224"/>
      <c r="AS408" s="224">
        <f t="shared" si="73"/>
        <v>20</v>
      </c>
      <c r="AT408" s="224">
        <f t="shared" si="74"/>
        <v>0</v>
      </c>
      <c r="AU408" s="224" t="str">
        <f>IFERROR((AQ408-#REF!+#REF!)/(#REF!-#REF!)*100,"")</f>
        <v/>
      </c>
      <c r="AV408" s="224"/>
      <c r="AW408" s="224"/>
      <c r="AX408" s="224"/>
    </row>
    <row r="409" ht="12.75" customHeight="1" spans="1:50">
      <c r="A409" s="13">
        <v>402</v>
      </c>
      <c r="B409" s="204" t="s">
        <v>2328</v>
      </c>
      <c r="C409" s="204" t="s">
        <v>2167</v>
      </c>
      <c r="D409" s="205" t="s">
        <v>1798</v>
      </c>
      <c r="E409" s="206"/>
      <c r="F409" s="206"/>
      <c r="G409" s="207" t="s">
        <v>3126</v>
      </c>
      <c r="H409" s="208"/>
      <c r="I409" s="209" t="s">
        <v>1799</v>
      </c>
      <c r="J409" s="208">
        <v>1</v>
      </c>
      <c r="K409" s="209" t="s">
        <v>3127</v>
      </c>
      <c r="L409" s="215" t="s">
        <v>1800</v>
      </c>
      <c r="M409" s="214" t="str">
        <f t="shared" si="66"/>
        <v>2004-12-31</v>
      </c>
      <c r="N409" s="46"/>
      <c r="O409" s="16"/>
      <c r="P409" s="14"/>
      <c r="Q409" s="217">
        <v>1005</v>
      </c>
      <c r="R409" s="16">
        <v>0</v>
      </c>
      <c r="S409" s="16"/>
      <c r="T409" s="16">
        <f t="shared" si="75"/>
        <v>20</v>
      </c>
      <c r="U409" s="46"/>
      <c r="V409" s="16">
        <f t="shared" si="76"/>
        <v>20</v>
      </c>
      <c r="W409" s="16" t="str">
        <f t="shared" si="67"/>
        <v/>
      </c>
      <c r="X409" s="14"/>
      <c r="Y409" s="2"/>
      <c r="AA409" s="45" t="s">
        <v>3129</v>
      </c>
      <c r="AB409" s="224" t="s">
        <v>3130</v>
      </c>
      <c r="AC409" s="224"/>
      <c r="AD409" s="224"/>
      <c r="AE409" s="224"/>
      <c r="AF409" s="224"/>
      <c r="AG409" s="224">
        <v>1</v>
      </c>
      <c r="AH409" s="224">
        <v>0</v>
      </c>
      <c r="AI409" s="224">
        <v>0</v>
      </c>
      <c r="AJ409" s="224">
        <v>20</v>
      </c>
      <c r="AK409" s="230">
        <f t="shared" si="68"/>
        <v>2004</v>
      </c>
      <c r="AL409" s="224">
        <f t="shared" si="69"/>
        <v>20</v>
      </c>
      <c r="AM409" s="224">
        <v>0</v>
      </c>
      <c r="AN409" s="224">
        <f t="shared" si="70"/>
        <v>20</v>
      </c>
      <c r="AO409" s="224">
        <f t="shared" si="71"/>
        <v>20</v>
      </c>
      <c r="AP409" s="233"/>
      <c r="AQ409" s="224">
        <f t="shared" si="72"/>
        <v>20</v>
      </c>
      <c r="AR409" s="224"/>
      <c r="AS409" s="224">
        <f t="shared" si="73"/>
        <v>20</v>
      </c>
      <c r="AT409" s="224">
        <f t="shared" si="74"/>
        <v>0</v>
      </c>
      <c r="AU409" s="224" t="str">
        <f>IFERROR((AQ409-#REF!+#REF!)/(#REF!-#REF!)*100,"")</f>
        <v/>
      </c>
      <c r="AV409" s="224"/>
      <c r="AW409" s="224"/>
      <c r="AX409" s="224"/>
    </row>
    <row r="410" ht="12.75" customHeight="1" spans="1:50">
      <c r="A410" s="13">
        <v>403</v>
      </c>
      <c r="B410" s="204" t="s">
        <v>2329</v>
      </c>
      <c r="C410" s="204" t="s">
        <v>2167</v>
      </c>
      <c r="D410" s="205" t="s">
        <v>1798</v>
      </c>
      <c r="E410" s="206"/>
      <c r="F410" s="206"/>
      <c r="G410" s="207" t="s">
        <v>3126</v>
      </c>
      <c r="H410" s="208"/>
      <c r="I410" s="209" t="s">
        <v>1799</v>
      </c>
      <c r="J410" s="208">
        <v>1</v>
      </c>
      <c r="K410" s="209" t="s">
        <v>3127</v>
      </c>
      <c r="L410" s="215" t="s">
        <v>1800</v>
      </c>
      <c r="M410" s="214" t="str">
        <f t="shared" si="66"/>
        <v>2004-12-31</v>
      </c>
      <c r="N410" s="46"/>
      <c r="O410" s="16"/>
      <c r="P410" s="14"/>
      <c r="Q410" s="217">
        <v>1005</v>
      </c>
      <c r="R410" s="16">
        <v>0</v>
      </c>
      <c r="S410" s="16"/>
      <c r="T410" s="16">
        <f t="shared" si="75"/>
        <v>20</v>
      </c>
      <c r="U410" s="46"/>
      <c r="V410" s="16">
        <f t="shared" si="76"/>
        <v>20</v>
      </c>
      <c r="W410" s="16" t="str">
        <f t="shared" si="67"/>
        <v/>
      </c>
      <c r="X410" s="14"/>
      <c r="Y410" s="2"/>
      <c r="AA410" s="45" t="s">
        <v>3129</v>
      </c>
      <c r="AB410" s="224" t="s">
        <v>3130</v>
      </c>
      <c r="AC410" s="224"/>
      <c r="AD410" s="224"/>
      <c r="AE410" s="224"/>
      <c r="AF410" s="224"/>
      <c r="AG410" s="224">
        <v>1</v>
      </c>
      <c r="AH410" s="224">
        <v>0</v>
      </c>
      <c r="AI410" s="224">
        <v>0</v>
      </c>
      <c r="AJ410" s="224">
        <v>20</v>
      </c>
      <c r="AK410" s="230">
        <f t="shared" si="68"/>
        <v>2004</v>
      </c>
      <c r="AL410" s="224">
        <f t="shared" si="69"/>
        <v>20</v>
      </c>
      <c r="AM410" s="224">
        <v>0</v>
      </c>
      <c r="AN410" s="224">
        <f t="shared" si="70"/>
        <v>20</v>
      </c>
      <c r="AO410" s="224">
        <f t="shared" si="71"/>
        <v>20</v>
      </c>
      <c r="AP410" s="233"/>
      <c r="AQ410" s="224">
        <f t="shared" si="72"/>
        <v>20</v>
      </c>
      <c r="AR410" s="224"/>
      <c r="AS410" s="224">
        <f t="shared" si="73"/>
        <v>20</v>
      </c>
      <c r="AT410" s="224">
        <f t="shared" si="74"/>
        <v>0</v>
      </c>
      <c r="AU410" s="224" t="str">
        <f>IFERROR((AQ410-#REF!+#REF!)/(#REF!-#REF!)*100,"")</f>
        <v/>
      </c>
      <c r="AV410" s="224"/>
      <c r="AW410" s="224"/>
      <c r="AX410" s="224"/>
    </row>
    <row r="411" ht="12.75" customHeight="1" spans="1:50">
      <c r="A411" s="13">
        <v>404</v>
      </c>
      <c r="B411" s="204" t="s">
        <v>2330</v>
      </c>
      <c r="C411" s="204" t="s">
        <v>2167</v>
      </c>
      <c r="D411" s="205" t="s">
        <v>1798</v>
      </c>
      <c r="E411" s="206"/>
      <c r="F411" s="206"/>
      <c r="G411" s="207" t="s">
        <v>3126</v>
      </c>
      <c r="H411" s="208"/>
      <c r="I411" s="209" t="s">
        <v>1799</v>
      </c>
      <c r="J411" s="208">
        <v>1</v>
      </c>
      <c r="K411" s="209" t="s">
        <v>3127</v>
      </c>
      <c r="L411" s="215" t="s">
        <v>1800</v>
      </c>
      <c r="M411" s="214" t="str">
        <f t="shared" si="66"/>
        <v>2004-12-31</v>
      </c>
      <c r="N411" s="46"/>
      <c r="O411" s="16"/>
      <c r="P411" s="14"/>
      <c r="Q411" s="217">
        <v>1005</v>
      </c>
      <c r="R411" s="16">
        <v>0</v>
      </c>
      <c r="S411" s="16"/>
      <c r="T411" s="16">
        <f t="shared" si="75"/>
        <v>20</v>
      </c>
      <c r="U411" s="46"/>
      <c r="V411" s="16">
        <f t="shared" si="76"/>
        <v>20</v>
      </c>
      <c r="W411" s="16" t="str">
        <f t="shared" si="67"/>
        <v/>
      </c>
      <c r="X411" s="14"/>
      <c r="Y411" s="2"/>
      <c r="AA411" s="45" t="s">
        <v>3129</v>
      </c>
      <c r="AB411" s="224" t="s">
        <v>3130</v>
      </c>
      <c r="AC411" s="224"/>
      <c r="AD411" s="224"/>
      <c r="AE411" s="224"/>
      <c r="AF411" s="224"/>
      <c r="AG411" s="224">
        <v>1</v>
      </c>
      <c r="AH411" s="224">
        <v>0</v>
      </c>
      <c r="AI411" s="224">
        <v>0</v>
      </c>
      <c r="AJ411" s="224">
        <v>20</v>
      </c>
      <c r="AK411" s="230">
        <f t="shared" si="68"/>
        <v>2004</v>
      </c>
      <c r="AL411" s="224">
        <f t="shared" si="69"/>
        <v>20</v>
      </c>
      <c r="AM411" s="224">
        <v>0</v>
      </c>
      <c r="AN411" s="224">
        <f t="shared" si="70"/>
        <v>20</v>
      </c>
      <c r="AO411" s="224">
        <f t="shared" si="71"/>
        <v>20</v>
      </c>
      <c r="AP411" s="233"/>
      <c r="AQ411" s="224">
        <f t="shared" si="72"/>
        <v>20</v>
      </c>
      <c r="AR411" s="224"/>
      <c r="AS411" s="224">
        <f t="shared" si="73"/>
        <v>20</v>
      </c>
      <c r="AT411" s="224">
        <f t="shared" si="74"/>
        <v>0</v>
      </c>
      <c r="AU411" s="224" t="str">
        <f>IFERROR((AQ411-#REF!+#REF!)/(#REF!-#REF!)*100,"")</f>
        <v/>
      </c>
      <c r="AV411" s="224"/>
      <c r="AW411" s="224"/>
      <c r="AX411" s="224"/>
    </row>
    <row r="412" ht="12.75" customHeight="1" spans="1:50">
      <c r="A412" s="13">
        <v>405</v>
      </c>
      <c r="B412" s="204" t="s">
        <v>2331</v>
      </c>
      <c r="C412" s="204" t="s">
        <v>2167</v>
      </c>
      <c r="D412" s="205" t="s">
        <v>1798</v>
      </c>
      <c r="E412" s="206"/>
      <c r="F412" s="206"/>
      <c r="G412" s="207" t="s">
        <v>3126</v>
      </c>
      <c r="H412" s="208"/>
      <c r="I412" s="209" t="s">
        <v>1799</v>
      </c>
      <c r="J412" s="208">
        <v>1</v>
      </c>
      <c r="K412" s="209" t="s">
        <v>3127</v>
      </c>
      <c r="L412" s="215" t="s">
        <v>1800</v>
      </c>
      <c r="M412" s="214" t="str">
        <f t="shared" si="66"/>
        <v>2004-12-31</v>
      </c>
      <c r="N412" s="46"/>
      <c r="O412" s="16"/>
      <c r="P412" s="14"/>
      <c r="Q412" s="217">
        <v>1005</v>
      </c>
      <c r="R412" s="16">
        <v>0</v>
      </c>
      <c r="S412" s="16"/>
      <c r="T412" s="16">
        <f t="shared" si="75"/>
        <v>20</v>
      </c>
      <c r="U412" s="46"/>
      <c r="V412" s="16">
        <f t="shared" si="76"/>
        <v>20</v>
      </c>
      <c r="W412" s="16" t="str">
        <f t="shared" si="67"/>
        <v/>
      </c>
      <c r="X412" s="14"/>
      <c r="Y412" s="2"/>
      <c r="AA412" s="45" t="s">
        <v>3129</v>
      </c>
      <c r="AB412" s="224" t="s">
        <v>3130</v>
      </c>
      <c r="AC412" s="224"/>
      <c r="AD412" s="224"/>
      <c r="AE412" s="224"/>
      <c r="AF412" s="224"/>
      <c r="AG412" s="224">
        <v>1</v>
      </c>
      <c r="AH412" s="224">
        <v>0</v>
      </c>
      <c r="AI412" s="224">
        <v>0</v>
      </c>
      <c r="AJ412" s="224">
        <v>20</v>
      </c>
      <c r="AK412" s="230">
        <f t="shared" si="68"/>
        <v>2004</v>
      </c>
      <c r="AL412" s="224">
        <f t="shared" si="69"/>
        <v>20</v>
      </c>
      <c r="AM412" s="224">
        <v>0</v>
      </c>
      <c r="AN412" s="224">
        <f t="shared" si="70"/>
        <v>20</v>
      </c>
      <c r="AO412" s="224">
        <f t="shared" si="71"/>
        <v>20</v>
      </c>
      <c r="AP412" s="233"/>
      <c r="AQ412" s="224">
        <f t="shared" si="72"/>
        <v>20</v>
      </c>
      <c r="AR412" s="224"/>
      <c r="AS412" s="224">
        <f t="shared" si="73"/>
        <v>20</v>
      </c>
      <c r="AT412" s="224">
        <f t="shared" si="74"/>
        <v>0</v>
      </c>
      <c r="AU412" s="224" t="str">
        <f>IFERROR((AQ412-#REF!+#REF!)/(#REF!-#REF!)*100,"")</f>
        <v/>
      </c>
      <c r="AV412" s="224"/>
      <c r="AW412" s="224"/>
      <c r="AX412" s="224"/>
    </row>
    <row r="413" ht="12.75" customHeight="1" spans="1:50">
      <c r="A413" s="13">
        <v>406</v>
      </c>
      <c r="B413" s="204" t="s">
        <v>2332</v>
      </c>
      <c r="C413" s="204" t="s">
        <v>2167</v>
      </c>
      <c r="D413" s="205" t="s">
        <v>1798</v>
      </c>
      <c r="E413" s="206"/>
      <c r="F413" s="206"/>
      <c r="G413" s="207" t="s">
        <v>3126</v>
      </c>
      <c r="H413" s="208"/>
      <c r="I413" s="209" t="s">
        <v>1799</v>
      </c>
      <c r="J413" s="208">
        <v>1</v>
      </c>
      <c r="K413" s="209" t="s">
        <v>3127</v>
      </c>
      <c r="L413" s="215" t="s">
        <v>1800</v>
      </c>
      <c r="M413" s="214" t="str">
        <f t="shared" si="66"/>
        <v>2004-12-31</v>
      </c>
      <c r="N413" s="46"/>
      <c r="O413" s="16"/>
      <c r="P413" s="14"/>
      <c r="Q413" s="217">
        <v>1005</v>
      </c>
      <c r="R413" s="16">
        <v>0</v>
      </c>
      <c r="S413" s="16"/>
      <c r="T413" s="16">
        <f t="shared" si="75"/>
        <v>20</v>
      </c>
      <c r="U413" s="46"/>
      <c r="V413" s="16">
        <f t="shared" si="76"/>
        <v>20</v>
      </c>
      <c r="W413" s="16" t="str">
        <f t="shared" si="67"/>
        <v/>
      </c>
      <c r="X413" s="14"/>
      <c r="Y413" s="2"/>
      <c r="AA413" s="45" t="s">
        <v>3129</v>
      </c>
      <c r="AB413" s="224" t="s">
        <v>3130</v>
      </c>
      <c r="AC413" s="224"/>
      <c r="AD413" s="224"/>
      <c r="AE413" s="224"/>
      <c r="AF413" s="224"/>
      <c r="AG413" s="224">
        <v>1</v>
      </c>
      <c r="AH413" s="224">
        <v>0</v>
      </c>
      <c r="AI413" s="224">
        <v>0</v>
      </c>
      <c r="AJ413" s="224">
        <v>20</v>
      </c>
      <c r="AK413" s="230">
        <f t="shared" si="68"/>
        <v>2004</v>
      </c>
      <c r="AL413" s="224">
        <f t="shared" si="69"/>
        <v>20</v>
      </c>
      <c r="AM413" s="224">
        <v>0</v>
      </c>
      <c r="AN413" s="224">
        <f t="shared" si="70"/>
        <v>20</v>
      </c>
      <c r="AO413" s="224">
        <f t="shared" si="71"/>
        <v>20</v>
      </c>
      <c r="AP413" s="233"/>
      <c r="AQ413" s="224">
        <f t="shared" si="72"/>
        <v>20</v>
      </c>
      <c r="AR413" s="224"/>
      <c r="AS413" s="224">
        <f t="shared" si="73"/>
        <v>20</v>
      </c>
      <c r="AT413" s="224">
        <f t="shared" si="74"/>
        <v>0</v>
      </c>
      <c r="AU413" s="224" t="str">
        <f>IFERROR((AQ413-#REF!+#REF!)/(#REF!-#REF!)*100,"")</f>
        <v/>
      </c>
      <c r="AV413" s="224"/>
      <c r="AW413" s="224"/>
      <c r="AX413" s="224"/>
    </row>
    <row r="414" ht="12.75" customHeight="1" spans="1:50">
      <c r="A414" s="13">
        <v>407</v>
      </c>
      <c r="B414" s="204" t="s">
        <v>2333</v>
      </c>
      <c r="C414" s="204" t="s">
        <v>2167</v>
      </c>
      <c r="D414" s="205" t="s">
        <v>1798</v>
      </c>
      <c r="E414" s="206"/>
      <c r="F414" s="206"/>
      <c r="G414" s="207" t="s">
        <v>3126</v>
      </c>
      <c r="H414" s="208"/>
      <c r="I414" s="209" t="s">
        <v>1799</v>
      </c>
      <c r="J414" s="208">
        <v>1</v>
      </c>
      <c r="K414" s="209" t="s">
        <v>3127</v>
      </c>
      <c r="L414" s="215" t="s">
        <v>1800</v>
      </c>
      <c r="M414" s="214" t="str">
        <f t="shared" si="66"/>
        <v>2004-12-31</v>
      </c>
      <c r="N414" s="46"/>
      <c r="O414" s="16"/>
      <c r="P414" s="14"/>
      <c r="Q414" s="217">
        <v>1005</v>
      </c>
      <c r="R414" s="16">
        <v>0</v>
      </c>
      <c r="S414" s="16"/>
      <c r="T414" s="16">
        <f t="shared" si="75"/>
        <v>20</v>
      </c>
      <c r="U414" s="46"/>
      <c r="V414" s="16">
        <f t="shared" si="76"/>
        <v>20</v>
      </c>
      <c r="W414" s="16" t="str">
        <f t="shared" si="67"/>
        <v/>
      </c>
      <c r="X414" s="14"/>
      <c r="Y414" s="2"/>
      <c r="AA414" s="45" t="s">
        <v>3129</v>
      </c>
      <c r="AB414" s="224" t="s">
        <v>3130</v>
      </c>
      <c r="AC414" s="224"/>
      <c r="AD414" s="224"/>
      <c r="AE414" s="224"/>
      <c r="AF414" s="224"/>
      <c r="AG414" s="224">
        <v>1</v>
      </c>
      <c r="AH414" s="224">
        <v>0</v>
      </c>
      <c r="AI414" s="224">
        <v>0</v>
      </c>
      <c r="AJ414" s="224">
        <v>20</v>
      </c>
      <c r="AK414" s="230">
        <f t="shared" si="68"/>
        <v>2004</v>
      </c>
      <c r="AL414" s="224">
        <f t="shared" si="69"/>
        <v>20</v>
      </c>
      <c r="AM414" s="224">
        <v>0</v>
      </c>
      <c r="AN414" s="224">
        <f t="shared" si="70"/>
        <v>20</v>
      </c>
      <c r="AO414" s="224">
        <f t="shared" si="71"/>
        <v>20</v>
      </c>
      <c r="AP414" s="233"/>
      <c r="AQ414" s="224">
        <f t="shared" si="72"/>
        <v>20</v>
      </c>
      <c r="AR414" s="224"/>
      <c r="AS414" s="224">
        <f t="shared" si="73"/>
        <v>20</v>
      </c>
      <c r="AT414" s="224">
        <f t="shared" si="74"/>
        <v>0</v>
      </c>
      <c r="AU414" s="224" t="str">
        <f>IFERROR((AQ414-#REF!+#REF!)/(#REF!-#REF!)*100,"")</f>
        <v/>
      </c>
      <c r="AV414" s="224"/>
      <c r="AW414" s="224"/>
      <c r="AX414" s="224"/>
    </row>
    <row r="415" ht="12.75" customHeight="1" spans="1:50">
      <c r="A415" s="13">
        <v>408</v>
      </c>
      <c r="B415" s="204" t="s">
        <v>2334</v>
      </c>
      <c r="C415" s="204" t="s">
        <v>2167</v>
      </c>
      <c r="D415" s="205" t="s">
        <v>1798</v>
      </c>
      <c r="E415" s="206"/>
      <c r="F415" s="206"/>
      <c r="G415" s="207" t="s">
        <v>3126</v>
      </c>
      <c r="H415" s="208"/>
      <c r="I415" s="209" t="s">
        <v>1799</v>
      </c>
      <c r="J415" s="208">
        <v>1</v>
      </c>
      <c r="K415" s="209" t="s">
        <v>3127</v>
      </c>
      <c r="L415" s="215" t="s">
        <v>1800</v>
      </c>
      <c r="M415" s="214" t="str">
        <f t="shared" si="66"/>
        <v>2004-12-31</v>
      </c>
      <c r="N415" s="46"/>
      <c r="O415" s="16"/>
      <c r="P415" s="14"/>
      <c r="Q415" s="217">
        <v>1005</v>
      </c>
      <c r="R415" s="16">
        <v>0</v>
      </c>
      <c r="S415" s="16"/>
      <c r="T415" s="16">
        <f t="shared" si="75"/>
        <v>20</v>
      </c>
      <c r="U415" s="46"/>
      <c r="V415" s="16">
        <f t="shared" si="76"/>
        <v>20</v>
      </c>
      <c r="W415" s="16" t="str">
        <f t="shared" si="67"/>
        <v/>
      </c>
      <c r="X415" s="14"/>
      <c r="Y415" s="2"/>
      <c r="AA415" s="45" t="s">
        <v>3129</v>
      </c>
      <c r="AB415" s="224" t="s">
        <v>3130</v>
      </c>
      <c r="AC415" s="224"/>
      <c r="AD415" s="224"/>
      <c r="AE415" s="224"/>
      <c r="AF415" s="224"/>
      <c r="AG415" s="224">
        <v>1</v>
      </c>
      <c r="AH415" s="224">
        <v>0</v>
      </c>
      <c r="AI415" s="224">
        <v>0</v>
      </c>
      <c r="AJ415" s="224">
        <v>20</v>
      </c>
      <c r="AK415" s="230">
        <f t="shared" si="68"/>
        <v>2004</v>
      </c>
      <c r="AL415" s="224">
        <f t="shared" si="69"/>
        <v>20</v>
      </c>
      <c r="AM415" s="224">
        <v>0</v>
      </c>
      <c r="AN415" s="224">
        <f t="shared" si="70"/>
        <v>20</v>
      </c>
      <c r="AO415" s="224">
        <f t="shared" si="71"/>
        <v>20</v>
      </c>
      <c r="AP415" s="233"/>
      <c r="AQ415" s="224">
        <f t="shared" si="72"/>
        <v>20</v>
      </c>
      <c r="AR415" s="224"/>
      <c r="AS415" s="224">
        <f t="shared" si="73"/>
        <v>20</v>
      </c>
      <c r="AT415" s="224">
        <f t="shared" si="74"/>
        <v>0</v>
      </c>
      <c r="AU415" s="224" t="str">
        <f>IFERROR((AQ415-#REF!+#REF!)/(#REF!-#REF!)*100,"")</f>
        <v/>
      </c>
      <c r="AV415" s="224"/>
      <c r="AW415" s="224"/>
      <c r="AX415" s="224"/>
    </row>
    <row r="416" ht="12.75" customHeight="1" spans="1:50">
      <c r="A416" s="13">
        <v>409</v>
      </c>
      <c r="B416" s="204" t="s">
        <v>2335</v>
      </c>
      <c r="C416" s="204" t="s">
        <v>2167</v>
      </c>
      <c r="D416" s="205" t="s">
        <v>1798</v>
      </c>
      <c r="E416" s="206"/>
      <c r="F416" s="206"/>
      <c r="G416" s="207" t="s">
        <v>3126</v>
      </c>
      <c r="H416" s="208"/>
      <c r="I416" s="209" t="s">
        <v>1799</v>
      </c>
      <c r="J416" s="208">
        <v>1</v>
      </c>
      <c r="K416" s="209" t="s">
        <v>3127</v>
      </c>
      <c r="L416" s="215" t="s">
        <v>1800</v>
      </c>
      <c r="M416" s="214" t="str">
        <f t="shared" si="66"/>
        <v>2004-12-31</v>
      </c>
      <c r="N416" s="46"/>
      <c r="O416" s="16"/>
      <c r="P416" s="14"/>
      <c r="Q416" s="217">
        <v>1005</v>
      </c>
      <c r="R416" s="16">
        <v>0</v>
      </c>
      <c r="S416" s="16"/>
      <c r="T416" s="16">
        <f t="shared" si="75"/>
        <v>20</v>
      </c>
      <c r="U416" s="46"/>
      <c r="V416" s="16">
        <f t="shared" si="76"/>
        <v>20</v>
      </c>
      <c r="W416" s="16" t="str">
        <f t="shared" si="67"/>
        <v/>
      </c>
      <c r="X416" s="14"/>
      <c r="Y416" s="2"/>
      <c r="AA416" s="45" t="s">
        <v>3129</v>
      </c>
      <c r="AB416" s="224" t="s">
        <v>3130</v>
      </c>
      <c r="AC416" s="224"/>
      <c r="AD416" s="224"/>
      <c r="AE416" s="224"/>
      <c r="AF416" s="224"/>
      <c r="AG416" s="224">
        <v>1</v>
      </c>
      <c r="AH416" s="224">
        <v>0</v>
      </c>
      <c r="AI416" s="224">
        <v>0</v>
      </c>
      <c r="AJ416" s="224">
        <v>20</v>
      </c>
      <c r="AK416" s="230">
        <f t="shared" si="68"/>
        <v>2004</v>
      </c>
      <c r="AL416" s="224">
        <f t="shared" si="69"/>
        <v>20</v>
      </c>
      <c r="AM416" s="224">
        <v>0</v>
      </c>
      <c r="AN416" s="224">
        <f t="shared" si="70"/>
        <v>20</v>
      </c>
      <c r="AO416" s="224">
        <f t="shared" si="71"/>
        <v>20</v>
      </c>
      <c r="AP416" s="233"/>
      <c r="AQ416" s="224">
        <f t="shared" si="72"/>
        <v>20</v>
      </c>
      <c r="AR416" s="224"/>
      <c r="AS416" s="224">
        <f t="shared" si="73"/>
        <v>20</v>
      </c>
      <c r="AT416" s="224">
        <f t="shared" si="74"/>
        <v>0</v>
      </c>
      <c r="AU416" s="224" t="str">
        <f>IFERROR((AQ416-#REF!+#REF!)/(#REF!-#REF!)*100,"")</f>
        <v/>
      </c>
      <c r="AV416" s="224"/>
      <c r="AW416" s="224"/>
      <c r="AX416" s="224"/>
    </row>
    <row r="417" ht="12.75" customHeight="1" spans="1:50">
      <c r="A417" s="13">
        <v>410</v>
      </c>
      <c r="B417" s="204" t="s">
        <v>2336</v>
      </c>
      <c r="C417" s="204" t="s">
        <v>2167</v>
      </c>
      <c r="D417" s="205" t="s">
        <v>1798</v>
      </c>
      <c r="E417" s="206"/>
      <c r="F417" s="206"/>
      <c r="G417" s="207" t="s">
        <v>3126</v>
      </c>
      <c r="H417" s="208"/>
      <c r="I417" s="209" t="s">
        <v>1799</v>
      </c>
      <c r="J417" s="208">
        <v>1</v>
      </c>
      <c r="K417" s="209" t="s">
        <v>3127</v>
      </c>
      <c r="L417" s="215" t="s">
        <v>1800</v>
      </c>
      <c r="M417" s="214" t="str">
        <f t="shared" si="66"/>
        <v>2004-12-31</v>
      </c>
      <c r="N417" s="46"/>
      <c r="O417" s="16"/>
      <c r="P417" s="14"/>
      <c r="Q417" s="217">
        <v>1005</v>
      </c>
      <c r="R417" s="16">
        <v>0</v>
      </c>
      <c r="S417" s="16"/>
      <c r="T417" s="16">
        <f t="shared" si="75"/>
        <v>20</v>
      </c>
      <c r="U417" s="46"/>
      <c r="V417" s="16">
        <f t="shared" si="76"/>
        <v>20</v>
      </c>
      <c r="W417" s="16" t="str">
        <f t="shared" si="67"/>
        <v/>
      </c>
      <c r="X417" s="14"/>
      <c r="Y417" s="2"/>
      <c r="AA417" s="45" t="s">
        <v>3129</v>
      </c>
      <c r="AB417" s="224" t="s">
        <v>3130</v>
      </c>
      <c r="AC417" s="224"/>
      <c r="AD417" s="224"/>
      <c r="AE417" s="224"/>
      <c r="AF417" s="224"/>
      <c r="AG417" s="224">
        <v>1</v>
      </c>
      <c r="AH417" s="224">
        <v>0</v>
      </c>
      <c r="AI417" s="224">
        <v>0</v>
      </c>
      <c r="AJ417" s="224">
        <v>20</v>
      </c>
      <c r="AK417" s="230">
        <f t="shared" si="68"/>
        <v>2004</v>
      </c>
      <c r="AL417" s="224">
        <f t="shared" si="69"/>
        <v>20</v>
      </c>
      <c r="AM417" s="224">
        <v>0</v>
      </c>
      <c r="AN417" s="224">
        <f t="shared" si="70"/>
        <v>20</v>
      </c>
      <c r="AO417" s="224">
        <f t="shared" si="71"/>
        <v>20</v>
      </c>
      <c r="AP417" s="233"/>
      <c r="AQ417" s="224">
        <f t="shared" si="72"/>
        <v>20</v>
      </c>
      <c r="AR417" s="224"/>
      <c r="AS417" s="224">
        <f t="shared" si="73"/>
        <v>20</v>
      </c>
      <c r="AT417" s="224">
        <f t="shared" si="74"/>
        <v>0</v>
      </c>
      <c r="AU417" s="224" t="str">
        <f>IFERROR((AQ417-#REF!+#REF!)/(#REF!-#REF!)*100,"")</f>
        <v/>
      </c>
      <c r="AV417" s="224"/>
      <c r="AW417" s="224"/>
      <c r="AX417" s="224"/>
    </row>
    <row r="418" ht="12.75" customHeight="1" spans="1:50">
      <c r="A418" s="13">
        <v>411</v>
      </c>
      <c r="B418" s="204" t="s">
        <v>2337</v>
      </c>
      <c r="C418" s="204" t="s">
        <v>2167</v>
      </c>
      <c r="D418" s="205" t="s">
        <v>1798</v>
      </c>
      <c r="E418" s="206"/>
      <c r="F418" s="206"/>
      <c r="G418" s="207" t="s">
        <v>3126</v>
      </c>
      <c r="H418" s="208"/>
      <c r="I418" s="209" t="s">
        <v>1799</v>
      </c>
      <c r="J418" s="208">
        <v>1</v>
      </c>
      <c r="K418" s="209" t="s">
        <v>3127</v>
      </c>
      <c r="L418" s="215" t="s">
        <v>1800</v>
      </c>
      <c r="M418" s="214" t="str">
        <f t="shared" si="66"/>
        <v>2004-12-31</v>
      </c>
      <c r="N418" s="46"/>
      <c r="O418" s="16"/>
      <c r="P418" s="14"/>
      <c r="Q418" s="217">
        <v>1005</v>
      </c>
      <c r="R418" s="16">
        <v>0</v>
      </c>
      <c r="S418" s="16"/>
      <c r="T418" s="16">
        <f t="shared" si="75"/>
        <v>20</v>
      </c>
      <c r="U418" s="46"/>
      <c r="V418" s="16">
        <f t="shared" si="76"/>
        <v>20</v>
      </c>
      <c r="W418" s="16" t="str">
        <f t="shared" si="67"/>
        <v/>
      </c>
      <c r="X418" s="14"/>
      <c r="Y418" s="2"/>
      <c r="AA418" s="45" t="s">
        <v>3129</v>
      </c>
      <c r="AB418" s="224" t="s">
        <v>3130</v>
      </c>
      <c r="AC418" s="224"/>
      <c r="AD418" s="224"/>
      <c r="AE418" s="224"/>
      <c r="AF418" s="224"/>
      <c r="AG418" s="224">
        <v>1</v>
      </c>
      <c r="AH418" s="224">
        <v>0</v>
      </c>
      <c r="AI418" s="224">
        <v>0</v>
      </c>
      <c r="AJ418" s="224">
        <v>20</v>
      </c>
      <c r="AK418" s="230">
        <f t="shared" si="68"/>
        <v>2004</v>
      </c>
      <c r="AL418" s="224">
        <f t="shared" si="69"/>
        <v>20</v>
      </c>
      <c r="AM418" s="224">
        <v>0</v>
      </c>
      <c r="AN418" s="224">
        <f t="shared" si="70"/>
        <v>20</v>
      </c>
      <c r="AO418" s="224">
        <f t="shared" si="71"/>
        <v>20</v>
      </c>
      <c r="AP418" s="233"/>
      <c r="AQ418" s="224">
        <f t="shared" si="72"/>
        <v>20</v>
      </c>
      <c r="AR418" s="224"/>
      <c r="AS418" s="224">
        <f t="shared" si="73"/>
        <v>20</v>
      </c>
      <c r="AT418" s="224">
        <f t="shared" si="74"/>
        <v>0</v>
      </c>
      <c r="AU418" s="224" t="str">
        <f>IFERROR((AQ418-#REF!+#REF!)/(#REF!-#REF!)*100,"")</f>
        <v/>
      </c>
      <c r="AV418" s="224"/>
      <c r="AW418" s="224"/>
      <c r="AX418" s="224"/>
    </row>
    <row r="419" ht="12.75" customHeight="1" spans="1:50">
      <c r="A419" s="13">
        <v>412</v>
      </c>
      <c r="B419" s="204" t="s">
        <v>2338</v>
      </c>
      <c r="C419" s="204" t="s">
        <v>2167</v>
      </c>
      <c r="D419" s="205" t="s">
        <v>1798</v>
      </c>
      <c r="E419" s="206"/>
      <c r="F419" s="206"/>
      <c r="G419" s="207" t="s">
        <v>3126</v>
      </c>
      <c r="H419" s="208"/>
      <c r="I419" s="209" t="s">
        <v>1799</v>
      </c>
      <c r="J419" s="208">
        <v>1</v>
      </c>
      <c r="K419" s="209" t="s">
        <v>3127</v>
      </c>
      <c r="L419" s="215" t="s">
        <v>1800</v>
      </c>
      <c r="M419" s="214" t="str">
        <f t="shared" si="66"/>
        <v>2004-12-31</v>
      </c>
      <c r="N419" s="46"/>
      <c r="O419" s="16"/>
      <c r="P419" s="14"/>
      <c r="Q419" s="217">
        <v>1005</v>
      </c>
      <c r="R419" s="16">
        <v>0</v>
      </c>
      <c r="S419" s="16"/>
      <c r="T419" s="16">
        <f t="shared" si="75"/>
        <v>20</v>
      </c>
      <c r="U419" s="46"/>
      <c r="V419" s="16">
        <f t="shared" si="76"/>
        <v>20</v>
      </c>
      <c r="W419" s="16" t="str">
        <f t="shared" si="67"/>
        <v/>
      </c>
      <c r="X419" s="14"/>
      <c r="Y419" s="2"/>
      <c r="AA419" s="45" t="s">
        <v>3129</v>
      </c>
      <c r="AB419" s="224" t="s">
        <v>3130</v>
      </c>
      <c r="AC419" s="224"/>
      <c r="AD419" s="224"/>
      <c r="AE419" s="224"/>
      <c r="AF419" s="224"/>
      <c r="AG419" s="224">
        <v>1</v>
      </c>
      <c r="AH419" s="224">
        <v>0</v>
      </c>
      <c r="AI419" s="224">
        <v>0</v>
      </c>
      <c r="AJ419" s="224">
        <v>20</v>
      </c>
      <c r="AK419" s="230">
        <f t="shared" si="68"/>
        <v>2004</v>
      </c>
      <c r="AL419" s="224">
        <f t="shared" si="69"/>
        <v>20</v>
      </c>
      <c r="AM419" s="224">
        <v>0</v>
      </c>
      <c r="AN419" s="224">
        <f t="shared" si="70"/>
        <v>20</v>
      </c>
      <c r="AO419" s="224">
        <f t="shared" si="71"/>
        <v>20</v>
      </c>
      <c r="AP419" s="233"/>
      <c r="AQ419" s="224">
        <f t="shared" si="72"/>
        <v>20</v>
      </c>
      <c r="AR419" s="224"/>
      <c r="AS419" s="224">
        <f t="shared" si="73"/>
        <v>20</v>
      </c>
      <c r="AT419" s="224">
        <f t="shared" si="74"/>
        <v>0</v>
      </c>
      <c r="AU419" s="224" t="str">
        <f>IFERROR((AQ419-#REF!+#REF!)/(#REF!-#REF!)*100,"")</f>
        <v/>
      </c>
      <c r="AV419" s="224"/>
      <c r="AW419" s="224"/>
      <c r="AX419" s="224"/>
    </row>
    <row r="420" ht="12.75" customHeight="1" spans="1:50">
      <c r="A420" s="13">
        <v>413</v>
      </c>
      <c r="B420" s="204" t="s">
        <v>2339</v>
      </c>
      <c r="C420" s="204" t="s">
        <v>2167</v>
      </c>
      <c r="D420" s="205" t="s">
        <v>1798</v>
      </c>
      <c r="E420" s="206"/>
      <c r="F420" s="206"/>
      <c r="G420" s="207" t="s">
        <v>3126</v>
      </c>
      <c r="H420" s="208"/>
      <c r="I420" s="209" t="s">
        <v>1799</v>
      </c>
      <c r="J420" s="208">
        <v>1</v>
      </c>
      <c r="K420" s="209" t="s">
        <v>3127</v>
      </c>
      <c r="L420" s="215" t="s">
        <v>1800</v>
      </c>
      <c r="M420" s="214" t="str">
        <f t="shared" si="66"/>
        <v>2004-12-31</v>
      </c>
      <c r="N420" s="46"/>
      <c r="O420" s="16"/>
      <c r="P420" s="14"/>
      <c r="Q420" s="217">
        <v>1005</v>
      </c>
      <c r="R420" s="16">
        <v>0</v>
      </c>
      <c r="S420" s="16"/>
      <c r="T420" s="16">
        <f t="shared" si="75"/>
        <v>20</v>
      </c>
      <c r="U420" s="46"/>
      <c r="V420" s="16">
        <f t="shared" si="76"/>
        <v>20</v>
      </c>
      <c r="W420" s="16" t="str">
        <f t="shared" si="67"/>
        <v/>
      </c>
      <c r="X420" s="14"/>
      <c r="Y420" s="2"/>
      <c r="AA420" s="45" t="s">
        <v>3129</v>
      </c>
      <c r="AB420" s="224" t="s">
        <v>3130</v>
      </c>
      <c r="AC420" s="224"/>
      <c r="AD420" s="224"/>
      <c r="AE420" s="224"/>
      <c r="AF420" s="224"/>
      <c r="AG420" s="224">
        <v>1</v>
      </c>
      <c r="AH420" s="224">
        <v>0</v>
      </c>
      <c r="AI420" s="224">
        <v>0</v>
      </c>
      <c r="AJ420" s="224">
        <v>20</v>
      </c>
      <c r="AK420" s="230">
        <f t="shared" si="68"/>
        <v>2004</v>
      </c>
      <c r="AL420" s="224">
        <f t="shared" si="69"/>
        <v>20</v>
      </c>
      <c r="AM420" s="224">
        <v>0</v>
      </c>
      <c r="AN420" s="224">
        <f t="shared" si="70"/>
        <v>20</v>
      </c>
      <c r="AO420" s="224">
        <f t="shared" si="71"/>
        <v>20</v>
      </c>
      <c r="AP420" s="233"/>
      <c r="AQ420" s="224">
        <f t="shared" si="72"/>
        <v>20</v>
      </c>
      <c r="AR420" s="224"/>
      <c r="AS420" s="224">
        <f t="shared" si="73"/>
        <v>20</v>
      </c>
      <c r="AT420" s="224">
        <f t="shared" si="74"/>
        <v>0</v>
      </c>
      <c r="AU420" s="224" t="str">
        <f>IFERROR((AQ420-#REF!+#REF!)/(#REF!-#REF!)*100,"")</f>
        <v/>
      </c>
      <c r="AV420" s="224"/>
      <c r="AW420" s="224"/>
      <c r="AX420" s="224"/>
    </row>
    <row r="421" ht="12.75" customHeight="1" spans="1:50">
      <c r="A421" s="13">
        <v>414</v>
      </c>
      <c r="B421" s="204" t="s">
        <v>2340</v>
      </c>
      <c r="C421" s="204" t="s">
        <v>2167</v>
      </c>
      <c r="D421" s="205" t="s">
        <v>1798</v>
      </c>
      <c r="E421" s="206"/>
      <c r="F421" s="206"/>
      <c r="G421" s="207" t="s">
        <v>3126</v>
      </c>
      <c r="H421" s="208"/>
      <c r="I421" s="209" t="s">
        <v>1799</v>
      </c>
      <c r="J421" s="208">
        <v>1</v>
      </c>
      <c r="K421" s="209" t="s">
        <v>3127</v>
      </c>
      <c r="L421" s="215" t="s">
        <v>1800</v>
      </c>
      <c r="M421" s="214" t="str">
        <f t="shared" si="66"/>
        <v>2004-12-31</v>
      </c>
      <c r="N421" s="46"/>
      <c r="O421" s="16"/>
      <c r="P421" s="14"/>
      <c r="Q421" s="217">
        <v>1005</v>
      </c>
      <c r="R421" s="16">
        <v>0</v>
      </c>
      <c r="S421" s="16"/>
      <c r="T421" s="16">
        <f t="shared" si="75"/>
        <v>20</v>
      </c>
      <c r="U421" s="46"/>
      <c r="V421" s="16">
        <f t="shared" si="76"/>
        <v>20</v>
      </c>
      <c r="W421" s="16" t="str">
        <f t="shared" si="67"/>
        <v/>
      </c>
      <c r="X421" s="14"/>
      <c r="Y421" s="2"/>
      <c r="AA421" s="45" t="s">
        <v>3129</v>
      </c>
      <c r="AB421" s="224" t="s">
        <v>3130</v>
      </c>
      <c r="AC421" s="224"/>
      <c r="AD421" s="224"/>
      <c r="AE421" s="224"/>
      <c r="AF421" s="224"/>
      <c r="AG421" s="224">
        <v>1</v>
      </c>
      <c r="AH421" s="224">
        <v>0</v>
      </c>
      <c r="AI421" s="224">
        <v>0</v>
      </c>
      <c r="AJ421" s="224">
        <v>20</v>
      </c>
      <c r="AK421" s="230">
        <f t="shared" si="68"/>
        <v>2004</v>
      </c>
      <c r="AL421" s="224">
        <f t="shared" si="69"/>
        <v>20</v>
      </c>
      <c r="AM421" s="224">
        <v>0</v>
      </c>
      <c r="AN421" s="224">
        <f t="shared" si="70"/>
        <v>20</v>
      </c>
      <c r="AO421" s="224">
        <f t="shared" si="71"/>
        <v>20</v>
      </c>
      <c r="AP421" s="233"/>
      <c r="AQ421" s="224">
        <f t="shared" si="72"/>
        <v>20</v>
      </c>
      <c r="AR421" s="224"/>
      <c r="AS421" s="224">
        <f t="shared" si="73"/>
        <v>20</v>
      </c>
      <c r="AT421" s="224">
        <f t="shared" si="74"/>
        <v>0</v>
      </c>
      <c r="AU421" s="224" t="str">
        <f>IFERROR((AQ421-#REF!+#REF!)/(#REF!-#REF!)*100,"")</f>
        <v/>
      </c>
      <c r="AV421" s="224"/>
      <c r="AW421" s="224"/>
      <c r="AX421" s="224"/>
    </row>
    <row r="422" ht="12.75" customHeight="1" spans="1:50">
      <c r="A422" s="13">
        <v>415</v>
      </c>
      <c r="B422" s="204" t="s">
        <v>2341</v>
      </c>
      <c r="C422" s="204" t="s">
        <v>2167</v>
      </c>
      <c r="D422" s="205" t="s">
        <v>1798</v>
      </c>
      <c r="E422" s="206"/>
      <c r="F422" s="206"/>
      <c r="G422" s="207" t="s">
        <v>3126</v>
      </c>
      <c r="H422" s="208"/>
      <c r="I422" s="209" t="s">
        <v>1799</v>
      </c>
      <c r="J422" s="208">
        <v>1</v>
      </c>
      <c r="K422" s="209" t="s">
        <v>3127</v>
      </c>
      <c r="L422" s="215" t="s">
        <v>1800</v>
      </c>
      <c r="M422" s="214" t="str">
        <f t="shared" si="66"/>
        <v>2004-12-31</v>
      </c>
      <c r="N422" s="46"/>
      <c r="O422" s="16"/>
      <c r="P422" s="14"/>
      <c r="Q422" s="217">
        <v>1005</v>
      </c>
      <c r="R422" s="16">
        <v>0</v>
      </c>
      <c r="S422" s="16"/>
      <c r="T422" s="16">
        <f t="shared" si="75"/>
        <v>20</v>
      </c>
      <c r="U422" s="46"/>
      <c r="V422" s="16">
        <f t="shared" si="76"/>
        <v>20</v>
      </c>
      <c r="W422" s="16" t="str">
        <f t="shared" si="67"/>
        <v/>
      </c>
      <c r="X422" s="14"/>
      <c r="Y422" s="2"/>
      <c r="AA422" s="45" t="s">
        <v>3129</v>
      </c>
      <c r="AB422" s="224" t="s">
        <v>3130</v>
      </c>
      <c r="AC422" s="224"/>
      <c r="AD422" s="224"/>
      <c r="AE422" s="224"/>
      <c r="AF422" s="224"/>
      <c r="AG422" s="224">
        <v>1</v>
      </c>
      <c r="AH422" s="224">
        <v>0</v>
      </c>
      <c r="AI422" s="224">
        <v>0</v>
      </c>
      <c r="AJ422" s="224">
        <v>20</v>
      </c>
      <c r="AK422" s="230">
        <f t="shared" si="68"/>
        <v>2004</v>
      </c>
      <c r="AL422" s="224">
        <f t="shared" si="69"/>
        <v>20</v>
      </c>
      <c r="AM422" s="224">
        <v>0</v>
      </c>
      <c r="AN422" s="224">
        <f t="shared" si="70"/>
        <v>20</v>
      </c>
      <c r="AO422" s="224">
        <f t="shared" si="71"/>
        <v>20</v>
      </c>
      <c r="AP422" s="233"/>
      <c r="AQ422" s="224">
        <f t="shared" si="72"/>
        <v>20</v>
      </c>
      <c r="AR422" s="224"/>
      <c r="AS422" s="224">
        <f t="shared" si="73"/>
        <v>20</v>
      </c>
      <c r="AT422" s="224">
        <f t="shared" si="74"/>
        <v>0</v>
      </c>
      <c r="AU422" s="224" t="str">
        <f>IFERROR((AQ422-#REF!+#REF!)/(#REF!-#REF!)*100,"")</f>
        <v/>
      </c>
      <c r="AV422" s="224"/>
      <c r="AW422" s="224"/>
      <c r="AX422" s="224"/>
    </row>
    <row r="423" ht="12.75" customHeight="1" spans="1:50">
      <c r="A423" s="13">
        <v>416</v>
      </c>
      <c r="B423" s="204" t="s">
        <v>2342</v>
      </c>
      <c r="C423" s="204" t="s">
        <v>2167</v>
      </c>
      <c r="D423" s="205" t="s">
        <v>1798</v>
      </c>
      <c r="E423" s="206"/>
      <c r="F423" s="206"/>
      <c r="G423" s="207" t="s">
        <v>3126</v>
      </c>
      <c r="H423" s="208"/>
      <c r="I423" s="209" t="s">
        <v>1799</v>
      </c>
      <c r="J423" s="208">
        <v>1</v>
      </c>
      <c r="K423" s="209" t="s">
        <v>3127</v>
      </c>
      <c r="L423" s="215" t="s">
        <v>1800</v>
      </c>
      <c r="M423" s="214" t="str">
        <f t="shared" si="66"/>
        <v>2004-12-31</v>
      </c>
      <c r="N423" s="46"/>
      <c r="O423" s="16"/>
      <c r="P423" s="14"/>
      <c r="Q423" s="217">
        <v>1005</v>
      </c>
      <c r="R423" s="16">
        <v>0</v>
      </c>
      <c r="S423" s="16"/>
      <c r="T423" s="16">
        <f t="shared" si="75"/>
        <v>20</v>
      </c>
      <c r="U423" s="46"/>
      <c r="V423" s="16">
        <f t="shared" si="76"/>
        <v>20</v>
      </c>
      <c r="W423" s="16" t="str">
        <f t="shared" si="67"/>
        <v/>
      </c>
      <c r="X423" s="14"/>
      <c r="Y423" s="2"/>
      <c r="AA423" s="45" t="s">
        <v>3129</v>
      </c>
      <c r="AB423" s="224" t="s">
        <v>3130</v>
      </c>
      <c r="AC423" s="224"/>
      <c r="AD423" s="224"/>
      <c r="AE423" s="224"/>
      <c r="AF423" s="224"/>
      <c r="AG423" s="224">
        <v>1</v>
      </c>
      <c r="AH423" s="224">
        <v>0</v>
      </c>
      <c r="AI423" s="224">
        <v>0</v>
      </c>
      <c r="AJ423" s="224">
        <v>20</v>
      </c>
      <c r="AK423" s="230">
        <f t="shared" si="68"/>
        <v>2004</v>
      </c>
      <c r="AL423" s="224">
        <f t="shared" si="69"/>
        <v>20</v>
      </c>
      <c r="AM423" s="224">
        <v>0</v>
      </c>
      <c r="AN423" s="224">
        <f t="shared" si="70"/>
        <v>20</v>
      </c>
      <c r="AO423" s="224">
        <f t="shared" si="71"/>
        <v>20</v>
      </c>
      <c r="AP423" s="233"/>
      <c r="AQ423" s="224">
        <f t="shared" si="72"/>
        <v>20</v>
      </c>
      <c r="AR423" s="224"/>
      <c r="AS423" s="224">
        <f t="shared" si="73"/>
        <v>20</v>
      </c>
      <c r="AT423" s="224">
        <f t="shared" si="74"/>
        <v>0</v>
      </c>
      <c r="AU423" s="224" t="str">
        <f>IFERROR((AQ423-#REF!+#REF!)/(#REF!-#REF!)*100,"")</f>
        <v/>
      </c>
      <c r="AV423" s="224"/>
      <c r="AW423" s="224"/>
      <c r="AX423" s="224"/>
    </row>
    <row r="424" ht="12.75" customHeight="1" spans="1:50">
      <c r="A424" s="13">
        <v>417</v>
      </c>
      <c r="B424" s="204" t="s">
        <v>2343</v>
      </c>
      <c r="C424" s="204" t="s">
        <v>2167</v>
      </c>
      <c r="D424" s="205" t="s">
        <v>1798</v>
      </c>
      <c r="E424" s="206"/>
      <c r="F424" s="206"/>
      <c r="G424" s="207" t="s">
        <v>3126</v>
      </c>
      <c r="H424" s="208"/>
      <c r="I424" s="209" t="s">
        <v>1799</v>
      </c>
      <c r="J424" s="208">
        <v>1</v>
      </c>
      <c r="K424" s="209" t="s">
        <v>3127</v>
      </c>
      <c r="L424" s="215" t="s">
        <v>1800</v>
      </c>
      <c r="M424" s="214" t="str">
        <f t="shared" si="66"/>
        <v>2004-12-31</v>
      </c>
      <c r="N424" s="46"/>
      <c r="O424" s="16"/>
      <c r="P424" s="14"/>
      <c r="Q424" s="217">
        <v>1005</v>
      </c>
      <c r="R424" s="16">
        <v>0</v>
      </c>
      <c r="S424" s="16"/>
      <c r="T424" s="16">
        <f t="shared" si="75"/>
        <v>20</v>
      </c>
      <c r="U424" s="46"/>
      <c r="V424" s="16">
        <f t="shared" si="76"/>
        <v>20</v>
      </c>
      <c r="W424" s="16" t="str">
        <f t="shared" si="67"/>
        <v/>
      </c>
      <c r="X424" s="14"/>
      <c r="Y424" s="2"/>
      <c r="AA424" s="45" t="s">
        <v>3129</v>
      </c>
      <c r="AB424" s="224" t="s">
        <v>3130</v>
      </c>
      <c r="AC424" s="224"/>
      <c r="AD424" s="224"/>
      <c r="AE424" s="224"/>
      <c r="AF424" s="224"/>
      <c r="AG424" s="224">
        <v>1</v>
      </c>
      <c r="AH424" s="224">
        <v>0</v>
      </c>
      <c r="AI424" s="224">
        <v>0</v>
      </c>
      <c r="AJ424" s="224">
        <v>20</v>
      </c>
      <c r="AK424" s="230">
        <f t="shared" si="68"/>
        <v>2004</v>
      </c>
      <c r="AL424" s="224">
        <f t="shared" si="69"/>
        <v>20</v>
      </c>
      <c r="AM424" s="224">
        <v>0</v>
      </c>
      <c r="AN424" s="224">
        <f t="shared" si="70"/>
        <v>20</v>
      </c>
      <c r="AO424" s="224">
        <f t="shared" si="71"/>
        <v>20</v>
      </c>
      <c r="AP424" s="233"/>
      <c r="AQ424" s="224">
        <f t="shared" si="72"/>
        <v>20</v>
      </c>
      <c r="AR424" s="224"/>
      <c r="AS424" s="224">
        <f t="shared" si="73"/>
        <v>20</v>
      </c>
      <c r="AT424" s="224">
        <f t="shared" si="74"/>
        <v>0</v>
      </c>
      <c r="AU424" s="224" t="str">
        <f>IFERROR((AQ424-#REF!+#REF!)/(#REF!-#REF!)*100,"")</f>
        <v/>
      </c>
      <c r="AV424" s="224"/>
      <c r="AW424" s="224"/>
      <c r="AX424" s="224"/>
    </row>
    <row r="425" ht="12.75" customHeight="1" spans="1:50">
      <c r="A425" s="13">
        <v>418</v>
      </c>
      <c r="B425" s="204" t="s">
        <v>2344</v>
      </c>
      <c r="C425" s="204" t="s">
        <v>2167</v>
      </c>
      <c r="D425" s="205" t="s">
        <v>1798</v>
      </c>
      <c r="E425" s="206"/>
      <c r="F425" s="206"/>
      <c r="G425" s="207" t="s">
        <v>3126</v>
      </c>
      <c r="H425" s="208"/>
      <c r="I425" s="209" t="s">
        <v>1799</v>
      </c>
      <c r="J425" s="208">
        <v>1</v>
      </c>
      <c r="K425" s="209" t="s">
        <v>3127</v>
      </c>
      <c r="L425" s="215" t="s">
        <v>1800</v>
      </c>
      <c r="M425" s="214" t="str">
        <f t="shared" si="66"/>
        <v>2004-12-31</v>
      </c>
      <c r="N425" s="46"/>
      <c r="O425" s="16"/>
      <c r="P425" s="14"/>
      <c r="Q425" s="217">
        <v>1005</v>
      </c>
      <c r="R425" s="16">
        <v>0</v>
      </c>
      <c r="S425" s="16"/>
      <c r="T425" s="16">
        <f t="shared" si="75"/>
        <v>20</v>
      </c>
      <c r="U425" s="46"/>
      <c r="V425" s="16">
        <f t="shared" si="76"/>
        <v>20</v>
      </c>
      <c r="W425" s="16" t="str">
        <f t="shared" si="67"/>
        <v/>
      </c>
      <c r="X425" s="14"/>
      <c r="Y425" s="2"/>
      <c r="AA425" s="45" t="s">
        <v>3129</v>
      </c>
      <c r="AB425" s="224" t="s">
        <v>3130</v>
      </c>
      <c r="AC425" s="224"/>
      <c r="AD425" s="224"/>
      <c r="AE425" s="224"/>
      <c r="AF425" s="224"/>
      <c r="AG425" s="224">
        <v>1</v>
      </c>
      <c r="AH425" s="224">
        <v>0</v>
      </c>
      <c r="AI425" s="224">
        <v>0</v>
      </c>
      <c r="AJ425" s="224">
        <v>20</v>
      </c>
      <c r="AK425" s="230">
        <f t="shared" si="68"/>
        <v>2004</v>
      </c>
      <c r="AL425" s="224">
        <f t="shared" si="69"/>
        <v>20</v>
      </c>
      <c r="AM425" s="224">
        <v>0</v>
      </c>
      <c r="AN425" s="224">
        <f t="shared" si="70"/>
        <v>20</v>
      </c>
      <c r="AO425" s="224">
        <f t="shared" si="71"/>
        <v>20</v>
      </c>
      <c r="AP425" s="233"/>
      <c r="AQ425" s="224">
        <f t="shared" si="72"/>
        <v>20</v>
      </c>
      <c r="AR425" s="224"/>
      <c r="AS425" s="224">
        <f t="shared" si="73"/>
        <v>20</v>
      </c>
      <c r="AT425" s="224">
        <f t="shared" si="74"/>
        <v>0</v>
      </c>
      <c r="AU425" s="224" t="str">
        <f>IFERROR((AQ425-#REF!+#REF!)/(#REF!-#REF!)*100,"")</f>
        <v/>
      </c>
      <c r="AV425" s="224"/>
      <c r="AW425" s="224"/>
      <c r="AX425" s="224"/>
    </row>
    <row r="426" ht="12.75" customHeight="1" spans="1:50">
      <c r="A426" s="13">
        <v>419</v>
      </c>
      <c r="B426" s="204" t="s">
        <v>2345</v>
      </c>
      <c r="C426" s="204" t="s">
        <v>2167</v>
      </c>
      <c r="D426" s="205" t="s">
        <v>1798</v>
      </c>
      <c r="E426" s="206"/>
      <c r="F426" s="206"/>
      <c r="G426" s="207" t="s">
        <v>3126</v>
      </c>
      <c r="H426" s="208"/>
      <c r="I426" s="209" t="s">
        <v>1799</v>
      </c>
      <c r="J426" s="208">
        <v>1</v>
      </c>
      <c r="K426" s="209" t="s">
        <v>3127</v>
      </c>
      <c r="L426" s="215" t="s">
        <v>1800</v>
      </c>
      <c r="M426" s="214" t="str">
        <f t="shared" si="66"/>
        <v>2004-12-31</v>
      </c>
      <c r="N426" s="46"/>
      <c r="O426" s="16"/>
      <c r="P426" s="14"/>
      <c r="Q426" s="217">
        <v>1005</v>
      </c>
      <c r="R426" s="16">
        <v>0</v>
      </c>
      <c r="S426" s="16"/>
      <c r="T426" s="16">
        <f t="shared" si="75"/>
        <v>20</v>
      </c>
      <c r="U426" s="46"/>
      <c r="V426" s="16">
        <f t="shared" si="76"/>
        <v>20</v>
      </c>
      <c r="W426" s="16" t="str">
        <f t="shared" si="67"/>
        <v/>
      </c>
      <c r="X426" s="14"/>
      <c r="Y426" s="2"/>
      <c r="AA426" s="45" t="s">
        <v>3129</v>
      </c>
      <c r="AB426" s="224" t="s">
        <v>3130</v>
      </c>
      <c r="AC426" s="224"/>
      <c r="AD426" s="224"/>
      <c r="AE426" s="224"/>
      <c r="AF426" s="224"/>
      <c r="AG426" s="224">
        <v>1</v>
      </c>
      <c r="AH426" s="224">
        <v>0</v>
      </c>
      <c r="AI426" s="224">
        <v>0</v>
      </c>
      <c r="AJ426" s="224">
        <v>20</v>
      </c>
      <c r="AK426" s="230">
        <f t="shared" si="68"/>
        <v>2004</v>
      </c>
      <c r="AL426" s="224">
        <f t="shared" si="69"/>
        <v>20</v>
      </c>
      <c r="AM426" s="224">
        <v>0</v>
      </c>
      <c r="AN426" s="224">
        <f t="shared" si="70"/>
        <v>20</v>
      </c>
      <c r="AO426" s="224">
        <f t="shared" si="71"/>
        <v>20</v>
      </c>
      <c r="AP426" s="233"/>
      <c r="AQ426" s="224">
        <f t="shared" si="72"/>
        <v>20</v>
      </c>
      <c r="AR426" s="224"/>
      <c r="AS426" s="224">
        <f t="shared" si="73"/>
        <v>20</v>
      </c>
      <c r="AT426" s="224">
        <f t="shared" si="74"/>
        <v>0</v>
      </c>
      <c r="AU426" s="224" t="str">
        <f>IFERROR((AQ426-#REF!+#REF!)/(#REF!-#REF!)*100,"")</f>
        <v/>
      </c>
      <c r="AV426" s="224"/>
      <c r="AW426" s="224"/>
      <c r="AX426" s="224"/>
    </row>
    <row r="427" ht="12.75" customHeight="1" spans="1:50">
      <c r="A427" s="13">
        <v>420</v>
      </c>
      <c r="B427" s="204" t="s">
        <v>2346</v>
      </c>
      <c r="C427" s="204" t="s">
        <v>2167</v>
      </c>
      <c r="D427" s="205" t="s">
        <v>1798</v>
      </c>
      <c r="E427" s="206"/>
      <c r="F427" s="206"/>
      <c r="G427" s="207" t="s">
        <v>3126</v>
      </c>
      <c r="H427" s="208"/>
      <c r="I427" s="209" t="s">
        <v>1799</v>
      </c>
      <c r="J427" s="208">
        <v>1</v>
      </c>
      <c r="K427" s="209" t="s">
        <v>3127</v>
      </c>
      <c r="L427" s="215" t="s">
        <v>1800</v>
      </c>
      <c r="M427" s="214" t="str">
        <f t="shared" si="66"/>
        <v>2004-12-31</v>
      </c>
      <c r="N427" s="46"/>
      <c r="O427" s="16"/>
      <c r="P427" s="14"/>
      <c r="Q427" s="217">
        <v>1005</v>
      </c>
      <c r="R427" s="16">
        <v>0</v>
      </c>
      <c r="S427" s="16"/>
      <c r="T427" s="16">
        <f t="shared" si="75"/>
        <v>20</v>
      </c>
      <c r="U427" s="46"/>
      <c r="V427" s="16">
        <f t="shared" si="76"/>
        <v>20</v>
      </c>
      <c r="W427" s="16" t="str">
        <f t="shared" si="67"/>
        <v/>
      </c>
      <c r="X427" s="14"/>
      <c r="Y427" s="2"/>
      <c r="AA427" s="45" t="s">
        <v>3129</v>
      </c>
      <c r="AB427" s="224" t="s">
        <v>3130</v>
      </c>
      <c r="AC427" s="224"/>
      <c r="AD427" s="224"/>
      <c r="AE427" s="224"/>
      <c r="AF427" s="224"/>
      <c r="AG427" s="224">
        <v>1</v>
      </c>
      <c r="AH427" s="224">
        <v>0</v>
      </c>
      <c r="AI427" s="224">
        <v>0</v>
      </c>
      <c r="AJ427" s="224">
        <v>20</v>
      </c>
      <c r="AK427" s="230">
        <f t="shared" si="68"/>
        <v>2004</v>
      </c>
      <c r="AL427" s="224">
        <f t="shared" si="69"/>
        <v>20</v>
      </c>
      <c r="AM427" s="224">
        <v>0</v>
      </c>
      <c r="AN427" s="224">
        <f t="shared" si="70"/>
        <v>20</v>
      </c>
      <c r="AO427" s="224">
        <f t="shared" si="71"/>
        <v>20</v>
      </c>
      <c r="AP427" s="233"/>
      <c r="AQ427" s="224">
        <f t="shared" si="72"/>
        <v>20</v>
      </c>
      <c r="AR427" s="224"/>
      <c r="AS427" s="224">
        <f t="shared" si="73"/>
        <v>20</v>
      </c>
      <c r="AT427" s="224">
        <f t="shared" si="74"/>
        <v>0</v>
      </c>
      <c r="AU427" s="224" t="str">
        <f>IFERROR((AQ427-#REF!+#REF!)/(#REF!-#REF!)*100,"")</f>
        <v/>
      </c>
      <c r="AV427" s="224"/>
      <c r="AW427" s="224"/>
      <c r="AX427" s="224"/>
    </row>
    <row r="428" ht="12.75" customHeight="1" spans="1:50">
      <c r="A428" s="13">
        <v>421</v>
      </c>
      <c r="B428" s="204" t="s">
        <v>2347</v>
      </c>
      <c r="C428" s="204" t="s">
        <v>2167</v>
      </c>
      <c r="D428" s="205" t="s">
        <v>1798</v>
      </c>
      <c r="E428" s="206"/>
      <c r="F428" s="206"/>
      <c r="G428" s="207" t="s">
        <v>3126</v>
      </c>
      <c r="H428" s="208"/>
      <c r="I428" s="209" t="s">
        <v>1799</v>
      </c>
      <c r="J428" s="208">
        <v>1</v>
      </c>
      <c r="K428" s="209" t="s">
        <v>3127</v>
      </c>
      <c r="L428" s="215" t="s">
        <v>1969</v>
      </c>
      <c r="M428" s="214" t="str">
        <f t="shared" si="66"/>
        <v>2006-12-31</v>
      </c>
      <c r="N428" s="46"/>
      <c r="O428" s="16"/>
      <c r="P428" s="14"/>
      <c r="Q428" s="217">
        <v>1005</v>
      </c>
      <c r="R428" s="16">
        <v>0</v>
      </c>
      <c r="S428" s="16"/>
      <c r="T428" s="16">
        <f t="shared" si="75"/>
        <v>20</v>
      </c>
      <c r="U428" s="46"/>
      <c r="V428" s="16">
        <f t="shared" si="76"/>
        <v>20</v>
      </c>
      <c r="W428" s="16" t="str">
        <f t="shared" si="67"/>
        <v/>
      </c>
      <c r="X428" s="14"/>
      <c r="Y428" s="2"/>
      <c r="AA428" s="45" t="s">
        <v>3129</v>
      </c>
      <c r="AB428" s="224" t="s">
        <v>3130</v>
      </c>
      <c r="AC428" s="224"/>
      <c r="AD428" s="224"/>
      <c r="AE428" s="224"/>
      <c r="AF428" s="224"/>
      <c r="AG428" s="224">
        <v>1</v>
      </c>
      <c r="AH428" s="224">
        <v>0</v>
      </c>
      <c r="AI428" s="224">
        <v>0</v>
      </c>
      <c r="AJ428" s="224">
        <v>20</v>
      </c>
      <c r="AK428" s="230">
        <f t="shared" si="68"/>
        <v>2006</v>
      </c>
      <c r="AL428" s="224">
        <f t="shared" si="69"/>
        <v>20</v>
      </c>
      <c r="AM428" s="224">
        <v>0</v>
      </c>
      <c r="AN428" s="224">
        <f t="shared" si="70"/>
        <v>20</v>
      </c>
      <c r="AO428" s="224">
        <f t="shared" si="71"/>
        <v>20</v>
      </c>
      <c r="AP428" s="233"/>
      <c r="AQ428" s="224">
        <f t="shared" si="72"/>
        <v>20</v>
      </c>
      <c r="AR428" s="224"/>
      <c r="AS428" s="224">
        <f t="shared" si="73"/>
        <v>20</v>
      </c>
      <c r="AT428" s="224">
        <f t="shared" si="74"/>
        <v>0</v>
      </c>
      <c r="AU428" s="224" t="str">
        <f>IFERROR((AQ428-#REF!+#REF!)/(#REF!-#REF!)*100,"")</f>
        <v/>
      </c>
      <c r="AV428" s="224"/>
      <c r="AW428" s="224"/>
      <c r="AX428" s="224"/>
    </row>
    <row r="429" ht="12.75" customHeight="1" spans="1:50">
      <c r="A429" s="13">
        <v>422</v>
      </c>
      <c r="B429" s="204" t="s">
        <v>2348</v>
      </c>
      <c r="C429" s="204" t="s">
        <v>2167</v>
      </c>
      <c r="D429" s="205" t="s">
        <v>1798</v>
      </c>
      <c r="E429" s="206"/>
      <c r="F429" s="206"/>
      <c r="G429" s="207" t="s">
        <v>3126</v>
      </c>
      <c r="H429" s="208"/>
      <c r="I429" s="209" t="s">
        <v>1799</v>
      </c>
      <c r="J429" s="208">
        <v>1</v>
      </c>
      <c r="K429" s="209" t="s">
        <v>3127</v>
      </c>
      <c r="L429" s="215" t="s">
        <v>1800</v>
      </c>
      <c r="M429" s="214" t="str">
        <f t="shared" si="66"/>
        <v>2004-12-31</v>
      </c>
      <c r="N429" s="46"/>
      <c r="O429" s="16"/>
      <c r="P429" s="14"/>
      <c r="Q429" s="217">
        <v>1005</v>
      </c>
      <c r="R429" s="16">
        <v>0</v>
      </c>
      <c r="S429" s="16"/>
      <c r="T429" s="16">
        <f t="shared" si="75"/>
        <v>20</v>
      </c>
      <c r="U429" s="46"/>
      <c r="V429" s="16">
        <f t="shared" si="76"/>
        <v>20</v>
      </c>
      <c r="W429" s="16" t="str">
        <f t="shared" si="67"/>
        <v/>
      </c>
      <c r="X429" s="14"/>
      <c r="Y429" s="2"/>
      <c r="AA429" s="45" t="s">
        <v>3129</v>
      </c>
      <c r="AB429" s="224" t="s">
        <v>3130</v>
      </c>
      <c r="AC429" s="224"/>
      <c r="AD429" s="224"/>
      <c r="AE429" s="224"/>
      <c r="AF429" s="224"/>
      <c r="AG429" s="224">
        <v>1</v>
      </c>
      <c r="AH429" s="224">
        <v>0</v>
      </c>
      <c r="AI429" s="224">
        <v>0</v>
      </c>
      <c r="AJ429" s="224">
        <v>20</v>
      </c>
      <c r="AK429" s="230">
        <f t="shared" si="68"/>
        <v>2004</v>
      </c>
      <c r="AL429" s="224">
        <f t="shared" si="69"/>
        <v>20</v>
      </c>
      <c r="AM429" s="224">
        <v>0</v>
      </c>
      <c r="AN429" s="224">
        <f t="shared" si="70"/>
        <v>20</v>
      </c>
      <c r="AO429" s="224">
        <f t="shared" si="71"/>
        <v>20</v>
      </c>
      <c r="AP429" s="233"/>
      <c r="AQ429" s="224">
        <f t="shared" si="72"/>
        <v>20</v>
      </c>
      <c r="AR429" s="224"/>
      <c r="AS429" s="224">
        <f t="shared" si="73"/>
        <v>20</v>
      </c>
      <c r="AT429" s="224">
        <f t="shared" si="74"/>
        <v>0</v>
      </c>
      <c r="AU429" s="224" t="str">
        <f>IFERROR((AQ429-#REF!+#REF!)/(#REF!-#REF!)*100,"")</f>
        <v/>
      </c>
      <c r="AV429" s="224"/>
      <c r="AW429" s="224"/>
      <c r="AX429" s="224"/>
    </row>
    <row r="430" ht="12.75" customHeight="1" spans="1:50">
      <c r="A430" s="13">
        <v>423</v>
      </c>
      <c r="B430" s="204" t="s">
        <v>2349</v>
      </c>
      <c r="C430" s="204" t="s">
        <v>2167</v>
      </c>
      <c r="D430" s="205" t="s">
        <v>1798</v>
      </c>
      <c r="E430" s="206"/>
      <c r="F430" s="206"/>
      <c r="G430" s="207" t="s">
        <v>3126</v>
      </c>
      <c r="H430" s="208"/>
      <c r="I430" s="209" t="s">
        <v>1799</v>
      </c>
      <c r="J430" s="208">
        <v>1</v>
      </c>
      <c r="K430" s="209" t="s">
        <v>3127</v>
      </c>
      <c r="L430" s="215" t="s">
        <v>1800</v>
      </c>
      <c r="M430" s="214" t="str">
        <f t="shared" si="66"/>
        <v>2004-12-31</v>
      </c>
      <c r="N430" s="46"/>
      <c r="O430" s="16"/>
      <c r="P430" s="14"/>
      <c r="Q430" s="217">
        <v>1005</v>
      </c>
      <c r="R430" s="16">
        <v>0</v>
      </c>
      <c r="S430" s="16"/>
      <c r="T430" s="16">
        <f t="shared" si="75"/>
        <v>20</v>
      </c>
      <c r="U430" s="46"/>
      <c r="V430" s="16">
        <f t="shared" si="76"/>
        <v>20</v>
      </c>
      <c r="W430" s="16" t="str">
        <f t="shared" si="67"/>
        <v/>
      </c>
      <c r="X430" s="14"/>
      <c r="Y430" s="2"/>
      <c r="AA430" s="45" t="s">
        <v>3129</v>
      </c>
      <c r="AB430" s="224" t="s">
        <v>3130</v>
      </c>
      <c r="AC430" s="224"/>
      <c r="AD430" s="224"/>
      <c r="AE430" s="224"/>
      <c r="AF430" s="224"/>
      <c r="AG430" s="224">
        <v>1</v>
      </c>
      <c r="AH430" s="224">
        <v>0</v>
      </c>
      <c r="AI430" s="224">
        <v>0</v>
      </c>
      <c r="AJ430" s="224">
        <v>20</v>
      </c>
      <c r="AK430" s="230">
        <f t="shared" si="68"/>
        <v>2004</v>
      </c>
      <c r="AL430" s="224">
        <f t="shared" si="69"/>
        <v>20</v>
      </c>
      <c r="AM430" s="224">
        <v>0</v>
      </c>
      <c r="AN430" s="224">
        <f t="shared" si="70"/>
        <v>20</v>
      </c>
      <c r="AO430" s="224">
        <f t="shared" si="71"/>
        <v>20</v>
      </c>
      <c r="AP430" s="233"/>
      <c r="AQ430" s="224">
        <f t="shared" si="72"/>
        <v>20</v>
      </c>
      <c r="AR430" s="224"/>
      <c r="AS430" s="224">
        <f t="shared" si="73"/>
        <v>20</v>
      </c>
      <c r="AT430" s="224">
        <f t="shared" si="74"/>
        <v>0</v>
      </c>
      <c r="AU430" s="224" t="str">
        <f>IFERROR((AQ430-#REF!+#REF!)/(#REF!-#REF!)*100,"")</f>
        <v/>
      </c>
      <c r="AV430" s="224"/>
      <c r="AW430" s="224"/>
      <c r="AX430" s="224"/>
    </row>
    <row r="431" ht="12.75" customHeight="1" spans="1:50">
      <c r="A431" s="13">
        <v>424</v>
      </c>
      <c r="B431" s="204" t="s">
        <v>2350</v>
      </c>
      <c r="C431" s="204" t="s">
        <v>2167</v>
      </c>
      <c r="D431" s="205" t="s">
        <v>1798</v>
      </c>
      <c r="E431" s="206"/>
      <c r="F431" s="206"/>
      <c r="G431" s="207" t="s">
        <v>3126</v>
      </c>
      <c r="H431" s="208"/>
      <c r="I431" s="209" t="s">
        <v>1799</v>
      </c>
      <c r="J431" s="208">
        <v>1</v>
      </c>
      <c r="K431" s="209" t="s">
        <v>3127</v>
      </c>
      <c r="L431" s="215" t="s">
        <v>1800</v>
      </c>
      <c r="M431" s="214" t="str">
        <f t="shared" si="66"/>
        <v>2004-12-31</v>
      </c>
      <c r="N431" s="46"/>
      <c r="O431" s="16"/>
      <c r="P431" s="14"/>
      <c r="Q431" s="217">
        <v>1005</v>
      </c>
      <c r="R431" s="16">
        <v>0</v>
      </c>
      <c r="S431" s="16"/>
      <c r="T431" s="16">
        <f t="shared" si="75"/>
        <v>20</v>
      </c>
      <c r="U431" s="46"/>
      <c r="V431" s="16">
        <f t="shared" si="76"/>
        <v>20</v>
      </c>
      <c r="W431" s="16" t="str">
        <f t="shared" si="67"/>
        <v/>
      </c>
      <c r="X431" s="14"/>
      <c r="Y431" s="2"/>
      <c r="AA431" s="45" t="s">
        <v>3129</v>
      </c>
      <c r="AB431" s="224" t="s">
        <v>3130</v>
      </c>
      <c r="AC431" s="224"/>
      <c r="AD431" s="224"/>
      <c r="AE431" s="224"/>
      <c r="AF431" s="224"/>
      <c r="AG431" s="224">
        <v>1</v>
      </c>
      <c r="AH431" s="224">
        <v>0</v>
      </c>
      <c r="AI431" s="224">
        <v>0</v>
      </c>
      <c r="AJ431" s="224">
        <v>20</v>
      </c>
      <c r="AK431" s="230">
        <f t="shared" si="68"/>
        <v>2004</v>
      </c>
      <c r="AL431" s="224">
        <f t="shared" si="69"/>
        <v>20</v>
      </c>
      <c r="AM431" s="224">
        <v>0</v>
      </c>
      <c r="AN431" s="224">
        <f t="shared" si="70"/>
        <v>20</v>
      </c>
      <c r="AO431" s="224">
        <f t="shared" si="71"/>
        <v>20</v>
      </c>
      <c r="AP431" s="233"/>
      <c r="AQ431" s="224">
        <f t="shared" si="72"/>
        <v>20</v>
      </c>
      <c r="AR431" s="224"/>
      <c r="AS431" s="224">
        <f t="shared" si="73"/>
        <v>20</v>
      </c>
      <c r="AT431" s="224">
        <f t="shared" si="74"/>
        <v>0</v>
      </c>
      <c r="AU431" s="224" t="str">
        <f>IFERROR((AQ431-#REF!+#REF!)/(#REF!-#REF!)*100,"")</f>
        <v/>
      </c>
      <c r="AV431" s="224"/>
      <c r="AW431" s="224"/>
      <c r="AX431" s="224"/>
    </row>
    <row r="432" ht="12.75" customHeight="1" spans="1:50">
      <c r="A432" s="13">
        <v>425</v>
      </c>
      <c r="B432" s="204" t="s">
        <v>2351</v>
      </c>
      <c r="C432" s="204" t="s">
        <v>2167</v>
      </c>
      <c r="D432" s="205" t="s">
        <v>1798</v>
      </c>
      <c r="E432" s="206"/>
      <c r="F432" s="206"/>
      <c r="G432" s="207" t="s">
        <v>3126</v>
      </c>
      <c r="H432" s="208"/>
      <c r="I432" s="209" t="s">
        <v>1799</v>
      </c>
      <c r="J432" s="208">
        <v>1</v>
      </c>
      <c r="K432" s="209" t="s">
        <v>3127</v>
      </c>
      <c r="L432" s="215" t="s">
        <v>1800</v>
      </c>
      <c r="M432" s="214" t="str">
        <f t="shared" si="66"/>
        <v>2004-12-31</v>
      </c>
      <c r="N432" s="46"/>
      <c r="O432" s="16"/>
      <c r="P432" s="14"/>
      <c r="Q432" s="217">
        <v>1005</v>
      </c>
      <c r="R432" s="16">
        <v>0</v>
      </c>
      <c r="S432" s="16"/>
      <c r="T432" s="16">
        <f t="shared" si="75"/>
        <v>20</v>
      </c>
      <c r="U432" s="46"/>
      <c r="V432" s="16">
        <f t="shared" si="76"/>
        <v>20</v>
      </c>
      <c r="W432" s="16" t="str">
        <f t="shared" si="67"/>
        <v/>
      </c>
      <c r="X432" s="14"/>
      <c r="Y432" s="2"/>
      <c r="AA432" s="45" t="s">
        <v>3129</v>
      </c>
      <c r="AB432" s="224" t="s">
        <v>3130</v>
      </c>
      <c r="AC432" s="224"/>
      <c r="AD432" s="224"/>
      <c r="AE432" s="224"/>
      <c r="AF432" s="224"/>
      <c r="AG432" s="224">
        <v>1</v>
      </c>
      <c r="AH432" s="224">
        <v>0</v>
      </c>
      <c r="AI432" s="224">
        <v>0</v>
      </c>
      <c r="AJ432" s="224">
        <v>20</v>
      </c>
      <c r="AK432" s="230">
        <f t="shared" si="68"/>
        <v>2004</v>
      </c>
      <c r="AL432" s="224">
        <f t="shared" si="69"/>
        <v>20</v>
      </c>
      <c r="AM432" s="224">
        <v>0</v>
      </c>
      <c r="AN432" s="224">
        <f t="shared" si="70"/>
        <v>20</v>
      </c>
      <c r="AO432" s="224">
        <f t="shared" si="71"/>
        <v>20</v>
      </c>
      <c r="AP432" s="233"/>
      <c r="AQ432" s="224">
        <f t="shared" si="72"/>
        <v>20</v>
      </c>
      <c r="AR432" s="224"/>
      <c r="AS432" s="224">
        <f t="shared" si="73"/>
        <v>20</v>
      </c>
      <c r="AT432" s="224">
        <f t="shared" si="74"/>
        <v>0</v>
      </c>
      <c r="AU432" s="224" t="str">
        <f>IFERROR((AQ432-#REF!+#REF!)/(#REF!-#REF!)*100,"")</f>
        <v/>
      </c>
      <c r="AV432" s="224"/>
      <c r="AW432" s="224"/>
      <c r="AX432" s="224"/>
    </row>
    <row r="433" ht="12.75" customHeight="1" spans="1:50">
      <c r="A433" s="13">
        <v>426</v>
      </c>
      <c r="B433" s="204" t="s">
        <v>2352</v>
      </c>
      <c r="C433" s="204" t="s">
        <v>2258</v>
      </c>
      <c r="D433" s="205" t="s">
        <v>1798</v>
      </c>
      <c r="E433" s="206"/>
      <c r="F433" s="206"/>
      <c r="G433" s="207" t="s">
        <v>3126</v>
      </c>
      <c r="H433" s="208"/>
      <c r="I433" s="209" t="s">
        <v>1799</v>
      </c>
      <c r="J433" s="208">
        <v>1</v>
      </c>
      <c r="K433" s="209" t="s">
        <v>3127</v>
      </c>
      <c r="L433" s="215" t="s">
        <v>1800</v>
      </c>
      <c r="M433" s="214" t="str">
        <f t="shared" si="66"/>
        <v>2004-12-31</v>
      </c>
      <c r="N433" s="46"/>
      <c r="O433" s="16"/>
      <c r="P433" s="14"/>
      <c r="Q433" s="217">
        <v>466</v>
      </c>
      <c r="R433" s="16">
        <v>0</v>
      </c>
      <c r="S433" s="16"/>
      <c r="T433" s="16">
        <f t="shared" si="75"/>
        <v>10</v>
      </c>
      <c r="U433" s="46"/>
      <c r="V433" s="16">
        <f t="shared" si="76"/>
        <v>10</v>
      </c>
      <c r="W433" s="16" t="str">
        <f t="shared" si="67"/>
        <v/>
      </c>
      <c r="X433" s="14"/>
      <c r="Y433" s="2"/>
      <c r="AA433" s="45" t="s">
        <v>3129</v>
      </c>
      <c r="AB433" s="224" t="s">
        <v>3130</v>
      </c>
      <c r="AC433" s="224"/>
      <c r="AD433" s="224"/>
      <c r="AE433" s="224"/>
      <c r="AF433" s="224"/>
      <c r="AG433" s="224">
        <v>1</v>
      </c>
      <c r="AH433" s="224">
        <v>0</v>
      </c>
      <c r="AI433" s="224">
        <v>0</v>
      </c>
      <c r="AJ433" s="224">
        <v>10</v>
      </c>
      <c r="AK433" s="230">
        <f t="shared" si="68"/>
        <v>2004</v>
      </c>
      <c r="AL433" s="224">
        <f t="shared" si="69"/>
        <v>10</v>
      </c>
      <c r="AM433" s="224">
        <v>0</v>
      </c>
      <c r="AN433" s="224">
        <f t="shared" si="70"/>
        <v>10</v>
      </c>
      <c r="AO433" s="224">
        <f t="shared" si="71"/>
        <v>10</v>
      </c>
      <c r="AP433" s="233"/>
      <c r="AQ433" s="224">
        <f t="shared" si="72"/>
        <v>10</v>
      </c>
      <c r="AR433" s="224"/>
      <c r="AS433" s="224">
        <f t="shared" si="73"/>
        <v>10</v>
      </c>
      <c r="AT433" s="224">
        <f t="shared" si="74"/>
        <v>0</v>
      </c>
      <c r="AU433" s="224" t="str">
        <f>IFERROR((AQ433-#REF!+#REF!)/(#REF!-#REF!)*100,"")</f>
        <v/>
      </c>
      <c r="AV433" s="224"/>
      <c r="AW433" s="224"/>
      <c r="AX433" s="224"/>
    </row>
    <row r="434" ht="12.75" customHeight="1" spans="1:50">
      <c r="A434" s="13">
        <v>427</v>
      </c>
      <c r="B434" s="204" t="s">
        <v>2353</v>
      </c>
      <c r="C434" s="204" t="s">
        <v>2258</v>
      </c>
      <c r="D434" s="205" t="s">
        <v>1798</v>
      </c>
      <c r="E434" s="206"/>
      <c r="F434" s="206"/>
      <c r="G434" s="207" t="s">
        <v>3126</v>
      </c>
      <c r="H434" s="208"/>
      <c r="I434" s="209" t="s">
        <v>1799</v>
      </c>
      <c r="J434" s="208">
        <v>1</v>
      </c>
      <c r="K434" s="209" t="s">
        <v>3127</v>
      </c>
      <c r="L434" s="215" t="s">
        <v>1800</v>
      </c>
      <c r="M434" s="214" t="str">
        <f t="shared" si="66"/>
        <v>2004-12-31</v>
      </c>
      <c r="N434" s="46"/>
      <c r="O434" s="16"/>
      <c r="P434" s="14"/>
      <c r="Q434" s="217">
        <v>466</v>
      </c>
      <c r="R434" s="16">
        <v>0</v>
      </c>
      <c r="S434" s="16"/>
      <c r="T434" s="16">
        <f t="shared" si="75"/>
        <v>10</v>
      </c>
      <c r="U434" s="46"/>
      <c r="V434" s="16">
        <f t="shared" si="76"/>
        <v>10</v>
      </c>
      <c r="W434" s="16" t="str">
        <f t="shared" si="67"/>
        <v/>
      </c>
      <c r="X434" s="14"/>
      <c r="Y434" s="2"/>
      <c r="AA434" s="45" t="s">
        <v>3129</v>
      </c>
      <c r="AB434" s="224" t="s">
        <v>3130</v>
      </c>
      <c r="AC434" s="224"/>
      <c r="AD434" s="224"/>
      <c r="AE434" s="224"/>
      <c r="AF434" s="224"/>
      <c r="AG434" s="224">
        <v>1</v>
      </c>
      <c r="AH434" s="224">
        <v>0</v>
      </c>
      <c r="AI434" s="224">
        <v>0</v>
      </c>
      <c r="AJ434" s="224">
        <v>10</v>
      </c>
      <c r="AK434" s="230">
        <f t="shared" si="68"/>
        <v>2004</v>
      </c>
      <c r="AL434" s="224">
        <f t="shared" si="69"/>
        <v>10</v>
      </c>
      <c r="AM434" s="224">
        <v>0</v>
      </c>
      <c r="AN434" s="224">
        <f t="shared" si="70"/>
        <v>10</v>
      </c>
      <c r="AO434" s="224">
        <f t="shared" si="71"/>
        <v>10</v>
      </c>
      <c r="AP434" s="233"/>
      <c r="AQ434" s="224">
        <f t="shared" si="72"/>
        <v>10</v>
      </c>
      <c r="AR434" s="224"/>
      <c r="AS434" s="224">
        <f t="shared" si="73"/>
        <v>10</v>
      </c>
      <c r="AT434" s="224">
        <f t="shared" si="74"/>
        <v>0</v>
      </c>
      <c r="AU434" s="224" t="str">
        <f>IFERROR((AQ434-#REF!+#REF!)/(#REF!-#REF!)*100,"")</f>
        <v/>
      </c>
      <c r="AV434" s="224"/>
      <c r="AW434" s="224"/>
      <c r="AX434" s="224"/>
    </row>
    <row r="435" ht="12.75" customHeight="1" spans="1:50">
      <c r="A435" s="13">
        <v>428</v>
      </c>
      <c r="B435" s="204" t="s">
        <v>2354</v>
      </c>
      <c r="C435" s="204" t="s">
        <v>2258</v>
      </c>
      <c r="D435" s="205" t="s">
        <v>1798</v>
      </c>
      <c r="E435" s="206"/>
      <c r="F435" s="206"/>
      <c r="G435" s="207" t="s">
        <v>3126</v>
      </c>
      <c r="H435" s="208"/>
      <c r="I435" s="209" t="s">
        <v>1799</v>
      </c>
      <c r="J435" s="208">
        <v>1</v>
      </c>
      <c r="K435" s="209" t="s">
        <v>3127</v>
      </c>
      <c r="L435" s="215" t="s">
        <v>1800</v>
      </c>
      <c r="M435" s="214" t="str">
        <f t="shared" si="66"/>
        <v>2004-12-31</v>
      </c>
      <c r="N435" s="46"/>
      <c r="O435" s="16"/>
      <c r="P435" s="14"/>
      <c r="Q435" s="217">
        <v>466</v>
      </c>
      <c r="R435" s="16">
        <v>0</v>
      </c>
      <c r="S435" s="16"/>
      <c r="T435" s="16">
        <f t="shared" si="75"/>
        <v>10</v>
      </c>
      <c r="U435" s="46"/>
      <c r="V435" s="16">
        <f t="shared" si="76"/>
        <v>10</v>
      </c>
      <c r="W435" s="16" t="str">
        <f t="shared" si="67"/>
        <v/>
      </c>
      <c r="X435" s="14"/>
      <c r="Y435" s="2"/>
      <c r="AA435" s="45" t="s">
        <v>3129</v>
      </c>
      <c r="AB435" s="224" t="s">
        <v>3130</v>
      </c>
      <c r="AC435" s="224"/>
      <c r="AD435" s="224"/>
      <c r="AE435" s="224"/>
      <c r="AF435" s="224"/>
      <c r="AG435" s="224">
        <v>1</v>
      </c>
      <c r="AH435" s="224">
        <v>0</v>
      </c>
      <c r="AI435" s="224">
        <v>0</v>
      </c>
      <c r="AJ435" s="224">
        <v>10</v>
      </c>
      <c r="AK435" s="230">
        <f t="shared" si="68"/>
        <v>2004</v>
      </c>
      <c r="AL435" s="224">
        <f t="shared" si="69"/>
        <v>10</v>
      </c>
      <c r="AM435" s="224">
        <v>0</v>
      </c>
      <c r="AN435" s="224">
        <f t="shared" si="70"/>
        <v>10</v>
      </c>
      <c r="AO435" s="224">
        <f t="shared" si="71"/>
        <v>10</v>
      </c>
      <c r="AP435" s="233"/>
      <c r="AQ435" s="224">
        <f t="shared" si="72"/>
        <v>10</v>
      </c>
      <c r="AR435" s="224"/>
      <c r="AS435" s="224">
        <f t="shared" si="73"/>
        <v>10</v>
      </c>
      <c r="AT435" s="224">
        <f t="shared" si="74"/>
        <v>0</v>
      </c>
      <c r="AU435" s="224" t="str">
        <f>IFERROR((AQ435-#REF!+#REF!)/(#REF!-#REF!)*100,"")</f>
        <v/>
      </c>
      <c r="AV435" s="224"/>
      <c r="AW435" s="224"/>
      <c r="AX435" s="224"/>
    </row>
    <row r="436" ht="12.75" customHeight="1" spans="1:50">
      <c r="A436" s="13">
        <v>429</v>
      </c>
      <c r="B436" s="204" t="s">
        <v>2355</v>
      </c>
      <c r="C436" s="204" t="s">
        <v>2258</v>
      </c>
      <c r="D436" s="205" t="s">
        <v>1798</v>
      </c>
      <c r="E436" s="206"/>
      <c r="F436" s="206"/>
      <c r="G436" s="207" t="s">
        <v>3126</v>
      </c>
      <c r="H436" s="208"/>
      <c r="I436" s="209" t="s">
        <v>1799</v>
      </c>
      <c r="J436" s="208">
        <v>1</v>
      </c>
      <c r="K436" s="209" t="s">
        <v>3127</v>
      </c>
      <c r="L436" s="215" t="s">
        <v>1800</v>
      </c>
      <c r="M436" s="214" t="str">
        <f t="shared" si="66"/>
        <v>2004-12-31</v>
      </c>
      <c r="N436" s="46"/>
      <c r="O436" s="16"/>
      <c r="P436" s="14"/>
      <c r="Q436" s="217">
        <v>466</v>
      </c>
      <c r="R436" s="16">
        <v>0</v>
      </c>
      <c r="S436" s="16"/>
      <c r="T436" s="16">
        <f t="shared" si="75"/>
        <v>10</v>
      </c>
      <c r="U436" s="46"/>
      <c r="V436" s="16">
        <f t="shared" si="76"/>
        <v>10</v>
      </c>
      <c r="W436" s="16" t="str">
        <f t="shared" si="67"/>
        <v/>
      </c>
      <c r="X436" s="14"/>
      <c r="Y436" s="2"/>
      <c r="AA436" s="45" t="s">
        <v>3129</v>
      </c>
      <c r="AB436" s="224" t="s">
        <v>3130</v>
      </c>
      <c r="AC436" s="224"/>
      <c r="AD436" s="224"/>
      <c r="AE436" s="224"/>
      <c r="AF436" s="224"/>
      <c r="AG436" s="224">
        <v>1</v>
      </c>
      <c r="AH436" s="224">
        <v>0</v>
      </c>
      <c r="AI436" s="224">
        <v>0</v>
      </c>
      <c r="AJ436" s="224">
        <v>10</v>
      </c>
      <c r="AK436" s="230">
        <f t="shared" si="68"/>
        <v>2004</v>
      </c>
      <c r="AL436" s="224">
        <f t="shared" si="69"/>
        <v>10</v>
      </c>
      <c r="AM436" s="224">
        <v>0</v>
      </c>
      <c r="AN436" s="224">
        <f t="shared" si="70"/>
        <v>10</v>
      </c>
      <c r="AO436" s="224">
        <f t="shared" si="71"/>
        <v>10</v>
      </c>
      <c r="AP436" s="233"/>
      <c r="AQ436" s="224">
        <f t="shared" si="72"/>
        <v>10</v>
      </c>
      <c r="AR436" s="224"/>
      <c r="AS436" s="224">
        <f t="shared" si="73"/>
        <v>10</v>
      </c>
      <c r="AT436" s="224">
        <f t="shared" si="74"/>
        <v>0</v>
      </c>
      <c r="AU436" s="224" t="str">
        <f>IFERROR((AQ436-#REF!+#REF!)/(#REF!-#REF!)*100,"")</f>
        <v/>
      </c>
      <c r="AV436" s="224"/>
      <c r="AW436" s="224"/>
      <c r="AX436" s="224"/>
    </row>
    <row r="437" ht="12.75" customHeight="1" spans="1:50">
      <c r="A437" s="13">
        <v>430</v>
      </c>
      <c r="B437" s="204" t="s">
        <v>2356</v>
      </c>
      <c r="C437" s="204" t="s">
        <v>2258</v>
      </c>
      <c r="D437" s="205" t="s">
        <v>1798</v>
      </c>
      <c r="E437" s="206"/>
      <c r="F437" s="206"/>
      <c r="G437" s="207" t="s">
        <v>3126</v>
      </c>
      <c r="H437" s="208"/>
      <c r="I437" s="209" t="s">
        <v>1799</v>
      </c>
      <c r="J437" s="208">
        <v>1</v>
      </c>
      <c r="K437" s="209" t="s">
        <v>3127</v>
      </c>
      <c r="L437" s="215" t="s">
        <v>1800</v>
      </c>
      <c r="M437" s="214" t="str">
        <f t="shared" si="66"/>
        <v>2004-12-31</v>
      </c>
      <c r="N437" s="46"/>
      <c r="O437" s="16"/>
      <c r="P437" s="14"/>
      <c r="Q437" s="217">
        <v>466</v>
      </c>
      <c r="R437" s="16">
        <v>0</v>
      </c>
      <c r="S437" s="16"/>
      <c r="T437" s="16">
        <f t="shared" si="75"/>
        <v>10</v>
      </c>
      <c r="U437" s="46"/>
      <c r="V437" s="16">
        <f t="shared" si="76"/>
        <v>10</v>
      </c>
      <c r="W437" s="16" t="str">
        <f t="shared" si="67"/>
        <v/>
      </c>
      <c r="X437" s="14"/>
      <c r="Y437" s="2"/>
      <c r="AA437" s="45" t="s">
        <v>3129</v>
      </c>
      <c r="AB437" s="224" t="s">
        <v>3130</v>
      </c>
      <c r="AC437" s="224"/>
      <c r="AD437" s="224"/>
      <c r="AE437" s="224"/>
      <c r="AF437" s="224"/>
      <c r="AG437" s="224">
        <v>1</v>
      </c>
      <c r="AH437" s="224">
        <v>0</v>
      </c>
      <c r="AI437" s="224">
        <v>0</v>
      </c>
      <c r="AJ437" s="224">
        <v>10</v>
      </c>
      <c r="AK437" s="230">
        <f t="shared" si="68"/>
        <v>2004</v>
      </c>
      <c r="AL437" s="224">
        <f t="shared" si="69"/>
        <v>10</v>
      </c>
      <c r="AM437" s="224">
        <v>0</v>
      </c>
      <c r="AN437" s="224">
        <f t="shared" si="70"/>
        <v>10</v>
      </c>
      <c r="AO437" s="224">
        <f t="shared" si="71"/>
        <v>10</v>
      </c>
      <c r="AP437" s="233"/>
      <c r="AQ437" s="224">
        <f t="shared" si="72"/>
        <v>10</v>
      </c>
      <c r="AR437" s="224"/>
      <c r="AS437" s="224">
        <f t="shared" si="73"/>
        <v>10</v>
      </c>
      <c r="AT437" s="224">
        <f t="shared" si="74"/>
        <v>0</v>
      </c>
      <c r="AU437" s="224" t="str">
        <f>IFERROR((AQ437-#REF!+#REF!)/(#REF!-#REF!)*100,"")</f>
        <v/>
      </c>
      <c r="AV437" s="224"/>
      <c r="AW437" s="224"/>
      <c r="AX437" s="224"/>
    </row>
    <row r="438" ht="12.75" customHeight="1" spans="1:50">
      <c r="A438" s="13">
        <v>431</v>
      </c>
      <c r="B438" s="204" t="s">
        <v>2357</v>
      </c>
      <c r="C438" s="204" t="s">
        <v>2258</v>
      </c>
      <c r="D438" s="205" t="s">
        <v>1798</v>
      </c>
      <c r="E438" s="206"/>
      <c r="F438" s="206"/>
      <c r="G438" s="207" t="s">
        <v>3126</v>
      </c>
      <c r="H438" s="208"/>
      <c r="I438" s="209" t="s">
        <v>1799</v>
      </c>
      <c r="J438" s="208">
        <v>1</v>
      </c>
      <c r="K438" s="209" t="s">
        <v>3127</v>
      </c>
      <c r="L438" s="215" t="s">
        <v>1800</v>
      </c>
      <c r="M438" s="214" t="str">
        <f t="shared" si="66"/>
        <v>2004-12-31</v>
      </c>
      <c r="N438" s="46"/>
      <c r="O438" s="16"/>
      <c r="P438" s="14"/>
      <c r="Q438" s="217">
        <v>466</v>
      </c>
      <c r="R438" s="16">
        <v>0</v>
      </c>
      <c r="S438" s="16"/>
      <c r="T438" s="16">
        <f t="shared" si="75"/>
        <v>10</v>
      </c>
      <c r="U438" s="46"/>
      <c r="V438" s="16">
        <f t="shared" si="76"/>
        <v>10</v>
      </c>
      <c r="W438" s="16" t="str">
        <f t="shared" si="67"/>
        <v/>
      </c>
      <c r="X438" s="14"/>
      <c r="Y438" s="2"/>
      <c r="AA438" s="45" t="s">
        <v>3129</v>
      </c>
      <c r="AB438" s="224" t="s">
        <v>3130</v>
      </c>
      <c r="AC438" s="224"/>
      <c r="AD438" s="224"/>
      <c r="AE438" s="224"/>
      <c r="AF438" s="224"/>
      <c r="AG438" s="224">
        <v>1</v>
      </c>
      <c r="AH438" s="224">
        <v>0</v>
      </c>
      <c r="AI438" s="224">
        <v>0</v>
      </c>
      <c r="AJ438" s="224">
        <v>10</v>
      </c>
      <c r="AK438" s="230">
        <f t="shared" si="68"/>
        <v>2004</v>
      </c>
      <c r="AL438" s="224">
        <f t="shared" si="69"/>
        <v>10</v>
      </c>
      <c r="AM438" s="224">
        <v>0</v>
      </c>
      <c r="AN438" s="224">
        <f t="shared" si="70"/>
        <v>10</v>
      </c>
      <c r="AO438" s="224">
        <f t="shared" si="71"/>
        <v>10</v>
      </c>
      <c r="AP438" s="233"/>
      <c r="AQ438" s="224">
        <f t="shared" si="72"/>
        <v>10</v>
      </c>
      <c r="AR438" s="224"/>
      <c r="AS438" s="224">
        <f t="shared" si="73"/>
        <v>10</v>
      </c>
      <c r="AT438" s="224">
        <f t="shared" si="74"/>
        <v>0</v>
      </c>
      <c r="AU438" s="224" t="str">
        <f>IFERROR((AQ438-#REF!+#REF!)/(#REF!-#REF!)*100,"")</f>
        <v/>
      </c>
      <c r="AV438" s="224"/>
      <c r="AW438" s="224"/>
      <c r="AX438" s="224"/>
    </row>
    <row r="439" ht="12.75" customHeight="1" spans="1:50">
      <c r="A439" s="13">
        <v>432</v>
      </c>
      <c r="B439" s="204" t="s">
        <v>2358</v>
      </c>
      <c r="C439" s="204" t="s">
        <v>2258</v>
      </c>
      <c r="D439" s="205" t="s">
        <v>1798</v>
      </c>
      <c r="E439" s="206"/>
      <c r="F439" s="206"/>
      <c r="G439" s="207" t="s">
        <v>3126</v>
      </c>
      <c r="H439" s="208"/>
      <c r="I439" s="209" t="s">
        <v>1799</v>
      </c>
      <c r="J439" s="208">
        <v>1</v>
      </c>
      <c r="K439" s="209" t="s">
        <v>3127</v>
      </c>
      <c r="L439" s="215" t="s">
        <v>1800</v>
      </c>
      <c r="M439" s="214" t="str">
        <f t="shared" si="66"/>
        <v>2004-12-31</v>
      </c>
      <c r="N439" s="46"/>
      <c r="O439" s="16"/>
      <c r="P439" s="14"/>
      <c r="Q439" s="217">
        <v>466</v>
      </c>
      <c r="R439" s="16">
        <v>0</v>
      </c>
      <c r="S439" s="16"/>
      <c r="T439" s="16">
        <f t="shared" si="75"/>
        <v>10</v>
      </c>
      <c r="U439" s="46"/>
      <c r="V439" s="16">
        <f t="shared" si="76"/>
        <v>10</v>
      </c>
      <c r="W439" s="16" t="str">
        <f t="shared" si="67"/>
        <v/>
      </c>
      <c r="X439" s="14"/>
      <c r="Y439" s="2"/>
      <c r="AA439" s="45" t="s">
        <v>3129</v>
      </c>
      <c r="AB439" s="224" t="s">
        <v>3130</v>
      </c>
      <c r="AC439" s="224"/>
      <c r="AD439" s="224"/>
      <c r="AE439" s="224"/>
      <c r="AF439" s="224"/>
      <c r="AG439" s="224">
        <v>1</v>
      </c>
      <c r="AH439" s="224">
        <v>0</v>
      </c>
      <c r="AI439" s="224">
        <v>0</v>
      </c>
      <c r="AJ439" s="224">
        <v>10</v>
      </c>
      <c r="AK439" s="230">
        <f t="shared" si="68"/>
        <v>2004</v>
      </c>
      <c r="AL439" s="224">
        <f t="shared" si="69"/>
        <v>10</v>
      </c>
      <c r="AM439" s="224">
        <v>0</v>
      </c>
      <c r="AN439" s="224">
        <f t="shared" si="70"/>
        <v>10</v>
      </c>
      <c r="AO439" s="224">
        <f t="shared" si="71"/>
        <v>10</v>
      </c>
      <c r="AP439" s="233"/>
      <c r="AQ439" s="224">
        <f t="shared" si="72"/>
        <v>10</v>
      </c>
      <c r="AR439" s="224"/>
      <c r="AS439" s="224">
        <f t="shared" si="73"/>
        <v>10</v>
      </c>
      <c r="AT439" s="224">
        <f t="shared" si="74"/>
        <v>0</v>
      </c>
      <c r="AU439" s="224" t="str">
        <f>IFERROR((AQ439-#REF!+#REF!)/(#REF!-#REF!)*100,"")</f>
        <v/>
      </c>
      <c r="AV439" s="224"/>
      <c r="AW439" s="224"/>
      <c r="AX439" s="224"/>
    </row>
    <row r="440" ht="12.75" customHeight="1" spans="1:50">
      <c r="A440" s="13">
        <v>433</v>
      </c>
      <c r="B440" s="204" t="s">
        <v>2359</v>
      </c>
      <c r="C440" s="204" t="s">
        <v>2258</v>
      </c>
      <c r="D440" s="205" t="s">
        <v>1798</v>
      </c>
      <c r="E440" s="206"/>
      <c r="F440" s="206"/>
      <c r="G440" s="207" t="s">
        <v>3126</v>
      </c>
      <c r="H440" s="208"/>
      <c r="I440" s="209" t="s">
        <v>1799</v>
      </c>
      <c r="J440" s="208">
        <v>1</v>
      </c>
      <c r="K440" s="209" t="s">
        <v>3127</v>
      </c>
      <c r="L440" s="215" t="s">
        <v>1800</v>
      </c>
      <c r="M440" s="214" t="str">
        <f t="shared" si="66"/>
        <v>2004-12-31</v>
      </c>
      <c r="N440" s="46"/>
      <c r="O440" s="16"/>
      <c r="P440" s="14"/>
      <c r="Q440" s="217">
        <v>466</v>
      </c>
      <c r="R440" s="16">
        <v>0</v>
      </c>
      <c r="S440" s="16"/>
      <c r="T440" s="16">
        <f t="shared" si="75"/>
        <v>10</v>
      </c>
      <c r="U440" s="46"/>
      <c r="V440" s="16">
        <f t="shared" si="76"/>
        <v>10</v>
      </c>
      <c r="W440" s="16" t="str">
        <f t="shared" si="67"/>
        <v/>
      </c>
      <c r="X440" s="14"/>
      <c r="Y440" s="2"/>
      <c r="AA440" s="45" t="s">
        <v>3129</v>
      </c>
      <c r="AB440" s="224" t="s">
        <v>3130</v>
      </c>
      <c r="AC440" s="224"/>
      <c r="AD440" s="224"/>
      <c r="AE440" s="224"/>
      <c r="AF440" s="224"/>
      <c r="AG440" s="224">
        <v>1</v>
      </c>
      <c r="AH440" s="224">
        <v>0</v>
      </c>
      <c r="AI440" s="224">
        <v>0</v>
      </c>
      <c r="AJ440" s="224">
        <v>10</v>
      </c>
      <c r="AK440" s="230">
        <f t="shared" si="68"/>
        <v>2004</v>
      </c>
      <c r="AL440" s="224">
        <f t="shared" si="69"/>
        <v>10</v>
      </c>
      <c r="AM440" s="224">
        <v>0</v>
      </c>
      <c r="AN440" s="224">
        <f t="shared" si="70"/>
        <v>10</v>
      </c>
      <c r="AO440" s="224">
        <f t="shared" si="71"/>
        <v>10</v>
      </c>
      <c r="AP440" s="233"/>
      <c r="AQ440" s="224">
        <f t="shared" si="72"/>
        <v>10</v>
      </c>
      <c r="AR440" s="224"/>
      <c r="AS440" s="224">
        <f t="shared" si="73"/>
        <v>10</v>
      </c>
      <c r="AT440" s="224">
        <f t="shared" si="74"/>
        <v>0</v>
      </c>
      <c r="AU440" s="224" t="str">
        <f>IFERROR((AQ440-#REF!+#REF!)/(#REF!-#REF!)*100,"")</f>
        <v/>
      </c>
      <c r="AV440" s="224"/>
      <c r="AW440" s="224"/>
      <c r="AX440" s="224"/>
    </row>
    <row r="441" ht="12.75" customHeight="1" spans="1:50">
      <c r="A441" s="13">
        <v>434</v>
      </c>
      <c r="B441" s="204" t="s">
        <v>2360</v>
      </c>
      <c r="C441" s="204" t="s">
        <v>2258</v>
      </c>
      <c r="D441" s="205" t="s">
        <v>1798</v>
      </c>
      <c r="E441" s="206"/>
      <c r="F441" s="206"/>
      <c r="G441" s="207" t="s">
        <v>3126</v>
      </c>
      <c r="H441" s="208"/>
      <c r="I441" s="209" t="s">
        <v>1799</v>
      </c>
      <c r="J441" s="208">
        <v>1</v>
      </c>
      <c r="K441" s="209" t="s">
        <v>3127</v>
      </c>
      <c r="L441" s="215" t="s">
        <v>1800</v>
      </c>
      <c r="M441" s="214" t="str">
        <f t="shared" si="66"/>
        <v>2004-12-31</v>
      </c>
      <c r="N441" s="46"/>
      <c r="O441" s="16"/>
      <c r="P441" s="14"/>
      <c r="Q441" s="217">
        <v>466</v>
      </c>
      <c r="R441" s="16">
        <v>0</v>
      </c>
      <c r="S441" s="16"/>
      <c r="T441" s="16">
        <f t="shared" si="75"/>
        <v>10</v>
      </c>
      <c r="U441" s="46"/>
      <c r="V441" s="16">
        <f t="shared" si="76"/>
        <v>10</v>
      </c>
      <c r="W441" s="16" t="str">
        <f t="shared" si="67"/>
        <v/>
      </c>
      <c r="X441" s="14"/>
      <c r="Y441" s="2"/>
      <c r="AA441" s="45" t="s">
        <v>3129</v>
      </c>
      <c r="AB441" s="224" t="s">
        <v>3130</v>
      </c>
      <c r="AC441" s="224"/>
      <c r="AD441" s="224"/>
      <c r="AE441" s="224"/>
      <c r="AF441" s="224"/>
      <c r="AG441" s="224">
        <v>1</v>
      </c>
      <c r="AH441" s="224">
        <v>0</v>
      </c>
      <c r="AI441" s="224">
        <v>0</v>
      </c>
      <c r="AJ441" s="224">
        <v>10</v>
      </c>
      <c r="AK441" s="230">
        <f t="shared" si="68"/>
        <v>2004</v>
      </c>
      <c r="AL441" s="224">
        <f t="shared" si="69"/>
        <v>10</v>
      </c>
      <c r="AM441" s="224">
        <v>0</v>
      </c>
      <c r="AN441" s="224">
        <f t="shared" si="70"/>
        <v>10</v>
      </c>
      <c r="AO441" s="224">
        <f t="shared" si="71"/>
        <v>10</v>
      </c>
      <c r="AP441" s="233"/>
      <c r="AQ441" s="224">
        <f t="shared" si="72"/>
        <v>10</v>
      </c>
      <c r="AR441" s="224"/>
      <c r="AS441" s="224">
        <f t="shared" si="73"/>
        <v>10</v>
      </c>
      <c r="AT441" s="224">
        <f t="shared" si="74"/>
        <v>0</v>
      </c>
      <c r="AU441" s="224" t="str">
        <f>IFERROR((AQ441-#REF!+#REF!)/(#REF!-#REF!)*100,"")</f>
        <v/>
      </c>
      <c r="AV441" s="224"/>
      <c r="AW441" s="224"/>
      <c r="AX441" s="224"/>
    </row>
    <row r="442" ht="12.75" customHeight="1" spans="1:50">
      <c r="A442" s="13">
        <v>435</v>
      </c>
      <c r="B442" s="204" t="s">
        <v>2361</v>
      </c>
      <c r="C442" s="204" t="s">
        <v>2258</v>
      </c>
      <c r="D442" s="205" t="s">
        <v>1798</v>
      </c>
      <c r="E442" s="206"/>
      <c r="F442" s="206"/>
      <c r="G442" s="207" t="s">
        <v>3126</v>
      </c>
      <c r="H442" s="208"/>
      <c r="I442" s="209" t="s">
        <v>1799</v>
      </c>
      <c r="J442" s="208">
        <v>1</v>
      </c>
      <c r="K442" s="209" t="s">
        <v>3127</v>
      </c>
      <c r="L442" s="215" t="s">
        <v>1800</v>
      </c>
      <c r="M442" s="214" t="str">
        <f t="shared" si="66"/>
        <v>2004-12-31</v>
      </c>
      <c r="N442" s="46"/>
      <c r="O442" s="16"/>
      <c r="P442" s="14"/>
      <c r="Q442" s="217">
        <v>466</v>
      </c>
      <c r="R442" s="16">
        <v>0</v>
      </c>
      <c r="S442" s="16"/>
      <c r="T442" s="16">
        <f t="shared" si="75"/>
        <v>10</v>
      </c>
      <c r="U442" s="46"/>
      <c r="V442" s="16">
        <f t="shared" si="76"/>
        <v>10</v>
      </c>
      <c r="W442" s="16" t="str">
        <f t="shared" si="67"/>
        <v/>
      </c>
      <c r="X442" s="14"/>
      <c r="Y442" s="2"/>
      <c r="AA442" s="45" t="s">
        <v>3129</v>
      </c>
      <c r="AB442" s="224" t="s">
        <v>3130</v>
      </c>
      <c r="AC442" s="224"/>
      <c r="AD442" s="224"/>
      <c r="AE442" s="224"/>
      <c r="AF442" s="224"/>
      <c r="AG442" s="224">
        <v>1</v>
      </c>
      <c r="AH442" s="224">
        <v>0</v>
      </c>
      <c r="AI442" s="224">
        <v>0</v>
      </c>
      <c r="AJ442" s="224">
        <v>10</v>
      </c>
      <c r="AK442" s="230">
        <f t="shared" si="68"/>
        <v>2004</v>
      </c>
      <c r="AL442" s="224">
        <f t="shared" si="69"/>
        <v>10</v>
      </c>
      <c r="AM442" s="224">
        <v>0</v>
      </c>
      <c r="AN442" s="224">
        <f t="shared" si="70"/>
        <v>10</v>
      </c>
      <c r="AO442" s="224">
        <f t="shared" si="71"/>
        <v>10</v>
      </c>
      <c r="AP442" s="233"/>
      <c r="AQ442" s="224">
        <f t="shared" si="72"/>
        <v>10</v>
      </c>
      <c r="AR442" s="224"/>
      <c r="AS442" s="224">
        <f t="shared" si="73"/>
        <v>10</v>
      </c>
      <c r="AT442" s="224">
        <f t="shared" si="74"/>
        <v>0</v>
      </c>
      <c r="AU442" s="224" t="str">
        <f>IFERROR((AQ442-#REF!+#REF!)/(#REF!-#REF!)*100,"")</f>
        <v/>
      </c>
      <c r="AV442" s="224"/>
      <c r="AW442" s="224"/>
      <c r="AX442" s="224"/>
    </row>
    <row r="443" ht="12.75" customHeight="1" spans="1:50">
      <c r="A443" s="13">
        <v>436</v>
      </c>
      <c r="B443" s="204" t="s">
        <v>2362</v>
      </c>
      <c r="C443" s="204" t="s">
        <v>2258</v>
      </c>
      <c r="D443" s="205" t="s">
        <v>1798</v>
      </c>
      <c r="E443" s="206"/>
      <c r="F443" s="206"/>
      <c r="G443" s="207" t="s">
        <v>3126</v>
      </c>
      <c r="H443" s="208"/>
      <c r="I443" s="209" t="s">
        <v>1799</v>
      </c>
      <c r="J443" s="208">
        <v>1</v>
      </c>
      <c r="K443" s="209" t="s">
        <v>3127</v>
      </c>
      <c r="L443" s="215" t="s">
        <v>1800</v>
      </c>
      <c r="M443" s="214" t="str">
        <f t="shared" si="66"/>
        <v>2004-12-31</v>
      </c>
      <c r="N443" s="46"/>
      <c r="O443" s="16"/>
      <c r="P443" s="14"/>
      <c r="Q443" s="217">
        <v>466</v>
      </c>
      <c r="R443" s="16">
        <v>0</v>
      </c>
      <c r="S443" s="16"/>
      <c r="T443" s="16">
        <f t="shared" si="75"/>
        <v>10</v>
      </c>
      <c r="U443" s="46"/>
      <c r="V443" s="16">
        <f t="shared" si="76"/>
        <v>10</v>
      </c>
      <c r="W443" s="16" t="str">
        <f t="shared" si="67"/>
        <v/>
      </c>
      <c r="X443" s="14"/>
      <c r="Y443" s="2"/>
      <c r="AA443" s="45" t="s">
        <v>3129</v>
      </c>
      <c r="AB443" s="224" t="s">
        <v>3130</v>
      </c>
      <c r="AC443" s="224"/>
      <c r="AD443" s="224"/>
      <c r="AE443" s="224"/>
      <c r="AF443" s="224"/>
      <c r="AG443" s="224">
        <v>1</v>
      </c>
      <c r="AH443" s="224">
        <v>0</v>
      </c>
      <c r="AI443" s="224">
        <v>0</v>
      </c>
      <c r="AJ443" s="224">
        <v>10</v>
      </c>
      <c r="AK443" s="230">
        <f t="shared" si="68"/>
        <v>2004</v>
      </c>
      <c r="AL443" s="224">
        <f t="shared" si="69"/>
        <v>10</v>
      </c>
      <c r="AM443" s="224">
        <v>0</v>
      </c>
      <c r="AN443" s="224">
        <f t="shared" si="70"/>
        <v>10</v>
      </c>
      <c r="AO443" s="224">
        <f t="shared" si="71"/>
        <v>10</v>
      </c>
      <c r="AP443" s="233"/>
      <c r="AQ443" s="224">
        <f t="shared" si="72"/>
        <v>10</v>
      </c>
      <c r="AR443" s="224"/>
      <c r="AS443" s="224">
        <f t="shared" si="73"/>
        <v>10</v>
      </c>
      <c r="AT443" s="224">
        <f t="shared" si="74"/>
        <v>0</v>
      </c>
      <c r="AU443" s="224" t="str">
        <f>IFERROR((AQ443-#REF!+#REF!)/(#REF!-#REF!)*100,"")</f>
        <v/>
      </c>
      <c r="AV443" s="224"/>
      <c r="AW443" s="224"/>
      <c r="AX443" s="224"/>
    </row>
    <row r="444" ht="12.75" customHeight="1" spans="1:50">
      <c r="A444" s="13">
        <v>437</v>
      </c>
      <c r="B444" s="204" t="s">
        <v>2363</v>
      </c>
      <c r="C444" s="204" t="s">
        <v>2258</v>
      </c>
      <c r="D444" s="205" t="s">
        <v>1798</v>
      </c>
      <c r="E444" s="206"/>
      <c r="F444" s="206"/>
      <c r="G444" s="207" t="s">
        <v>3126</v>
      </c>
      <c r="H444" s="208"/>
      <c r="I444" s="209" t="s">
        <v>1799</v>
      </c>
      <c r="J444" s="208">
        <v>1</v>
      </c>
      <c r="K444" s="209" t="s">
        <v>3127</v>
      </c>
      <c r="L444" s="215" t="s">
        <v>1800</v>
      </c>
      <c r="M444" s="214" t="str">
        <f t="shared" si="66"/>
        <v>2004-12-31</v>
      </c>
      <c r="N444" s="46"/>
      <c r="O444" s="16"/>
      <c r="P444" s="14"/>
      <c r="Q444" s="217">
        <v>466</v>
      </c>
      <c r="R444" s="16">
        <v>0</v>
      </c>
      <c r="S444" s="16"/>
      <c r="T444" s="16">
        <f t="shared" si="75"/>
        <v>10</v>
      </c>
      <c r="U444" s="46"/>
      <c r="V444" s="16">
        <f t="shared" si="76"/>
        <v>10</v>
      </c>
      <c r="W444" s="16" t="str">
        <f t="shared" si="67"/>
        <v/>
      </c>
      <c r="X444" s="14"/>
      <c r="Y444" s="2"/>
      <c r="AA444" s="45" t="s">
        <v>3129</v>
      </c>
      <c r="AB444" s="224" t="s">
        <v>3130</v>
      </c>
      <c r="AC444" s="224"/>
      <c r="AD444" s="224"/>
      <c r="AE444" s="224"/>
      <c r="AF444" s="224"/>
      <c r="AG444" s="224">
        <v>1</v>
      </c>
      <c r="AH444" s="224">
        <v>0</v>
      </c>
      <c r="AI444" s="224">
        <v>0</v>
      </c>
      <c r="AJ444" s="224">
        <v>10</v>
      </c>
      <c r="AK444" s="230">
        <f t="shared" si="68"/>
        <v>2004</v>
      </c>
      <c r="AL444" s="224">
        <f t="shared" si="69"/>
        <v>10</v>
      </c>
      <c r="AM444" s="224">
        <v>0</v>
      </c>
      <c r="AN444" s="224">
        <f t="shared" si="70"/>
        <v>10</v>
      </c>
      <c r="AO444" s="224">
        <f t="shared" si="71"/>
        <v>10</v>
      </c>
      <c r="AP444" s="233"/>
      <c r="AQ444" s="224">
        <f t="shared" si="72"/>
        <v>10</v>
      </c>
      <c r="AR444" s="224"/>
      <c r="AS444" s="224">
        <f t="shared" si="73"/>
        <v>10</v>
      </c>
      <c r="AT444" s="224">
        <f t="shared" si="74"/>
        <v>0</v>
      </c>
      <c r="AU444" s="224" t="str">
        <f>IFERROR((AQ444-#REF!+#REF!)/(#REF!-#REF!)*100,"")</f>
        <v/>
      </c>
      <c r="AV444" s="224"/>
      <c r="AW444" s="224"/>
      <c r="AX444" s="224"/>
    </row>
    <row r="445" ht="12.75" customHeight="1" spans="1:50">
      <c r="A445" s="13">
        <v>438</v>
      </c>
      <c r="B445" s="204" t="s">
        <v>2364</v>
      </c>
      <c r="C445" s="204" t="s">
        <v>2258</v>
      </c>
      <c r="D445" s="205" t="s">
        <v>1798</v>
      </c>
      <c r="E445" s="206"/>
      <c r="F445" s="206"/>
      <c r="G445" s="207" t="s">
        <v>3126</v>
      </c>
      <c r="H445" s="208"/>
      <c r="I445" s="209" t="s">
        <v>1799</v>
      </c>
      <c r="J445" s="208">
        <v>1</v>
      </c>
      <c r="K445" s="209" t="s">
        <v>3127</v>
      </c>
      <c r="L445" s="215" t="s">
        <v>1800</v>
      </c>
      <c r="M445" s="214" t="str">
        <f t="shared" si="66"/>
        <v>2004-12-31</v>
      </c>
      <c r="N445" s="46"/>
      <c r="O445" s="16"/>
      <c r="P445" s="14"/>
      <c r="Q445" s="217">
        <v>466</v>
      </c>
      <c r="R445" s="16">
        <v>0</v>
      </c>
      <c r="S445" s="16"/>
      <c r="T445" s="16">
        <f t="shared" si="75"/>
        <v>10</v>
      </c>
      <c r="U445" s="46"/>
      <c r="V445" s="16">
        <f t="shared" si="76"/>
        <v>10</v>
      </c>
      <c r="W445" s="16" t="str">
        <f t="shared" si="67"/>
        <v/>
      </c>
      <c r="X445" s="14"/>
      <c r="Y445" s="2"/>
      <c r="AA445" s="45" t="s">
        <v>3129</v>
      </c>
      <c r="AB445" s="224" t="s">
        <v>3130</v>
      </c>
      <c r="AC445" s="224"/>
      <c r="AD445" s="224"/>
      <c r="AE445" s="224"/>
      <c r="AF445" s="224"/>
      <c r="AG445" s="224">
        <v>1</v>
      </c>
      <c r="AH445" s="224">
        <v>0</v>
      </c>
      <c r="AI445" s="224">
        <v>0</v>
      </c>
      <c r="AJ445" s="224">
        <v>10</v>
      </c>
      <c r="AK445" s="230">
        <f t="shared" si="68"/>
        <v>2004</v>
      </c>
      <c r="AL445" s="224">
        <f t="shared" si="69"/>
        <v>10</v>
      </c>
      <c r="AM445" s="224">
        <v>0</v>
      </c>
      <c r="AN445" s="224">
        <f t="shared" si="70"/>
        <v>10</v>
      </c>
      <c r="AO445" s="224">
        <f t="shared" si="71"/>
        <v>10</v>
      </c>
      <c r="AP445" s="233"/>
      <c r="AQ445" s="224">
        <f t="shared" si="72"/>
        <v>10</v>
      </c>
      <c r="AR445" s="224"/>
      <c r="AS445" s="224">
        <f t="shared" si="73"/>
        <v>10</v>
      </c>
      <c r="AT445" s="224">
        <f t="shared" si="74"/>
        <v>0</v>
      </c>
      <c r="AU445" s="224" t="str">
        <f>IFERROR((AQ445-#REF!+#REF!)/(#REF!-#REF!)*100,"")</f>
        <v/>
      </c>
      <c r="AV445" s="224"/>
      <c r="AW445" s="224"/>
      <c r="AX445" s="224"/>
    </row>
    <row r="446" ht="12.75" customHeight="1" spans="1:50">
      <c r="A446" s="13">
        <v>439</v>
      </c>
      <c r="B446" s="204" t="s">
        <v>2365</v>
      </c>
      <c r="C446" s="204" t="s">
        <v>2258</v>
      </c>
      <c r="D446" s="205" t="s">
        <v>1798</v>
      </c>
      <c r="E446" s="206"/>
      <c r="F446" s="206"/>
      <c r="G446" s="207" t="s">
        <v>3126</v>
      </c>
      <c r="H446" s="208"/>
      <c r="I446" s="209" t="s">
        <v>1799</v>
      </c>
      <c r="J446" s="208">
        <v>1</v>
      </c>
      <c r="K446" s="209" t="s">
        <v>3127</v>
      </c>
      <c r="L446" s="215" t="s">
        <v>1800</v>
      </c>
      <c r="M446" s="214" t="str">
        <f t="shared" si="66"/>
        <v>2004-12-31</v>
      </c>
      <c r="N446" s="46"/>
      <c r="O446" s="16"/>
      <c r="P446" s="14"/>
      <c r="Q446" s="217">
        <v>466</v>
      </c>
      <c r="R446" s="16">
        <v>0</v>
      </c>
      <c r="S446" s="16"/>
      <c r="T446" s="16">
        <f t="shared" si="75"/>
        <v>10</v>
      </c>
      <c r="U446" s="46"/>
      <c r="V446" s="16">
        <f t="shared" si="76"/>
        <v>10</v>
      </c>
      <c r="W446" s="16" t="str">
        <f t="shared" si="67"/>
        <v/>
      </c>
      <c r="X446" s="14"/>
      <c r="Y446" s="2"/>
      <c r="AA446" s="45" t="s">
        <v>3129</v>
      </c>
      <c r="AB446" s="224" t="s">
        <v>3130</v>
      </c>
      <c r="AC446" s="224"/>
      <c r="AD446" s="224"/>
      <c r="AE446" s="224"/>
      <c r="AF446" s="224"/>
      <c r="AG446" s="224">
        <v>1</v>
      </c>
      <c r="AH446" s="224">
        <v>0</v>
      </c>
      <c r="AI446" s="224">
        <v>0</v>
      </c>
      <c r="AJ446" s="224">
        <v>10</v>
      </c>
      <c r="AK446" s="230">
        <f t="shared" si="68"/>
        <v>2004</v>
      </c>
      <c r="AL446" s="224">
        <f t="shared" si="69"/>
        <v>10</v>
      </c>
      <c r="AM446" s="224">
        <v>0</v>
      </c>
      <c r="AN446" s="224">
        <f t="shared" si="70"/>
        <v>10</v>
      </c>
      <c r="AO446" s="224">
        <f t="shared" si="71"/>
        <v>10</v>
      </c>
      <c r="AP446" s="233"/>
      <c r="AQ446" s="224">
        <f t="shared" si="72"/>
        <v>10</v>
      </c>
      <c r="AR446" s="224"/>
      <c r="AS446" s="224">
        <f t="shared" si="73"/>
        <v>10</v>
      </c>
      <c r="AT446" s="224">
        <f t="shared" si="74"/>
        <v>0</v>
      </c>
      <c r="AU446" s="224" t="str">
        <f>IFERROR((AQ446-#REF!+#REF!)/(#REF!-#REF!)*100,"")</f>
        <v/>
      </c>
      <c r="AV446" s="224"/>
      <c r="AW446" s="224"/>
      <c r="AX446" s="224"/>
    </row>
    <row r="447" ht="12.75" customHeight="1" spans="1:50">
      <c r="A447" s="13">
        <v>440</v>
      </c>
      <c r="B447" s="204" t="s">
        <v>2366</v>
      </c>
      <c r="C447" s="204" t="s">
        <v>2258</v>
      </c>
      <c r="D447" s="205" t="s">
        <v>1798</v>
      </c>
      <c r="E447" s="206"/>
      <c r="F447" s="206"/>
      <c r="G447" s="207" t="s">
        <v>3126</v>
      </c>
      <c r="H447" s="208"/>
      <c r="I447" s="209" t="s">
        <v>1799</v>
      </c>
      <c r="J447" s="208">
        <v>1</v>
      </c>
      <c r="K447" s="209" t="s">
        <v>3127</v>
      </c>
      <c r="L447" s="215" t="s">
        <v>1800</v>
      </c>
      <c r="M447" s="214" t="str">
        <f t="shared" si="66"/>
        <v>2004-12-31</v>
      </c>
      <c r="N447" s="46"/>
      <c r="O447" s="16"/>
      <c r="P447" s="14"/>
      <c r="Q447" s="217">
        <v>466</v>
      </c>
      <c r="R447" s="16">
        <v>0</v>
      </c>
      <c r="S447" s="16"/>
      <c r="T447" s="16">
        <f t="shared" si="75"/>
        <v>10</v>
      </c>
      <c r="U447" s="46"/>
      <c r="V447" s="16">
        <f t="shared" si="76"/>
        <v>10</v>
      </c>
      <c r="W447" s="16" t="str">
        <f t="shared" si="67"/>
        <v/>
      </c>
      <c r="X447" s="14"/>
      <c r="Y447" s="2"/>
      <c r="AA447" s="45" t="s">
        <v>3129</v>
      </c>
      <c r="AB447" s="224" t="s">
        <v>3130</v>
      </c>
      <c r="AC447" s="224"/>
      <c r="AD447" s="224"/>
      <c r="AE447" s="224"/>
      <c r="AF447" s="224"/>
      <c r="AG447" s="224">
        <v>1</v>
      </c>
      <c r="AH447" s="224">
        <v>0</v>
      </c>
      <c r="AI447" s="224">
        <v>0</v>
      </c>
      <c r="AJ447" s="224">
        <v>10</v>
      </c>
      <c r="AK447" s="230">
        <f t="shared" si="68"/>
        <v>2004</v>
      </c>
      <c r="AL447" s="224">
        <f t="shared" si="69"/>
        <v>10</v>
      </c>
      <c r="AM447" s="224">
        <v>0</v>
      </c>
      <c r="AN447" s="224">
        <f t="shared" si="70"/>
        <v>10</v>
      </c>
      <c r="AO447" s="224">
        <f t="shared" si="71"/>
        <v>10</v>
      </c>
      <c r="AP447" s="233"/>
      <c r="AQ447" s="224">
        <f t="shared" si="72"/>
        <v>10</v>
      </c>
      <c r="AR447" s="224"/>
      <c r="AS447" s="224">
        <f t="shared" si="73"/>
        <v>10</v>
      </c>
      <c r="AT447" s="224">
        <f t="shared" si="74"/>
        <v>0</v>
      </c>
      <c r="AU447" s="224" t="str">
        <f>IFERROR((AQ447-#REF!+#REF!)/(#REF!-#REF!)*100,"")</f>
        <v/>
      </c>
      <c r="AV447" s="224"/>
      <c r="AW447" s="224"/>
      <c r="AX447" s="224"/>
    </row>
    <row r="448" ht="12.75" customHeight="1" spans="1:50">
      <c r="A448" s="13">
        <v>441</v>
      </c>
      <c r="B448" s="204" t="s">
        <v>2367</v>
      </c>
      <c r="C448" s="204" t="s">
        <v>2258</v>
      </c>
      <c r="D448" s="205" t="s">
        <v>1798</v>
      </c>
      <c r="E448" s="206"/>
      <c r="F448" s="206"/>
      <c r="G448" s="207" t="s">
        <v>3126</v>
      </c>
      <c r="H448" s="208"/>
      <c r="I448" s="209" t="s">
        <v>1799</v>
      </c>
      <c r="J448" s="208">
        <v>1</v>
      </c>
      <c r="K448" s="209" t="s">
        <v>3127</v>
      </c>
      <c r="L448" s="215" t="s">
        <v>1800</v>
      </c>
      <c r="M448" s="214" t="str">
        <f t="shared" si="66"/>
        <v>2004-12-31</v>
      </c>
      <c r="N448" s="46"/>
      <c r="O448" s="16"/>
      <c r="P448" s="14"/>
      <c r="Q448" s="217">
        <v>466</v>
      </c>
      <c r="R448" s="16">
        <v>0</v>
      </c>
      <c r="S448" s="16"/>
      <c r="T448" s="16">
        <f t="shared" si="75"/>
        <v>10</v>
      </c>
      <c r="U448" s="46"/>
      <c r="V448" s="16">
        <f t="shared" si="76"/>
        <v>10</v>
      </c>
      <c r="W448" s="16" t="str">
        <f t="shared" si="67"/>
        <v/>
      </c>
      <c r="X448" s="14"/>
      <c r="Y448" s="2"/>
      <c r="AA448" s="45" t="s">
        <v>3129</v>
      </c>
      <c r="AB448" s="224" t="s">
        <v>3130</v>
      </c>
      <c r="AC448" s="224"/>
      <c r="AD448" s="224"/>
      <c r="AE448" s="224"/>
      <c r="AF448" s="224"/>
      <c r="AG448" s="224">
        <v>1</v>
      </c>
      <c r="AH448" s="224">
        <v>0</v>
      </c>
      <c r="AI448" s="224">
        <v>0</v>
      </c>
      <c r="AJ448" s="224">
        <v>10</v>
      </c>
      <c r="AK448" s="230">
        <f t="shared" si="68"/>
        <v>2004</v>
      </c>
      <c r="AL448" s="224">
        <f t="shared" si="69"/>
        <v>10</v>
      </c>
      <c r="AM448" s="224">
        <v>0</v>
      </c>
      <c r="AN448" s="224">
        <f t="shared" si="70"/>
        <v>10</v>
      </c>
      <c r="AO448" s="224">
        <f t="shared" si="71"/>
        <v>10</v>
      </c>
      <c r="AP448" s="233"/>
      <c r="AQ448" s="224">
        <f t="shared" si="72"/>
        <v>10</v>
      </c>
      <c r="AR448" s="224"/>
      <c r="AS448" s="224">
        <f t="shared" si="73"/>
        <v>10</v>
      </c>
      <c r="AT448" s="224">
        <f t="shared" si="74"/>
        <v>0</v>
      </c>
      <c r="AU448" s="224" t="str">
        <f>IFERROR((AQ448-#REF!+#REF!)/(#REF!-#REF!)*100,"")</f>
        <v/>
      </c>
      <c r="AV448" s="224"/>
      <c r="AW448" s="224"/>
      <c r="AX448" s="224"/>
    </row>
    <row r="449" ht="12.75" customHeight="1" spans="1:50">
      <c r="A449" s="13">
        <v>442</v>
      </c>
      <c r="B449" s="204" t="s">
        <v>2368</v>
      </c>
      <c r="C449" s="204" t="s">
        <v>2258</v>
      </c>
      <c r="D449" s="205" t="s">
        <v>1798</v>
      </c>
      <c r="E449" s="206"/>
      <c r="F449" s="206"/>
      <c r="G449" s="207" t="s">
        <v>3126</v>
      </c>
      <c r="H449" s="208"/>
      <c r="I449" s="209" t="s">
        <v>1799</v>
      </c>
      <c r="J449" s="208">
        <v>1</v>
      </c>
      <c r="K449" s="209" t="s">
        <v>3127</v>
      </c>
      <c r="L449" s="215" t="s">
        <v>1800</v>
      </c>
      <c r="M449" s="214" t="str">
        <f t="shared" si="66"/>
        <v>2004-12-31</v>
      </c>
      <c r="N449" s="46"/>
      <c r="O449" s="16"/>
      <c r="P449" s="14"/>
      <c r="Q449" s="217">
        <v>466</v>
      </c>
      <c r="R449" s="16">
        <v>0</v>
      </c>
      <c r="S449" s="16"/>
      <c r="T449" s="16">
        <f t="shared" si="75"/>
        <v>10</v>
      </c>
      <c r="U449" s="46"/>
      <c r="V449" s="16">
        <f t="shared" si="76"/>
        <v>10</v>
      </c>
      <c r="W449" s="16" t="str">
        <f t="shared" si="67"/>
        <v/>
      </c>
      <c r="X449" s="14"/>
      <c r="Y449" s="2"/>
      <c r="AA449" s="45" t="s">
        <v>3129</v>
      </c>
      <c r="AB449" s="224" t="s">
        <v>3130</v>
      </c>
      <c r="AC449" s="224"/>
      <c r="AD449" s="224"/>
      <c r="AE449" s="224"/>
      <c r="AF449" s="224"/>
      <c r="AG449" s="224">
        <v>1</v>
      </c>
      <c r="AH449" s="224">
        <v>0</v>
      </c>
      <c r="AI449" s="224">
        <v>0</v>
      </c>
      <c r="AJ449" s="224">
        <v>10</v>
      </c>
      <c r="AK449" s="230">
        <f t="shared" si="68"/>
        <v>2004</v>
      </c>
      <c r="AL449" s="224">
        <f t="shared" si="69"/>
        <v>10</v>
      </c>
      <c r="AM449" s="224">
        <v>0</v>
      </c>
      <c r="AN449" s="224">
        <f t="shared" si="70"/>
        <v>10</v>
      </c>
      <c r="AO449" s="224">
        <f t="shared" si="71"/>
        <v>10</v>
      </c>
      <c r="AP449" s="233"/>
      <c r="AQ449" s="224">
        <f t="shared" si="72"/>
        <v>10</v>
      </c>
      <c r="AR449" s="224"/>
      <c r="AS449" s="224">
        <f t="shared" si="73"/>
        <v>10</v>
      </c>
      <c r="AT449" s="224">
        <f t="shared" si="74"/>
        <v>0</v>
      </c>
      <c r="AU449" s="224" t="str">
        <f>IFERROR((AQ449-#REF!+#REF!)/(#REF!-#REF!)*100,"")</f>
        <v/>
      </c>
      <c r="AV449" s="224"/>
      <c r="AW449" s="224"/>
      <c r="AX449" s="224"/>
    </row>
    <row r="450" ht="12.75" customHeight="1" spans="1:50">
      <c r="A450" s="13">
        <v>443</v>
      </c>
      <c r="B450" s="204" t="s">
        <v>2369</v>
      </c>
      <c r="C450" s="204" t="s">
        <v>2258</v>
      </c>
      <c r="D450" s="205" t="s">
        <v>1798</v>
      </c>
      <c r="E450" s="206"/>
      <c r="F450" s="206"/>
      <c r="G450" s="207" t="s">
        <v>3126</v>
      </c>
      <c r="H450" s="208"/>
      <c r="I450" s="209" t="s">
        <v>1799</v>
      </c>
      <c r="J450" s="208">
        <v>1</v>
      </c>
      <c r="K450" s="209" t="s">
        <v>3127</v>
      </c>
      <c r="L450" s="215" t="s">
        <v>1800</v>
      </c>
      <c r="M450" s="214" t="str">
        <f t="shared" si="66"/>
        <v>2004-12-31</v>
      </c>
      <c r="N450" s="46"/>
      <c r="O450" s="16"/>
      <c r="P450" s="14"/>
      <c r="Q450" s="217">
        <v>466</v>
      </c>
      <c r="R450" s="16">
        <v>0</v>
      </c>
      <c r="S450" s="16"/>
      <c r="T450" s="16">
        <f t="shared" si="75"/>
        <v>10</v>
      </c>
      <c r="U450" s="46"/>
      <c r="V450" s="16">
        <f t="shared" si="76"/>
        <v>10</v>
      </c>
      <c r="W450" s="16" t="str">
        <f t="shared" si="67"/>
        <v/>
      </c>
      <c r="X450" s="14"/>
      <c r="Y450" s="2"/>
      <c r="AA450" s="45" t="s">
        <v>3129</v>
      </c>
      <c r="AB450" s="224" t="s">
        <v>3130</v>
      </c>
      <c r="AC450" s="224"/>
      <c r="AD450" s="224"/>
      <c r="AE450" s="224"/>
      <c r="AF450" s="224"/>
      <c r="AG450" s="224">
        <v>1</v>
      </c>
      <c r="AH450" s="224">
        <v>0</v>
      </c>
      <c r="AI450" s="224">
        <v>0</v>
      </c>
      <c r="AJ450" s="224">
        <v>10</v>
      </c>
      <c r="AK450" s="230">
        <f t="shared" si="68"/>
        <v>2004</v>
      </c>
      <c r="AL450" s="224">
        <f t="shared" si="69"/>
        <v>10</v>
      </c>
      <c r="AM450" s="224">
        <v>0</v>
      </c>
      <c r="AN450" s="224">
        <f t="shared" si="70"/>
        <v>10</v>
      </c>
      <c r="AO450" s="224">
        <f t="shared" si="71"/>
        <v>10</v>
      </c>
      <c r="AP450" s="233"/>
      <c r="AQ450" s="224">
        <f t="shared" si="72"/>
        <v>10</v>
      </c>
      <c r="AR450" s="224"/>
      <c r="AS450" s="224">
        <f t="shared" si="73"/>
        <v>10</v>
      </c>
      <c r="AT450" s="224">
        <f t="shared" si="74"/>
        <v>0</v>
      </c>
      <c r="AU450" s="224" t="str">
        <f>IFERROR((AQ450-#REF!+#REF!)/(#REF!-#REF!)*100,"")</f>
        <v/>
      </c>
      <c r="AV450" s="224"/>
      <c r="AW450" s="224"/>
      <c r="AX450" s="224"/>
    </row>
    <row r="451" ht="12.75" customHeight="1" spans="1:50">
      <c r="A451" s="13">
        <v>444</v>
      </c>
      <c r="B451" s="204" t="s">
        <v>2370</v>
      </c>
      <c r="C451" s="204" t="s">
        <v>2258</v>
      </c>
      <c r="D451" s="205" t="s">
        <v>1798</v>
      </c>
      <c r="E451" s="206"/>
      <c r="F451" s="206"/>
      <c r="G451" s="207" t="s">
        <v>3126</v>
      </c>
      <c r="H451" s="208"/>
      <c r="I451" s="209" t="s">
        <v>1799</v>
      </c>
      <c r="J451" s="208">
        <v>1</v>
      </c>
      <c r="K451" s="209" t="s">
        <v>3127</v>
      </c>
      <c r="L451" s="215" t="s">
        <v>1800</v>
      </c>
      <c r="M451" s="214" t="str">
        <f t="shared" si="66"/>
        <v>2004-12-31</v>
      </c>
      <c r="N451" s="46"/>
      <c r="O451" s="16"/>
      <c r="P451" s="14"/>
      <c r="Q451" s="217">
        <v>466</v>
      </c>
      <c r="R451" s="16">
        <v>0</v>
      </c>
      <c r="S451" s="16"/>
      <c r="T451" s="16">
        <f t="shared" si="75"/>
        <v>10</v>
      </c>
      <c r="U451" s="46"/>
      <c r="V451" s="16">
        <f t="shared" si="76"/>
        <v>10</v>
      </c>
      <c r="W451" s="16" t="str">
        <f t="shared" si="67"/>
        <v/>
      </c>
      <c r="X451" s="14"/>
      <c r="Y451" s="2"/>
      <c r="AA451" s="45" t="s">
        <v>3129</v>
      </c>
      <c r="AB451" s="224" t="s">
        <v>3130</v>
      </c>
      <c r="AC451" s="224"/>
      <c r="AD451" s="224"/>
      <c r="AE451" s="224"/>
      <c r="AF451" s="224"/>
      <c r="AG451" s="224">
        <v>1</v>
      </c>
      <c r="AH451" s="224">
        <v>0</v>
      </c>
      <c r="AI451" s="224">
        <v>0</v>
      </c>
      <c r="AJ451" s="224">
        <v>10</v>
      </c>
      <c r="AK451" s="230">
        <f t="shared" si="68"/>
        <v>2004</v>
      </c>
      <c r="AL451" s="224">
        <f t="shared" si="69"/>
        <v>10</v>
      </c>
      <c r="AM451" s="224">
        <v>0</v>
      </c>
      <c r="AN451" s="224">
        <f t="shared" si="70"/>
        <v>10</v>
      </c>
      <c r="AO451" s="224">
        <f t="shared" si="71"/>
        <v>10</v>
      </c>
      <c r="AP451" s="233"/>
      <c r="AQ451" s="224">
        <f t="shared" si="72"/>
        <v>10</v>
      </c>
      <c r="AR451" s="224"/>
      <c r="AS451" s="224">
        <f t="shared" si="73"/>
        <v>10</v>
      </c>
      <c r="AT451" s="224">
        <f t="shared" si="74"/>
        <v>0</v>
      </c>
      <c r="AU451" s="224" t="str">
        <f>IFERROR((AQ451-#REF!+#REF!)/(#REF!-#REF!)*100,"")</f>
        <v/>
      </c>
      <c r="AV451" s="224"/>
      <c r="AW451" s="224"/>
      <c r="AX451" s="224"/>
    </row>
    <row r="452" ht="12.75" customHeight="1" spans="1:50">
      <c r="A452" s="13">
        <v>445</v>
      </c>
      <c r="B452" s="204" t="s">
        <v>2371</v>
      </c>
      <c r="C452" s="204" t="s">
        <v>2258</v>
      </c>
      <c r="D452" s="205" t="s">
        <v>1798</v>
      </c>
      <c r="E452" s="206"/>
      <c r="F452" s="206"/>
      <c r="G452" s="207" t="s">
        <v>3126</v>
      </c>
      <c r="H452" s="208"/>
      <c r="I452" s="209" t="s">
        <v>1799</v>
      </c>
      <c r="J452" s="208">
        <v>1</v>
      </c>
      <c r="K452" s="209" t="s">
        <v>3127</v>
      </c>
      <c r="L452" s="215" t="s">
        <v>1800</v>
      </c>
      <c r="M452" s="214" t="str">
        <f t="shared" si="66"/>
        <v>2004-12-31</v>
      </c>
      <c r="N452" s="46"/>
      <c r="O452" s="16"/>
      <c r="P452" s="14"/>
      <c r="Q452" s="217">
        <v>466</v>
      </c>
      <c r="R452" s="16">
        <v>0</v>
      </c>
      <c r="S452" s="16"/>
      <c r="T452" s="16">
        <f t="shared" si="75"/>
        <v>10</v>
      </c>
      <c r="U452" s="46"/>
      <c r="V452" s="16">
        <f t="shared" si="76"/>
        <v>10</v>
      </c>
      <c r="W452" s="16" t="str">
        <f t="shared" si="67"/>
        <v/>
      </c>
      <c r="X452" s="14"/>
      <c r="Y452" s="2"/>
      <c r="AA452" s="45" t="s">
        <v>3129</v>
      </c>
      <c r="AB452" s="224" t="s">
        <v>3130</v>
      </c>
      <c r="AC452" s="224"/>
      <c r="AD452" s="224"/>
      <c r="AE452" s="224"/>
      <c r="AF452" s="224"/>
      <c r="AG452" s="224">
        <v>1</v>
      </c>
      <c r="AH452" s="224">
        <v>0</v>
      </c>
      <c r="AI452" s="224">
        <v>0</v>
      </c>
      <c r="AJ452" s="224">
        <v>10</v>
      </c>
      <c r="AK452" s="230">
        <f t="shared" si="68"/>
        <v>2004</v>
      </c>
      <c r="AL452" s="224">
        <f t="shared" si="69"/>
        <v>10</v>
      </c>
      <c r="AM452" s="224">
        <v>0</v>
      </c>
      <c r="AN452" s="224">
        <f t="shared" si="70"/>
        <v>10</v>
      </c>
      <c r="AO452" s="224">
        <f t="shared" si="71"/>
        <v>10</v>
      </c>
      <c r="AP452" s="233"/>
      <c r="AQ452" s="224">
        <f t="shared" si="72"/>
        <v>10</v>
      </c>
      <c r="AR452" s="224"/>
      <c r="AS452" s="224">
        <f t="shared" si="73"/>
        <v>10</v>
      </c>
      <c r="AT452" s="224">
        <f t="shared" si="74"/>
        <v>0</v>
      </c>
      <c r="AU452" s="224" t="str">
        <f>IFERROR((AQ452-#REF!+#REF!)/(#REF!-#REF!)*100,"")</f>
        <v/>
      </c>
      <c r="AV452" s="224"/>
      <c r="AW452" s="224"/>
      <c r="AX452" s="224"/>
    </row>
    <row r="453" ht="12.75" customHeight="1" spans="1:50">
      <c r="A453" s="13">
        <v>446</v>
      </c>
      <c r="B453" s="204" t="s">
        <v>2372</v>
      </c>
      <c r="C453" s="204" t="s">
        <v>2258</v>
      </c>
      <c r="D453" s="205" t="s">
        <v>1798</v>
      </c>
      <c r="E453" s="206"/>
      <c r="F453" s="206"/>
      <c r="G453" s="207" t="s">
        <v>3126</v>
      </c>
      <c r="H453" s="208"/>
      <c r="I453" s="209" t="s">
        <v>1799</v>
      </c>
      <c r="J453" s="208">
        <v>1</v>
      </c>
      <c r="K453" s="209" t="s">
        <v>3127</v>
      </c>
      <c r="L453" s="215" t="s">
        <v>1800</v>
      </c>
      <c r="M453" s="214" t="str">
        <f t="shared" si="66"/>
        <v>2004-12-31</v>
      </c>
      <c r="N453" s="46"/>
      <c r="O453" s="16"/>
      <c r="P453" s="14"/>
      <c r="Q453" s="217">
        <v>466</v>
      </c>
      <c r="R453" s="16">
        <v>0</v>
      </c>
      <c r="S453" s="16"/>
      <c r="T453" s="16">
        <f t="shared" si="75"/>
        <v>10</v>
      </c>
      <c r="U453" s="46"/>
      <c r="V453" s="16">
        <f t="shared" si="76"/>
        <v>10</v>
      </c>
      <c r="W453" s="16" t="str">
        <f t="shared" si="67"/>
        <v/>
      </c>
      <c r="X453" s="14"/>
      <c r="Y453" s="2"/>
      <c r="AA453" s="45" t="s">
        <v>3129</v>
      </c>
      <c r="AB453" s="224" t="s">
        <v>3130</v>
      </c>
      <c r="AC453" s="224"/>
      <c r="AD453" s="224"/>
      <c r="AE453" s="224"/>
      <c r="AF453" s="224"/>
      <c r="AG453" s="224">
        <v>1</v>
      </c>
      <c r="AH453" s="224">
        <v>0</v>
      </c>
      <c r="AI453" s="224">
        <v>0</v>
      </c>
      <c r="AJ453" s="224">
        <v>10</v>
      </c>
      <c r="AK453" s="230">
        <f t="shared" si="68"/>
        <v>2004</v>
      </c>
      <c r="AL453" s="224">
        <f t="shared" si="69"/>
        <v>10</v>
      </c>
      <c r="AM453" s="224">
        <v>0</v>
      </c>
      <c r="AN453" s="224">
        <f t="shared" si="70"/>
        <v>10</v>
      </c>
      <c r="AO453" s="224">
        <f t="shared" si="71"/>
        <v>10</v>
      </c>
      <c r="AP453" s="233"/>
      <c r="AQ453" s="224">
        <f t="shared" si="72"/>
        <v>10</v>
      </c>
      <c r="AR453" s="224"/>
      <c r="AS453" s="224">
        <f t="shared" si="73"/>
        <v>10</v>
      </c>
      <c r="AT453" s="224">
        <f t="shared" si="74"/>
        <v>0</v>
      </c>
      <c r="AU453" s="224" t="str">
        <f>IFERROR((AQ453-#REF!+#REF!)/(#REF!-#REF!)*100,"")</f>
        <v/>
      </c>
      <c r="AV453" s="224"/>
      <c r="AW453" s="224"/>
      <c r="AX453" s="224"/>
    </row>
    <row r="454" ht="12.75" customHeight="1" spans="1:50">
      <c r="A454" s="13">
        <v>447</v>
      </c>
      <c r="B454" s="204" t="s">
        <v>2373</v>
      </c>
      <c r="C454" s="204" t="s">
        <v>2258</v>
      </c>
      <c r="D454" s="205" t="s">
        <v>1798</v>
      </c>
      <c r="E454" s="206"/>
      <c r="F454" s="206"/>
      <c r="G454" s="207" t="s">
        <v>3126</v>
      </c>
      <c r="H454" s="208"/>
      <c r="I454" s="209" t="s">
        <v>1799</v>
      </c>
      <c r="J454" s="208">
        <v>1</v>
      </c>
      <c r="K454" s="209" t="s">
        <v>3127</v>
      </c>
      <c r="L454" s="215" t="s">
        <v>1800</v>
      </c>
      <c r="M454" s="214" t="str">
        <f t="shared" si="66"/>
        <v>2004-12-31</v>
      </c>
      <c r="N454" s="46"/>
      <c r="O454" s="16"/>
      <c r="P454" s="14"/>
      <c r="Q454" s="217">
        <v>466</v>
      </c>
      <c r="R454" s="16">
        <v>0</v>
      </c>
      <c r="S454" s="16"/>
      <c r="T454" s="16">
        <f t="shared" si="75"/>
        <v>10</v>
      </c>
      <c r="U454" s="46"/>
      <c r="V454" s="16">
        <f t="shared" si="76"/>
        <v>10</v>
      </c>
      <c r="W454" s="16" t="str">
        <f t="shared" si="67"/>
        <v/>
      </c>
      <c r="X454" s="14"/>
      <c r="Y454" s="2"/>
      <c r="AA454" s="45" t="s">
        <v>3129</v>
      </c>
      <c r="AB454" s="224" t="s">
        <v>3130</v>
      </c>
      <c r="AC454" s="224"/>
      <c r="AD454" s="224"/>
      <c r="AE454" s="224"/>
      <c r="AF454" s="224"/>
      <c r="AG454" s="224">
        <v>1</v>
      </c>
      <c r="AH454" s="224">
        <v>0</v>
      </c>
      <c r="AI454" s="224">
        <v>0</v>
      </c>
      <c r="AJ454" s="224">
        <v>10</v>
      </c>
      <c r="AK454" s="230">
        <f t="shared" si="68"/>
        <v>2004</v>
      </c>
      <c r="AL454" s="224">
        <f t="shared" si="69"/>
        <v>10</v>
      </c>
      <c r="AM454" s="224">
        <v>0</v>
      </c>
      <c r="AN454" s="224">
        <f t="shared" si="70"/>
        <v>10</v>
      </c>
      <c r="AO454" s="224">
        <f t="shared" si="71"/>
        <v>10</v>
      </c>
      <c r="AP454" s="233"/>
      <c r="AQ454" s="224">
        <f t="shared" si="72"/>
        <v>10</v>
      </c>
      <c r="AR454" s="224"/>
      <c r="AS454" s="224">
        <f t="shared" si="73"/>
        <v>10</v>
      </c>
      <c r="AT454" s="224">
        <f t="shared" si="74"/>
        <v>0</v>
      </c>
      <c r="AU454" s="224" t="str">
        <f>IFERROR((AQ454-#REF!+#REF!)/(#REF!-#REF!)*100,"")</f>
        <v/>
      </c>
      <c r="AV454" s="224"/>
      <c r="AW454" s="224"/>
      <c r="AX454" s="224"/>
    </row>
    <row r="455" ht="12.75" customHeight="1" spans="1:50">
      <c r="A455" s="13">
        <v>448</v>
      </c>
      <c r="B455" s="204" t="s">
        <v>2374</v>
      </c>
      <c r="C455" s="204" t="s">
        <v>2258</v>
      </c>
      <c r="D455" s="205" t="s">
        <v>1798</v>
      </c>
      <c r="E455" s="206"/>
      <c r="F455" s="206"/>
      <c r="G455" s="207" t="s">
        <v>3126</v>
      </c>
      <c r="H455" s="208"/>
      <c r="I455" s="209" t="s">
        <v>1799</v>
      </c>
      <c r="J455" s="208">
        <v>1</v>
      </c>
      <c r="K455" s="209" t="s">
        <v>3127</v>
      </c>
      <c r="L455" s="215" t="s">
        <v>1800</v>
      </c>
      <c r="M455" s="214" t="str">
        <f t="shared" si="66"/>
        <v>2004-12-31</v>
      </c>
      <c r="N455" s="46"/>
      <c r="O455" s="16"/>
      <c r="P455" s="14"/>
      <c r="Q455" s="217">
        <v>466</v>
      </c>
      <c r="R455" s="16">
        <v>0</v>
      </c>
      <c r="S455" s="16"/>
      <c r="T455" s="16">
        <f t="shared" si="75"/>
        <v>10</v>
      </c>
      <c r="U455" s="46"/>
      <c r="V455" s="16">
        <f t="shared" si="76"/>
        <v>10</v>
      </c>
      <c r="W455" s="16" t="str">
        <f t="shared" si="67"/>
        <v/>
      </c>
      <c r="X455" s="14"/>
      <c r="Y455" s="2"/>
      <c r="AA455" s="45" t="s">
        <v>3129</v>
      </c>
      <c r="AB455" s="224" t="s">
        <v>3130</v>
      </c>
      <c r="AC455" s="224"/>
      <c r="AD455" s="224"/>
      <c r="AE455" s="224"/>
      <c r="AF455" s="224"/>
      <c r="AG455" s="224">
        <v>1</v>
      </c>
      <c r="AH455" s="224">
        <v>0</v>
      </c>
      <c r="AI455" s="224">
        <v>0</v>
      </c>
      <c r="AJ455" s="224">
        <v>10</v>
      </c>
      <c r="AK455" s="230">
        <f t="shared" si="68"/>
        <v>2004</v>
      </c>
      <c r="AL455" s="224">
        <f t="shared" si="69"/>
        <v>10</v>
      </c>
      <c r="AM455" s="224">
        <v>0</v>
      </c>
      <c r="AN455" s="224">
        <f t="shared" si="70"/>
        <v>10</v>
      </c>
      <c r="AO455" s="224">
        <f t="shared" si="71"/>
        <v>10</v>
      </c>
      <c r="AP455" s="233"/>
      <c r="AQ455" s="224">
        <f t="shared" si="72"/>
        <v>10</v>
      </c>
      <c r="AR455" s="224"/>
      <c r="AS455" s="224">
        <f t="shared" si="73"/>
        <v>10</v>
      </c>
      <c r="AT455" s="224">
        <f t="shared" si="74"/>
        <v>0</v>
      </c>
      <c r="AU455" s="224" t="str">
        <f>IFERROR((AQ455-#REF!+#REF!)/(#REF!-#REF!)*100,"")</f>
        <v/>
      </c>
      <c r="AV455" s="224"/>
      <c r="AW455" s="224"/>
      <c r="AX455" s="224"/>
    </row>
    <row r="456" ht="12.75" customHeight="1" spans="1:50">
      <c r="A456" s="13">
        <v>449</v>
      </c>
      <c r="B456" s="204" t="s">
        <v>2375</v>
      </c>
      <c r="C456" s="204" t="s">
        <v>2258</v>
      </c>
      <c r="D456" s="205" t="s">
        <v>1798</v>
      </c>
      <c r="E456" s="206"/>
      <c r="F456" s="206"/>
      <c r="G456" s="207" t="s">
        <v>3126</v>
      </c>
      <c r="H456" s="208"/>
      <c r="I456" s="209" t="s">
        <v>1799</v>
      </c>
      <c r="J456" s="208">
        <v>1</v>
      </c>
      <c r="K456" s="209" t="s">
        <v>3127</v>
      </c>
      <c r="L456" s="215" t="s">
        <v>1800</v>
      </c>
      <c r="M456" s="214" t="str">
        <f t="shared" ref="M456:M519" si="77">L456</f>
        <v>2004-12-31</v>
      </c>
      <c r="N456" s="46"/>
      <c r="O456" s="16"/>
      <c r="P456" s="14"/>
      <c r="Q456" s="217">
        <v>466</v>
      </c>
      <c r="R456" s="16">
        <v>0</v>
      </c>
      <c r="S456" s="16"/>
      <c r="T456" s="16">
        <f t="shared" si="75"/>
        <v>10</v>
      </c>
      <c r="U456" s="46"/>
      <c r="V456" s="16">
        <f t="shared" si="76"/>
        <v>10</v>
      </c>
      <c r="W456" s="16" t="str">
        <f t="shared" ref="W456:W519" si="78">IF(R456-S456=0,"",(V456-R456+S456)/(R456-S456)*100)</f>
        <v/>
      </c>
      <c r="X456" s="14"/>
      <c r="Y456" s="2"/>
      <c r="AA456" s="45" t="s">
        <v>3129</v>
      </c>
      <c r="AB456" s="224" t="s">
        <v>3130</v>
      </c>
      <c r="AC456" s="224"/>
      <c r="AD456" s="224"/>
      <c r="AE456" s="224"/>
      <c r="AF456" s="224"/>
      <c r="AG456" s="224">
        <v>1</v>
      </c>
      <c r="AH456" s="224">
        <v>0</v>
      </c>
      <c r="AI456" s="224">
        <v>0</v>
      </c>
      <c r="AJ456" s="224">
        <v>10</v>
      </c>
      <c r="AK456" s="230">
        <f t="shared" ref="AK456:AK519" si="79">YEAR(M456)</f>
        <v>2004</v>
      </c>
      <c r="AL456" s="224">
        <f t="shared" ref="AL456:AL519" si="80">IF(AND(AB456="市场法",AA456="否"),AJ456*J456,ROUND(AC456*H456*AG456+AD456*H456*AI456,-1))</f>
        <v>10</v>
      </c>
      <c r="AM456" s="224">
        <v>0</v>
      </c>
      <c r="AN456" s="224">
        <f t="shared" ref="AN456:AN519" si="81">ROUND((AL456+AM456),-1)</f>
        <v>10</v>
      </c>
      <c r="AO456" s="224">
        <f t="shared" ref="AO456:AO519" si="82">AN456</f>
        <v>10</v>
      </c>
      <c r="AP456" s="233"/>
      <c r="AQ456" s="224">
        <f t="shared" ref="AQ456:AQ519" si="83">IF(AP456="",AO456,ROUND(AO456*AP456/100,0))</f>
        <v>10</v>
      </c>
      <c r="AR456" s="224"/>
      <c r="AS456" s="224">
        <f t="shared" ref="AS456:AS519" si="84">IF((AQ456-AR456)&lt;0,0,AQ456-AR456)</f>
        <v>10</v>
      </c>
      <c r="AT456" s="224">
        <f t="shared" ref="AT456:AT519" si="85">IF((R456-S456)&lt;0,0,R456-S456)</f>
        <v>0</v>
      </c>
      <c r="AU456" s="224" t="str">
        <f>IFERROR((AQ456-#REF!+#REF!)/(#REF!-#REF!)*100,"")</f>
        <v/>
      </c>
      <c r="AV456" s="224"/>
      <c r="AW456" s="224"/>
      <c r="AX456" s="224"/>
    </row>
    <row r="457" ht="12.75" customHeight="1" spans="1:50">
      <c r="A457" s="13">
        <v>450</v>
      </c>
      <c r="B457" s="204" t="s">
        <v>2376</v>
      </c>
      <c r="C457" s="204" t="s">
        <v>2258</v>
      </c>
      <c r="D457" s="205" t="s">
        <v>1798</v>
      </c>
      <c r="E457" s="206"/>
      <c r="F457" s="206"/>
      <c r="G457" s="207" t="s">
        <v>3126</v>
      </c>
      <c r="H457" s="208"/>
      <c r="I457" s="209" t="s">
        <v>1799</v>
      </c>
      <c r="J457" s="208">
        <v>1</v>
      </c>
      <c r="K457" s="209" t="s">
        <v>3127</v>
      </c>
      <c r="L457" s="215" t="s">
        <v>1800</v>
      </c>
      <c r="M457" s="214" t="str">
        <f t="shared" si="77"/>
        <v>2004-12-31</v>
      </c>
      <c r="N457" s="46"/>
      <c r="O457" s="16"/>
      <c r="P457" s="14"/>
      <c r="Q457" s="217">
        <v>466</v>
      </c>
      <c r="R457" s="16">
        <v>0</v>
      </c>
      <c r="S457" s="16"/>
      <c r="T457" s="16">
        <f t="shared" ref="T457:T520" si="86">AS457</f>
        <v>10</v>
      </c>
      <c r="U457" s="46"/>
      <c r="V457" s="16">
        <f t="shared" ref="V457:V520" si="87">T457</f>
        <v>10</v>
      </c>
      <c r="W457" s="16" t="str">
        <f t="shared" si="78"/>
        <v/>
      </c>
      <c r="X457" s="14"/>
      <c r="Y457" s="2"/>
      <c r="AA457" s="45" t="s">
        <v>3129</v>
      </c>
      <c r="AB457" s="224" t="s">
        <v>3130</v>
      </c>
      <c r="AC457" s="224"/>
      <c r="AD457" s="224"/>
      <c r="AE457" s="224"/>
      <c r="AF457" s="224"/>
      <c r="AG457" s="224">
        <v>1</v>
      </c>
      <c r="AH457" s="224">
        <v>0</v>
      </c>
      <c r="AI457" s="224">
        <v>0</v>
      </c>
      <c r="AJ457" s="224">
        <v>10</v>
      </c>
      <c r="AK457" s="230">
        <f t="shared" si="79"/>
        <v>2004</v>
      </c>
      <c r="AL457" s="224">
        <f t="shared" si="80"/>
        <v>10</v>
      </c>
      <c r="AM457" s="224">
        <v>0</v>
      </c>
      <c r="AN457" s="224">
        <f t="shared" si="81"/>
        <v>10</v>
      </c>
      <c r="AO457" s="224">
        <f t="shared" si="82"/>
        <v>10</v>
      </c>
      <c r="AP457" s="233"/>
      <c r="AQ457" s="224">
        <f t="shared" si="83"/>
        <v>10</v>
      </c>
      <c r="AR457" s="224"/>
      <c r="AS457" s="224">
        <f t="shared" si="84"/>
        <v>10</v>
      </c>
      <c r="AT457" s="224">
        <f t="shared" si="85"/>
        <v>0</v>
      </c>
      <c r="AU457" s="224" t="str">
        <f>IFERROR((AQ457-#REF!+#REF!)/(#REF!-#REF!)*100,"")</f>
        <v/>
      </c>
      <c r="AV457" s="224"/>
      <c r="AW457" s="224"/>
      <c r="AX457" s="224"/>
    </row>
    <row r="458" ht="12.75" customHeight="1" spans="1:50">
      <c r="A458" s="13">
        <v>451</v>
      </c>
      <c r="B458" s="204" t="s">
        <v>2377</v>
      </c>
      <c r="C458" s="204" t="s">
        <v>2258</v>
      </c>
      <c r="D458" s="205" t="s">
        <v>1798</v>
      </c>
      <c r="E458" s="206"/>
      <c r="F458" s="206"/>
      <c r="G458" s="207" t="s">
        <v>3126</v>
      </c>
      <c r="H458" s="208"/>
      <c r="I458" s="209" t="s">
        <v>1799</v>
      </c>
      <c r="J458" s="208">
        <v>1</v>
      </c>
      <c r="K458" s="209" t="s">
        <v>3127</v>
      </c>
      <c r="L458" s="215" t="s">
        <v>1800</v>
      </c>
      <c r="M458" s="214" t="str">
        <f t="shared" si="77"/>
        <v>2004-12-31</v>
      </c>
      <c r="N458" s="46"/>
      <c r="O458" s="16"/>
      <c r="P458" s="14"/>
      <c r="Q458" s="217">
        <v>466</v>
      </c>
      <c r="R458" s="16">
        <v>0</v>
      </c>
      <c r="S458" s="16"/>
      <c r="T458" s="16">
        <f t="shared" si="86"/>
        <v>10</v>
      </c>
      <c r="U458" s="46"/>
      <c r="V458" s="16">
        <f t="shared" si="87"/>
        <v>10</v>
      </c>
      <c r="W458" s="16" t="str">
        <f t="shared" si="78"/>
        <v/>
      </c>
      <c r="X458" s="14"/>
      <c r="Y458" s="2"/>
      <c r="AA458" s="45" t="s">
        <v>3129</v>
      </c>
      <c r="AB458" s="224" t="s">
        <v>3130</v>
      </c>
      <c r="AC458" s="224"/>
      <c r="AD458" s="224"/>
      <c r="AE458" s="224"/>
      <c r="AF458" s="224"/>
      <c r="AG458" s="224">
        <v>1</v>
      </c>
      <c r="AH458" s="224">
        <v>0</v>
      </c>
      <c r="AI458" s="224">
        <v>0</v>
      </c>
      <c r="AJ458" s="224">
        <v>10</v>
      </c>
      <c r="AK458" s="230">
        <f t="shared" si="79"/>
        <v>2004</v>
      </c>
      <c r="AL458" s="224">
        <f t="shared" si="80"/>
        <v>10</v>
      </c>
      <c r="AM458" s="224">
        <v>0</v>
      </c>
      <c r="AN458" s="224">
        <f t="shared" si="81"/>
        <v>10</v>
      </c>
      <c r="AO458" s="224">
        <f t="shared" si="82"/>
        <v>10</v>
      </c>
      <c r="AP458" s="233"/>
      <c r="AQ458" s="224">
        <f t="shared" si="83"/>
        <v>10</v>
      </c>
      <c r="AR458" s="224"/>
      <c r="AS458" s="224">
        <f t="shared" si="84"/>
        <v>10</v>
      </c>
      <c r="AT458" s="224">
        <f t="shared" si="85"/>
        <v>0</v>
      </c>
      <c r="AU458" s="224" t="str">
        <f>IFERROR((AQ458-#REF!+#REF!)/(#REF!-#REF!)*100,"")</f>
        <v/>
      </c>
      <c r="AV458" s="224"/>
      <c r="AW458" s="224"/>
      <c r="AX458" s="224"/>
    </row>
    <row r="459" ht="12.75" customHeight="1" spans="1:50">
      <c r="A459" s="13">
        <v>452</v>
      </c>
      <c r="B459" s="204" t="s">
        <v>2378</v>
      </c>
      <c r="C459" s="204" t="s">
        <v>2258</v>
      </c>
      <c r="D459" s="205" t="s">
        <v>1798</v>
      </c>
      <c r="E459" s="206"/>
      <c r="F459" s="206"/>
      <c r="G459" s="207" t="s">
        <v>3126</v>
      </c>
      <c r="H459" s="208"/>
      <c r="I459" s="209" t="s">
        <v>1799</v>
      </c>
      <c r="J459" s="208">
        <v>1</v>
      </c>
      <c r="K459" s="209" t="s">
        <v>3127</v>
      </c>
      <c r="L459" s="215" t="s">
        <v>1800</v>
      </c>
      <c r="M459" s="214" t="str">
        <f t="shared" si="77"/>
        <v>2004-12-31</v>
      </c>
      <c r="N459" s="46"/>
      <c r="O459" s="16"/>
      <c r="P459" s="14"/>
      <c r="Q459" s="217">
        <v>466</v>
      </c>
      <c r="R459" s="16">
        <v>0</v>
      </c>
      <c r="S459" s="16"/>
      <c r="T459" s="16">
        <f t="shared" si="86"/>
        <v>10</v>
      </c>
      <c r="U459" s="46"/>
      <c r="V459" s="16">
        <f t="shared" si="87"/>
        <v>10</v>
      </c>
      <c r="W459" s="16" t="str">
        <f t="shared" si="78"/>
        <v/>
      </c>
      <c r="X459" s="14"/>
      <c r="Y459" s="2"/>
      <c r="AA459" s="45" t="s">
        <v>3129</v>
      </c>
      <c r="AB459" s="224" t="s">
        <v>3130</v>
      </c>
      <c r="AC459" s="224"/>
      <c r="AD459" s="224"/>
      <c r="AE459" s="224"/>
      <c r="AF459" s="224"/>
      <c r="AG459" s="224">
        <v>1</v>
      </c>
      <c r="AH459" s="224">
        <v>0</v>
      </c>
      <c r="AI459" s="224">
        <v>0</v>
      </c>
      <c r="AJ459" s="224">
        <v>10</v>
      </c>
      <c r="AK459" s="230">
        <f t="shared" si="79"/>
        <v>2004</v>
      </c>
      <c r="AL459" s="224">
        <f t="shared" si="80"/>
        <v>10</v>
      </c>
      <c r="AM459" s="224">
        <v>0</v>
      </c>
      <c r="AN459" s="224">
        <f t="shared" si="81"/>
        <v>10</v>
      </c>
      <c r="AO459" s="224">
        <f t="shared" si="82"/>
        <v>10</v>
      </c>
      <c r="AP459" s="233"/>
      <c r="AQ459" s="224">
        <f t="shared" si="83"/>
        <v>10</v>
      </c>
      <c r="AR459" s="224"/>
      <c r="AS459" s="224">
        <f t="shared" si="84"/>
        <v>10</v>
      </c>
      <c r="AT459" s="224">
        <f t="shared" si="85"/>
        <v>0</v>
      </c>
      <c r="AU459" s="224" t="str">
        <f>IFERROR((AQ459-#REF!+#REF!)/(#REF!-#REF!)*100,"")</f>
        <v/>
      </c>
      <c r="AV459" s="224"/>
      <c r="AW459" s="224"/>
      <c r="AX459" s="224"/>
    </row>
    <row r="460" ht="12.75" customHeight="1" spans="1:50">
      <c r="A460" s="13">
        <v>453</v>
      </c>
      <c r="B460" s="204" t="s">
        <v>2379</v>
      </c>
      <c r="C460" s="204" t="s">
        <v>2258</v>
      </c>
      <c r="D460" s="205" t="s">
        <v>1798</v>
      </c>
      <c r="E460" s="206"/>
      <c r="F460" s="206"/>
      <c r="G460" s="207" t="s">
        <v>3126</v>
      </c>
      <c r="H460" s="208"/>
      <c r="I460" s="209" t="s">
        <v>1799</v>
      </c>
      <c r="J460" s="208">
        <v>1</v>
      </c>
      <c r="K460" s="209" t="s">
        <v>3127</v>
      </c>
      <c r="L460" s="215" t="s">
        <v>1800</v>
      </c>
      <c r="M460" s="214" t="str">
        <f t="shared" si="77"/>
        <v>2004-12-31</v>
      </c>
      <c r="N460" s="46"/>
      <c r="O460" s="16"/>
      <c r="P460" s="14"/>
      <c r="Q460" s="217">
        <v>466</v>
      </c>
      <c r="R460" s="16">
        <v>0</v>
      </c>
      <c r="S460" s="16"/>
      <c r="T460" s="16">
        <f t="shared" si="86"/>
        <v>10</v>
      </c>
      <c r="U460" s="46"/>
      <c r="V460" s="16">
        <f t="shared" si="87"/>
        <v>10</v>
      </c>
      <c r="W460" s="16" t="str">
        <f t="shared" si="78"/>
        <v/>
      </c>
      <c r="X460" s="14"/>
      <c r="Y460" s="2"/>
      <c r="AA460" s="45" t="s">
        <v>3129</v>
      </c>
      <c r="AB460" s="224" t="s">
        <v>3130</v>
      </c>
      <c r="AC460" s="224"/>
      <c r="AD460" s="224"/>
      <c r="AE460" s="224"/>
      <c r="AF460" s="224"/>
      <c r="AG460" s="224">
        <v>1</v>
      </c>
      <c r="AH460" s="224">
        <v>0</v>
      </c>
      <c r="AI460" s="224">
        <v>0</v>
      </c>
      <c r="AJ460" s="224">
        <v>10</v>
      </c>
      <c r="AK460" s="230">
        <f t="shared" si="79"/>
        <v>2004</v>
      </c>
      <c r="AL460" s="224">
        <f t="shared" si="80"/>
        <v>10</v>
      </c>
      <c r="AM460" s="224">
        <v>0</v>
      </c>
      <c r="AN460" s="224">
        <f t="shared" si="81"/>
        <v>10</v>
      </c>
      <c r="AO460" s="224">
        <f t="shared" si="82"/>
        <v>10</v>
      </c>
      <c r="AP460" s="233"/>
      <c r="AQ460" s="224">
        <f t="shared" si="83"/>
        <v>10</v>
      </c>
      <c r="AR460" s="224"/>
      <c r="AS460" s="224">
        <f t="shared" si="84"/>
        <v>10</v>
      </c>
      <c r="AT460" s="224">
        <f t="shared" si="85"/>
        <v>0</v>
      </c>
      <c r="AU460" s="224" t="str">
        <f>IFERROR((AQ460-#REF!+#REF!)/(#REF!-#REF!)*100,"")</f>
        <v/>
      </c>
      <c r="AV460" s="224"/>
      <c r="AW460" s="224"/>
      <c r="AX460" s="224"/>
    </row>
    <row r="461" ht="12.75" customHeight="1" spans="1:50">
      <c r="A461" s="13">
        <v>454</v>
      </c>
      <c r="B461" s="204" t="s">
        <v>2380</v>
      </c>
      <c r="C461" s="204" t="s">
        <v>2258</v>
      </c>
      <c r="D461" s="205" t="s">
        <v>1798</v>
      </c>
      <c r="E461" s="206"/>
      <c r="F461" s="206"/>
      <c r="G461" s="207" t="s">
        <v>3126</v>
      </c>
      <c r="H461" s="208"/>
      <c r="I461" s="209" t="s">
        <v>1799</v>
      </c>
      <c r="J461" s="208">
        <v>1</v>
      </c>
      <c r="K461" s="209" t="s">
        <v>3127</v>
      </c>
      <c r="L461" s="215" t="s">
        <v>1800</v>
      </c>
      <c r="M461" s="214" t="str">
        <f t="shared" si="77"/>
        <v>2004-12-31</v>
      </c>
      <c r="N461" s="46"/>
      <c r="O461" s="16"/>
      <c r="P461" s="14"/>
      <c r="Q461" s="217">
        <v>466</v>
      </c>
      <c r="R461" s="16">
        <v>0</v>
      </c>
      <c r="S461" s="16"/>
      <c r="T461" s="16">
        <f t="shared" si="86"/>
        <v>10</v>
      </c>
      <c r="U461" s="46"/>
      <c r="V461" s="16">
        <f t="shared" si="87"/>
        <v>10</v>
      </c>
      <c r="W461" s="16" t="str">
        <f t="shared" si="78"/>
        <v/>
      </c>
      <c r="X461" s="14"/>
      <c r="Y461" s="2"/>
      <c r="AA461" s="45" t="s">
        <v>3129</v>
      </c>
      <c r="AB461" s="224" t="s">
        <v>3130</v>
      </c>
      <c r="AC461" s="224"/>
      <c r="AD461" s="224"/>
      <c r="AE461" s="224"/>
      <c r="AF461" s="224"/>
      <c r="AG461" s="224">
        <v>1</v>
      </c>
      <c r="AH461" s="224">
        <v>0</v>
      </c>
      <c r="AI461" s="224">
        <v>0</v>
      </c>
      <c r="AJ461" s="224">
        <v>10</v>
      </c>
      <c r="AK461" s="230">
        <f t="shared" si="79"/>
        <v>2004</v>
      </c>
      <c r="AL461" s="224">
        <f t="shared" si="80"/>
        <v>10</v>
      </c>
      <c r="AM461" s="224">
        <v>0</v>
      </c>
      <c r="AN461" s="224">
        <f t="shared" si="81"/>
        <v>10</v>
      </c>
      <c r="AO461" s="224">
        <f t="shared" si="82"/>
        <v>10</v>
      </c>
      <c r="AP461" s="233"/>
      <c r="AQ461" s="224">
        <f t="shared" si="83"/>
        <v>10</v>
      </c>
      <c r="AR461" s="224"/>
      <c r="AS461" s="224">
        <f t="shared" si="84"/>
        <v>10</v>
      </c>
      <c r="AT461" s="224">
        <f t="shared" si="85"/>
        <v>0</v>
      </c>
      <c r="AU461" s="224" t="str">
        <f>IFERROR((AQ461-#REF!+#REF!)/(#REF!-#REF!)*100,"")</f>
        <v/>
      </c>
      <c r="AV461" s="224"/>
      <c r="AW461" s="224"/>
      <c r="AX461" s="224"/>
    </row>
    <row r="462" ht="12.75" customHeight="1" spans="1:50">
      <c r="A462" s="13">
        <v>455</v>
      </c>
      <c r="B462" s="204" t="s">
        <v>2381</v>
      </c>
      <c r="C462" s="204" t="s">
        <v>2258</v>
      </c>
      <c r="D462" s="205" t="s">
        <v>1798</v>
      </c>
      <c r="E462" s="206"/>
      <c r="F462" s="206"/>
      <c r="G462" s="207" t="s">
        <v>3126</v>
      </c>
      <c r="H462" s="208"/>
      <c r="I462" s="209" t="s">
        <v>1799</v>
      </c>
      <c r="J462" s="208">
        <v>1</v>
      </c>
      <c r="K462" s="209" t="s">
        <v>3127</v>
      </c>
      <c r="L462" s="215" t="s">
        <v>1800</v>
      </c>
      <c r="M462" s="214" t="str">
        <f t="shared" si="77"/>
        <v>2004-12-31</v>
      </c>
      <c r="N462" s="46"/>
      <c r="O462" s="16"/>
      <c r="P462" s="14"/>
      <c r="Q462" s="217">
        <v>466</v>
      </c>
      <c r="R462" s="16">
        <v>0</v>
      </c>
      <c r="S462" s="16"/>
      <c r="T462" s="16">
        <f t="shared" si="86"/>
        <v>10</v>
      </c>
      <c r="U462" s="46"/>
      <c r="V462" s="16">
        <f t="shared" si="87"/>
        <v>10</v>
      </c>
      <c r="W462" s="16" t="str">
        <f t="shared" si="78"/>
        <v/>
      </c>
      <c r="X462" s="14"/>
      <c r="Y462" s="2"/>
      <c r="AA462" s="45" t="s">
        <v>3129</v>
      </c>
      <c r="AB462" s="224" t="s">
        <v>3130</v>
      </c>
      <c r="AC462" s="224"/>
      <c r="AD462" s="224"/>
      <c r="AE462" s="224"/>
      <c r="AF462" s="224"/>
      <c r="AG462" s="224">
        <v>1</v>
      </c>
      <c r="AH462" s="224">
        <v>0</v>
      </c>
      <c r="AI462" s="224">
        <v>0</v>
      </c>
      <c r="AJ462" s="224">
        <v>10</v>
      </c>
      <c r="AK462" s="230">
        <f t="shared" si="79"/>
        <v>2004</v>
      </c>
      <c r="AL462" s="224">
        <f t="shared" si="80"/>
        <v>10</v>
      </c>
      <c r="AM462" s="224">
        <v>0</v>
      </c>
      <c r="AN462" s="224">
        <f t="shared" si="81"/>
        <v>10</v>
      </c>
      <c r="AO462" s="224">
        <f t="shared" si="82"/>
        <v>10</v>
      </c>
      <c r="AP462" s="233"/>
      <c r="AQ462" s="224">
        <f t="shared" si="83"/>
        <v>10</v>
      </c>
      <c r="AR462" s="224"/>
      <c r="AS462" s="224">
        <f t="shared" si="84"/>
        <v>10</v>
      </c>
      <c r="AT462" s="224">
        <f t="shared" si="85"/>
        <v>0</v>
      </c>
      <c r="AU462" s="224" t="str">
        <f>IFERROR((AQ462-#REF!+#REF!)/(#REF!-#REF!)*100,"")</f>
        <v/>
      </c>
      <c r="AV462" s="224"/>
      <c r="AW462" s="224"/>
      <c r="AX462" s="224"/>
    </row>
    <row r="463" ht="12.75" customHeight="1" spans="1:50">
      <c r="A463" s="13">
        <v>456</v>
      </c>
      <c r="B463" s="204" t="s">
        <v>2382</v>
      </c>
      <c r="C463" s="204" t="s">
        <v>2258</v>
      </c>
      <c r="D463" s="205" t="s">
        <v>1798</v>
      </c>
      <c r="E463" s="206"/>
      <c r="F463" s="206"/>
      <c r="G463" s="207" t="s">
        <v>3126</v>
      </c>
      <c r="H463" s="208"/>
      <c r="I463" s="209" t="s">
        <v>1799</v>
      </c>
      <c r="J463" s="208">
        <v>1</v>
      </c>
      <c r="K463" s="209" t="s">
        <v>3127</v>
      </c>
      <c r="L463" s="215" t="s">
        <v>1800</v>
      </c>
      <c r="M463" s="214" t="str">
        <f t="shared" si="77"/>
        <v>2004-12-31</v>
      </c>
      <c r="N463" s="46"/>
      <c r="O463" s="16"/>
      <c r="P463" s="14"/>
      <c r="Q463" s="217">
        <v>466</v>
      </c>
      <c r="R463" s="16">
        <v>0</v>
      </c>
      <c r="S463" s="16"/>
      <c r="T463" s="16">
        <f t="shared" si="86"/>
        <v>10</v>
      </c>
      <c r="U463" s="46"/>
      <c r="V463" s="16">
        <f t="shared" si="87"/>
        <v>10</v>
      </c>
      <c r="W463" s="16" t="str">
        <f t="shared" si="78"/>
        <v/>
      </c>
      <c r="X463" s="14"/>
      <c r="Y463" s="2"/>
      <c r="AA463" s="45" t="s">
        <v>3129</v>
      </c>
      <c r="AB463" s="224" t="s">
        <v>3130</v>
      </c>
      <c r="AC463" s="224"/>
      <c r="AD463" s="224"/>
      <c r="AE463" s="224"/>
      <c r="AF463" s="224"/>
      <c r="AG463" s="224">
        <v>1</v>
      </c>
      <c r="AH463" s="224">
        <v>0</v>
      </c>
      <c r="AI463" s="224">
        <v>0</v>
      </c>
      <c r="AJ463" s="224">
        <v>10</v>
      </c>
      <c r="AK463" s="230">
        <f t="shared" si="79"/>
        <v>2004</v>
      </c>
      <c r="AL463" s="224">
        <f t="shared" si="80"/>
        <v>10</v>
      </c>
      <c r="AM463" s="224">
        <v>0</v>
      </c>
      <c r="AN463" s="224">
        <f t="shared" si="81"/>
        <v>10</v>
      </c>
      <c r="AO463" s="224">
        <f t="shared" si="82"/>
        <v>10</v>
      </c>
      <c r="AP463" s="233"/>
      <c r="AQ463" s="224">
        <f t="shared" si="83"/>
        <v>10</v>
      </c>
      <c r="AR463" s="224"/>
      <c r="AS463" s="224">
        <f t="shared" si="84"/>
        <v>10</v>
      </c>
      <c r="AT463" s="224">
        <f t="shared" si="85"/>
        <v>0</v>
      </c>
      <c r="AU463" s="224" t="str">
        <f>IFERROR((AQ463-#REF!+#REF!)/(#REF!-#REF!)*100,"")</f>
        <v/>
      </c>
      <c r="AV463" s="224"/>
      <c r="AW463" s="224"/>
      <c r="AX463" s="224"/>
    </row>
    <row r="464" ht="12.75" customHeight="1" spans="1:50">
      <c r="A464" s="13">
        <v>457</v>
      </c>
      <c r="B464" s="204" t="s">
        <v>2383</v>
      </c>
      <c r="C464" s="204" t="s">
        <v>2258</v>
      </c>
      <c r="D464" s="205" t="s">
        <v>1798</v>
      </c>
      <c r="E464" s="206"/>
      <c r="F464" s="206"/>
      <c r="G464" s="207" t="s">
        <v>3126</v>
      </c>
      <c r="H464" s="208"/>
      <c r="I464" s="209" t="s">
        <v>1799</v>
      </c>
      <c r="J464" s="208">
        <v>1</v>
      </c>
      <c r="K464" s="209" t="s">
        <v>3127</v>
      </c>
      <c r="L464" s="215" t="s">
        <v>1800</v>
      </c>
      <c r="M464" s="214" t="str">
        <f t="shared" si="77"/>
        <v>2004-12-31</v>
      </c>
      <c r="N464" s="46"/>
      <c r="O464" s="16"/>
      <c r="P464" s="14"/>
      <c r="Q464" s="217">
        <v>466</v>
      </c>
      <c r="R464" s="16">
        <v>0</v>
      </c>
      <c r="S464" s="16"/>
      <c r="T464" s="16">
        <f t="shared" si="86"/>
        <v>10</v>
      </c>
      <c r="U464" s="46"/>
      <c r="V464" s="16">
        <f t="shared" si="87"/>
        <v>10</v>
      </c>
      <c r="W464" s="16" t="str">
        <f t="shared" si="78"/>
        <v/>
      </c>
      <c r="X464" s="14"/>
      <c r="Y464" s="2"/>
      <c r="AA464" s="45" t="s">
        <v>3129</v>
      </c>
      <c r="AB464" s="224" t="s">
        <v>3130</v>
      </c>
      <c r="AC464" s="224"/>
      <c r="AD464" s="224"/>
      <c r="AE464" s="224"/>
      <c r="AF464" s="224"/>
      <c r="AG464" s="224">
        <v>1</v>
      </c>
      <c r="AH464" s="224">
        <v>0</v>
      </c>
      <c r="AI464" s="224">
        <v>0</v>
      </c>
      <c r="AJ464" s="224">
        <v>10</v>
      </c>
      <c r="AK464" s="230">
        <f t="shared" si="79"/>
        <v>2004</v>
      </c>
      <c r="AL464" s="224">
        <f t="shared" si="80"/>
        <v>10</v>
      </c>
      <c r="AM464" s="224">
        <v>0</v>
      </c>
      <c r="AN464" s="224">
        <f t="shared" si="81"/>
        <v>10</v>
      </c>
      <c r="AO464" s="224">
        <f t="shared" si="82"/>
        <v>10</v>
      </c>
      <c r="AP464" s="233"/>
      <c r="AQ464" s="224">
        <f t="shared" si="83"/>
        <v>10</v>
      </c>
      <c r="AR464" s="224"/>
      <c r="AS464" s="224">
        <f t="shared" si="84"/>
        <v>10</v>
      </c>
      <c r="AT464" s="224">
        <f t="shared" si="85"/>
        <v>0</v>
      </c>
      <c r="AU464" s="224" t="str">
        <f>IFERROR((AQ464-#REF!+#REF!)/(#REF!-#REF!)*100,"")</f>
        <v/>
      </c>
      <c r="AV464" s="224"/>
      <c r="AW464" s="224"/>
      <c r="AX464" s="224"/>
    </row>
    <row r="465" ht="12.75" customHeight="1" spans="1:50">
      <c r="A465" s="13">
        <v>458</v>
      </c>
      <c r="B465" s="204" t="s">
        <v>2384</v>
      </c>
      <c r="C465" s="204" t="s">
        <v>2258</v>
      </c>
      <c r="D465" s="205" t="s">
        <v>1798</v>
      </c>
      <c r="E465" s="206"/>
      <c r="F465" s="206"/>
      <c r="G465" s="207" t="s">
        <v>3126</v>
      </c>
      <c r="H465" s="208"/>
      <c r="I465" s="209" t="s">
        <v>1799</v>
      </c>
      <c r="J465" s="208">
        <v>1</v>
      </c>
      <c r="K465" s="209" t="s">
        <v>3127</v>
      </c>
      <c r="L465" s="215" t="s">
        <v>1800</v>
      </c>
      <c r="M465" s="214" t="str">
        <f t="shared" si="77"/>
        <v>2004-12-31</v>
      </c>
      <c r="N465" s="46"/>
      <c r="O465" s="16"/>
      <c r="P465" s="14"/>
      <c r="Q465" s="217">
        <v>466</v>
      </c>
      <c r="R465" s="16">
        <v>0</v>
      </c>
      <c r="S465" s="16"/>
      <c r="T465" s="16">
        <f t="shared" si="86"/>
        <v>10</v>
      </c>
      <c r="U465" s="46"/>
      <c r="V465" s="16">
        <f t="shared" si="87"/>
        <v>10</v>
      </c>
      <c r="W465" s="16" t="str">
        <f t="shared" si="78"/>
        <v/>
      </c>
      <c r="X465" s="14"/>
      <c r="Y465" s="2"/>
      <c r="AA465" s="45" t="s">
        <v>3129</v>
      </c>
      <c r="AB465" s="224" t="s">
        <v>3130</v>
      </c>
      <c r="AC465" s="224"/>
      <c r="AD465" s="224"/>
      <c r="AE465" s="224"/>
      <c r="AF465" s="224"/>
      <c r="AG465" s="224">
        <v>1</v>
      </c>
      <c r="AH465" s="224">
        <v>0</v>
      </c>
      <c r="AI465" s="224">
        <v>0</v>
      </c>
      <c r="AJ465" s="224">
        <v>10</v>
      </c>
      <c r="AK465" s="230">
        <f t="shared" si="79"/>
        <v>2004</v>
      </c>
      <c r="AL465" s="224">
        <f t="shared" si="80"/>
        <v>10</v>
      </c>
      <c r="AM465" s="224">
        <v>0</v>
      </c>
      <c r="AN465" s="224">
        <f t="shared" si="81"/>
        <v>10</v>
      </c>
      <c r="AO465" s="224">
        <f t="shared" si="82"/>
        <v>10</v>
      </c>
      <c r="AP465" s="233"/>
      <c r="AQ465" s="224">
        <f t="shared" si="83"/>
        <v>10</v>
      </c>
      <c r="AR465" s="224"/>
      <c r="AS465" s="224">
        <f t="shared" si="84"/>
        <v>10</v>
      </c>
      <c r="AT465" s="224">
        <f t="shared" si="85"/>
        <v>0</v>
      </c>
      <c r="AU465" s="224" t="str">
        <f>IFERROR((AQ465-#REF!+#REF!)/(#REF!-#REF!)*100,"")</f>
        <v/>
      </c>
      <c r="AV465" s="224"/>
      <c r="AW465" s="224"/>
      <c r="AX465" s="224"/>
    </row>
    <row r="466" ht="12.75" customHeight="1" spans="1:50">
      <c r="A466" s="13">
        <v>459</v>
      </c>
      <c r="B466" s="204" t="s">
        <v>2385</v>
      </c>
      <c r="C466" s="204" t="s">
        <v>2258</v>
      </c>
      <c r="D466" s="205" t="s">
        <v>1798</v>
      </c>
      <c r="E466" s="206"/>
      <c r="F466" s="206"/>
      <c r="G466" s="207" t="s">
        <v>3126</v>
      </c>
      <c r="H466" s="208"/>
      <c r="I466" s="209" t="s">
        <v>1799</v>
      </c>
      <c r="J466" s="208">
        <v>1</v>
      </c>
      <c r="K466" s="209" t="s">
        <v>3127</v>
      </c>
      <c r="L466" s="215" t="s">
        <v>1800</v>
      </c>
      <c r="M466" s="214" t="str">
        <f t="shared" si="77"/>
        <v>2004-12-31</v>
      </c>
      <c r="N466" s="46"/>
      <c r="O466" s="16"/>
      <c r="P466" s="14"/>
      <c r="Q466" s="217">
        <v>466</v>
      </c>
      <c r="R466" s="16">
        <v>0</v>
      </c>
      <c r="S466" s="16"/>
      <c r="T466" s="16">
        <f t="shared" si="86"/>
        <v>10</v>
      </c>
      <c r="U466" s="46"/>
      <c r="V466" s="16">
        <f t="shared" si="87"/>
        <v>10</v>
      </c>
      <c r="W466" s="16" t="str">
        <f t="shared" si="78"/>
        <v/>
      </c>
      <c r="X466" s="14"/>
      <c r="Y466" s="2"/>
      <c r="AA466" s="45" t="s">
        <v>3129</v>
      </c>
      <c r="AB466" s="224" t="s">
        <v>3130</v>
      </c>
      <c r="AC466" s="224"/>
      <c r="AD466" s="224"/>
      <c r="AE466" s="224"/>
      <c r="AF466" s="224"/>
      <c r="AG466" s="224">
        <v>1</v>
      </c>
      <c r="AH466" s="224">
        <v>0</v>
      </c>
      <c r="AI466" s="224">
        <v>0</v>
      </c>
      <c r="AJ466" s="224">
        <v>10</v>
      </c>
      <c r="AK466" s="230">
        <f t="shared" si="79"/>
        <v>2004</v>
      </c>
      <c r="AL466" s="224">
        <f t="shared" si="80"/>
        <v>10</v>
      </c>
      <c r="AM466" s="224">
        <v>0</v>
      </c>
      <c r="AN466" s="224">
        <f t="shared" si="81"/>
        <v>10</v>
      </c>
      <c r="AO466" s="224">
        <f t="shared" si="82"/>
        <v>10</v>
      </c>
      <c r="AP466" s="233"/>
      <c r="AQ466" s="224">
        <f t="shared" si="83"/>
        <v>10</v>
      </c>
      <c r="AR466" s="224"/>
      <c r="AS466" s="224">
        <f t="shared" si="84"/>
        <v>10</v>
      </c>
      <c r="AT466" s="224">
        <f t="shared" si="85"/>
        <v>0</v>
      </c>
      <c r="AU466" s="224" t="str">
        <f>IFERROR((AQ466-#REF!+#REF!)/(#REF!-#REF!)*100,"")</f>
        <v/>
      </c>
      <c r="AV466" s="224"/>
      <c r="AW466" s="224"/>
      <c r="AX466" s="224"/>
    </row>
    <row r="467" ht="12.75" customHeight="1" spans="1:50">
      <c r="A467" s="13">
        <v>460</v>
      </c>
      <c r="B467" s="204" t="s">
        <v>2386</v>
      </c>
      <c r="C467" s="204" t="s">
        <v>2258</v>
      </c>
      <c r="D467" s="205" t="s">
        <v>1798</v>
      </c>
      <c r="E467" s="206"/>
      <c r="F467" s="206"/>
      <c r="G467" s="207" t="s">
        <v>3126</v>
      </c>
      <c r="H467" s="208"/>
      <c r="I467" s="209" t="s">
        <v>1799</v>
      </c>
      <c r="J467" s="208">
        <v>1</v>
      </c>
      <c r="K467" s="209" t="s">
        <v>3127</v>
      </c>
      <c r="L467" s="215" t="s">
        <v>1800</v>
      </c>
      <c r="M467" s="214" t="str">
        <f t="shared" si="77"/>
        <v>2004-12-31</v>
      </c>
      <c r="N467" s="46"/>
      <c r="O467" s="16"/>
      <c r="P467" s="14"/>
      <c r="Q467" s="217">
        <v>466</v>
      </c>
      <c r="R467" s="16">
        <v>0</v>
      </c>
      <c r="S467" s="16"/>
      <c r="T467" s="16">
        <f t="shared" si="86"/>
        <v>10</v>
      </c>
      <c r="U467" s="46"/>
      <c r="V467" s="16">
        <f t="shared" si="87"/>
        <v>10</v>
      </c>
      <c r="W467" s="16" t="str">
        <f t="shared" si="78"/>
        <v/>
      </c>
      <c r="X467" s="14"/>
      <c r="Y467" s="2"/>
      <c r="AA467" s="45" t="s">
        <v>3129</v>
      </c>
      <c r="AB467" s="224" t="s">
        <v>3130</v>
      </c>
      <c r="AC467" s="224"/>
      <c r="AD467" s="224"/>
      <c r="AE467" s="224"/>
      <c r="AF467" s="224"/>
      <c r="AG467" s="224">
        <v>1</v>
      </c>
      <c r="AH467" s="224">
        <v>0</v>
      </c>
      <c r="AI467" s="224">
        <v>0</v>
      </c>
      <c r="AJ467" s="224">
        <v>10</v>
      </c>
      <c r="AK467" s="230">
        <f t="shared" si="79"/>
        <v>2004</v>
      </c>
      <c r="AL467" s="224">
        <f t="shared" si="80"/>
        <v>10</v>
      </c>
      <c r="AM467" s="224">
        <v>0</v>
      </c>
      <c r="AN467" s="224">
        <f t="shared" si="81"/>
        <v>10</v>
      </c>
      <c r="AO467" s="224">
        <f t="shared" si="82"/>
        <v>10</v>
      </c>
      <c r="AP467" s="233"/>
      <c r="AQ467" s="224">
        <f t="shared" si="83"/>
        <v>10</v>
      </c>
      <c r="AR467" s="224"/>
      <c r="AS467" s="224">
        <f t="shared" si="84"/>
        <v>10</v>
      </c>
      <c r="AT467" s="224">
        <f t="shared" si="85"/>
        <v>0</v>
      </c>
      <c r="AU467" s="224" t="str">
        <f>IFERROR((AQ467-#REF!+#REF!)/(#REF!-#REF!)*100,"")</f>
        <v/>
      </c>
      <c r="AV467" s="224"/>
      <c r="AW467" s="224"/>
      <c r="AX467" s="224"/>
    </row>
    <row r="468" ht="12.75" customHeight="1" spans="1:50">
      <c r="A468" s="13">
        <v>461</v>
      </c>
      <c r="B468" s="204" t="s">
        <v>2387</v>
      </c>
      <c r="C468" s="204" t="s">
        <v>2258</v>
      </c>
      <c r="D468" s="205" t="s">
        <v>1798</v>
      </c>
      <c r="E468" s="206"/>
      <c r="F468" s="206"/>
      <c r="G468" s="207" t="s">
        <v>3126</v>
      </c>
      <c r="H468" s="208"/>
      <c r="I468" s="209" t="s">
        <v>1799</v>
      </c>
      <c r="J468" s="208">
        <v>1</v>
      </c>
      <c r="K468" s="209" t="s">
        <v>3127</v>
      </c>
      <c r="L468" s="215" t="s">
        <v>1800</v>
      </c>
      <c r="M468" s="214" t="str">
        <f t="shared" si="77"/>
        <v>2004-12-31</v>
      </c>
      <c r="N468" s="46"/>
      <c r="O468" s="16"/>
      <c r="P468" s="14"/>
      <c r="Q468" s="217">
        <v>466</v>
      </c>
      <c r="R468" s="16">
        <v>0</v>
      </c>
      <c r="S468" s="16"/>
      <c r="T468" s="16">
        <f t="shared" si="86"/>
        <v>10</v>
      </c>
      <c r="U468" s="46"/>
      <c r="V468" s="16">
        <f t="shared" si="87"/>
        <v>10</v>
      </c>
      <c r="W468" s="16" t="str">
        <f t="shared" si="78"/>
        <v/>
      </c>
      <c r="X468" s="14"/>
      <c r="Y468" s="2"/>
      <c r="AA468" s="45" t="s">
        <v>3129</v>
      </c>
      <c r="AB468" s="224" t="s">
        <v>3130</v>
      </c>
      <c r="AC468" s="224"/>
      <c r="AD468" s="224"/>
      <c r="AE468" s="224"/>
      <c r="AF468" s="224"/>
      <c r="AG468" s="224">
        <v>1</v>
      </c>
      <c r="AH468" s="224">
        <v>0</v>
      </c>
      <c r="AI468" s="224">
        <v>0</v>
      </c>
      <c r="AJ468" s="224">
        <v>10</v>
      </c>
      <c r="AK468" s="230">
        <f t="shared" si="79"/>
        <v>2004</v>
      </c>
      <c r="AL468" s="224">
        <f t="shared" si="80"/>
        <v>10</v>
      </c>
      <c r="AM468" s="224">
        <v>0</v>
      </c>
      <c r="AN468" s="224">
        <f t="shared" si="81"/>
        <v>10</v>
      </c>
      <c r="AO468" s="224">
        <f t="shared" si="82"/>
        <v>10</v>
      </c>
      <c r="AP468" s="233"/>
      <c r="AQ468" s="224">
        <f t="shared" si="83"/>
        <v>10</v>
      </c>
      <c r="AR468" s="224"/>
      <c r="AS468" s="224">
        <f t="shared" si="84"/>
        <v>10</v>
      </c>
      <c r="AT468" s="224">
        <f t="shared" si="85"/>
        <v>0</v>
      </c>
      <c r="AU468" s="224" t="str">
        <f>IFERROR((AQ468-#REF!+#REF!)/(#REF!-#REF!)*100,"")</f>
        <v/>
      </c>
      <c r="AV468" s="224"/>
      <c r="AW468" s="224"/>
      <c r="AX468" s="224"/>
    </row>
    <row r="469" ht="12.75" customHeight="1" spans="1:50">
      <c r="A469" s="13">
        <v>462</v>
      </c>
      <c r="B469" s="204" t="s">
        <v>2388</v>
      </c>
      <c r="C469" s="204" t="s">
        <v>2258</v>
      </c>
      <c r="D469" s="205" t="s">
        <v>1798</v>
      </c>
      <c r="E469" s="206"/>
      <c r="F469" s="206"/>
      <c r="G469" s="207" t="s">
        <v>3126</v>
      </c>
      <c r="H469" s="208"/>
      <c r="I469" s="209" t="s">
        <v>1799</v>
      </c>
      <c r="J469" s="208">
        <v>1</v>
      </c>
      <c r="K469" s="209" t="s">
        <v>3127</v>
      </c>
      <c r="L469" s="215" t="s">
        <v>1800</v>
      </c>
      <c r="M469" s="214" t="str">
        <f t="shared" si="77"/>
        <v>2004-12-31</v>
      </c>
      <c r="N469" s="46"/>
      <c r="O469" s="16"/>
      <c r="P469" s="14"/>
      <c r="Q469" s="217">
        <v>466</v>
      </c>
      <c r="R469" s="16">
        <v>0</v>
      </c>
      <c r="S469" s="16"/>
      <c r="T469" s="16">
        <f t="shared" si="86"/>
        <v>10</v>
      </c>
      <c r="U469" s="46"/>
      <c r="V469" s="16">
        <f t="shared" si="87"/>
        <v>10</v>
      </c>
      <c r="W469" s="16" t="str">
        <f t="shared" si="78"/>
        <v/>
      </c>
      <c r="X469" s="14"/>
      <c r="Y469" s="2"/>
      <c r="AA469" s="45" t="s">
        <v>3129</v>
      </c>
      <c r="AB469" s="224" t="s">
        <v>3130</v>
      </c>
      <c r="AC469" s="224"/>
      <c r="AD469" s="224"/>
      <c r="AE469" s="224"/>
      <c r="AF469" s="224"/>
      <c r="AG469" s="224">
        <v>1</v>
      </c>
      <c r="AH469" s="224">
        <v>0</v>
      </c>
      <c r="AI469" s="224">
        <v>0</v>
      </c>
      <c r="AJ469" s="224">
        <v>10</v>
      </c>
      <c r="AK469" s="230">
        <f t="shared" si="79"/>
        <v>2004</v>
      </c>
      <c r="AL469" s="224">
        <f t="shared" si="80"/>
        <v>10</v>
      </c>
      <c r="AM469" s="224">
        <v>0</v>
      </c>
      <c r="AN469" s="224">
        <f t="shared" si="81"/>
        <v>10</v>
      </c>
      <c r="AO469" s="224">
        <f t="shared" si="82"/>
        <v>10</v>
      </c>
      <c r="AP469" s="233"/>
      <c r="AQ469" s="224">
        <f t="shared" si="83"/>
        <v>10</v>
      </c>
      <c r="AR469" s="224"/>
      <c r="AS469" s="224">
        <f t="shared" si="84"/>
        <v>10</v>
      </c>
      <c r="AT469" s="224">
        <f t="shared" si="85"/>
        <v>0</v>
      </c>
      <c r="AU469" s="224" t="str">
        <f>IFERROR((AQ469-#REF!+#REF!)/(#REF!-#REF!)*100,"")</f>
        <v/>
      </c>
      <c r="AV469" s="224"/>
      <c r="AW469" s="224"/>
      <c r="AX469" s="224"/>
    </row>
    <row r="470" ht="12.75" customHeight="1" spans="1:50">
      <c r="A470" s="13">
        <v>463</v>
      </c>
      <c r="B470" s="204" t="s">
        <v>2389</v>
      </c>
      <c r="C470" s="204" t="s">
        <v>2258</v>
      </c>
      <c r="D470" s="205" t="s">
        <v>1798</v>
      </c>
      <c r="E470" s="206"/>
      <c r="F470" s="206"/>
      <c r="G470" s="207" t="s">
        <v>3126</v>
      </c>
      <c r="H470" s="208"/>
      <c r="I470" s="209" t="s">
        <v>1799</v>
      </c>
      <c r="J470" s="208">
        <v>1</v>
      </c>
      <c r="K470" s="209" t="s">
        <v>3127</v>
      </c>
      <c r="L470" s="215" t="s">
        <v>1800</v>
      </c>
      <c r="M470" s="214" t="str">
        <f t="shared" si="77"/>
        <v>2004-12-31</v>
      </c>
      <c r="N470" s="46"/>
      <c r="O470" s="16"/>
      <c r="P470" s="14"/>
      <c r="Q470" s="217">
        <v>466</v>
      </c>
      <c r="R470" s="16">
        <v>0</v>
      </c>
      <c r="S470" s="16"/>
      <c r="T470" s="16">
        <f t="shared" si="86"/>
        <v>10</v>
      </c>
      <c r="U470" s="46"/>
      <c r="V470" s="16">
        <f t="shared" si="87"/>
        <v>10</v>
      </c>
      <c r="W470" s="16" t="str">
        <f t="shared" si="78"/>
        <v/>
      </c>
      <c r="X470" s="14"/>
      <c r="Y470" s="2"/>
      <c r="AA470" s="45" t="s">
        <v>3129</v>
      </c>
      <c r="AB470" s="224" t="s">
        <v>3130</v>
      </c>
      <c r="AC470" s="224"/>
      <c r="AD470" s="224"/>
      <c r="AE470" s="224"/>
      <c r="AF470" s="224"/>
      <c r="AG470" s="224">
        <v>1</v>
      </c>
      <c r="AH470" s="224">
        <v>0</v>
      </c>
      <c r="AI470" s="224">
        <v>0</v>
      </c>
      <c r="AJ470" s="224">
        <v>10</v>
      </c>
      <c r="AK470" s="230">
        <f t="shared" si="79"/>
        <v>2004</v>
      </c>
      <c r="AL470" s="224">
        <f t="shared" si="80"/>
        <v>10</v>
      </c>
      <c r="AM470" s="224">
        <v>0</v>
      </c>
      <c r="AN470" s="224">
        <f t="shared" si="81"/>
        <v>10</v>
      </c>
      <c r="AO470" s="224">
        <f t="shared" si="82"/>
        <v>10</v>
      </c>
      <c r="AP470" s="233"/>
      <c r="AQ470" s="224">
        <f t="shared" si="83"/>
        <v>10</v>
      </c>
      <c r="AR470" s="224"/>
      <c r="AS470" s="224">
        <f t="shared" si="84"/>
        <v>10</v>
      </c>
      <c r="AT470" s="224">
        <f t="shared" si="85"/>
        <v>0</v>
      </c>
      <c r="AU470" s="224" t="str">
        <f>IFERROR((AQ470-#REF!+#REF!)/(#REF!-#REF!)*100,"")</f>
        <v/>
      </c>
      <c r="AV470" s="224"/>
      <c r="AW470" s="224"/>
      <c r="AX470" s="224"/>
    </row>
    <row r="471" ht="12.75" customHeight="1" spans="1:50">
      <c r="A471" s="13">
        <v>464</v>
      </c>
      <c r="B471" s="204" t="s">
        <v>2390</v>
      </c>
      <c r="C471" s="204" t="s">
        <v>2258</v>
      </c>
      <c r="D471" s="205" t="s">
        <v>1798</v>
      </c>
      <c r="E471" s="206"/>
      <c r="F471" s="206"/>
      <c r="G471" s="207" t="s">
        <v>3126</v>
      </c>
      <c r="H471" s="208"/>
      <c r="I471" s="209" t="s">
        <v>1799</v>
      </c>
      <c r="J471" s="208">
        <v>1</v>
      </c>
      <c r="K471" s="209" t="s">
        <v>3127</v>
      </c>
      <c r="L471" s="215" t="s">
        <v>1800</v>
      </c>
      <c r="M471" s="214" t="str">
        <f t="shared" si="77"/>
        <v>2004-12-31</v>
      </c>
      <c r="N471" s="46"/>
      <c r="O471" s="16"/>
      <c r="P471" s="14"/>
      <c r="Q471" s="217">
        <v>466</v>
      </c>
      <c r="R471" s="16">
        <v>0</v>
      </c>
      <c r="S471" s="16"/>
      <c r="T471" s="16">
        <f t="shared" si="86"/>
        <v>10</v>
      </c>
      <c r="U471" s="46"/>
      <c r="V471" s="16">
        <f t="shared" si="87"/>
        <v>10</v>
      </c>
      <c r="W471" s="16" t="str">
        <f t="shared" si="78"/>
        <v/>
      </c>
      <c r="X471" s="14"/>
      <c r="Y471" s="2"/>
      <c r="AA471" s="45" t="s">
        <v>3129</v>
      </c>
      <c r="AB471" s="224" t="s">
        <v>3130</v>
      </c>
      <c r="AC471" s="224"/>
      <c r="AD471" s="224"/>
      <c r="AE471" s="224"/>
      <c r="AF471" s="224"/>
      <c r="AG471" s="224">
        <v>1</v>
      </c>
      <c r="AH471" s="224">
        <v>0</v>
      </c>
      <c r="AI471" s="224">
        <v>0</v>
      </c>
      <c r="AJ471" s="224">
        <v>10</v>
      </c>
      <c r="AK471" s="230">
        <f t="shared" si="79"/>
        <v>2004</v>
      </c>
      <c r="AL471" s="224">
        <f t="shared" si="80"/>
        <v>10</v>
      </c>
      <c r="AM471" s="224">
        <v>0</v>
      </c>
      <c r="AN471" s="224">
        <f t="shared" si="81"/>
        <v>10</v>
      </c>
      <c r="AO471" s="224">
        <f t="shared" si="82"/>
        <v>10</v>
      </c>
      <c r="AP471" s="233"/>
      <c r="AQ471" s="224">
        <f t="shared" si="83"/>
        <v>10</v>
      </c>
      <c r="AR471" s="224"/>
      <c r="AS471" s="224">
        <f t="shared" si="84"/>
        <v>10</v>
      </c>
      <c r="AT471" s="224">
        <f t="shared" si="85"/>
        <v>0</v>
      </c>
      <c r="AU471" s="224" t="str">
        <f>IFERROR((AQ471-#REF!+#REF!)/(#REF!-#REF!)*100,"")</f>
        <v/>
      </c>
      <c r="AV471" s="224"/>
      <c r="AW471" s="224"/>
      <c r="AX471" s="224"/>
    </row>
    <row r="472" ht="12.75" customHeight="1" spans="1:50">
      <c r="A472" s="13">
        <v>465</v>
      </c>
      <c r="B472" s="204" t="s">
        <v>2391</v>
      </c>
      <c r="C472" s="204" t="s">
        <v>2258</v>
      </c>
      <c r="D472" s="205" t="s">
        <v>1798</v>
      </c>
      <c r="E472" s="206"/>
      <c r="F472" s="206"/>
      <c r="G472" s="207" t="s">
        <v>3126</v>
      </c>
      <c r="H472" s="208"/>
      <c r="I472" s="209" t="s">
        <v>1799</v>
      </c>
      <c r="J472" s="208">
        <v>1</v>
      </c>
      <c r="K472" s="209" t="s">
        <v>3127</v>
      </c>
      <c r="L472" s="215" t="s">
        <v>1800</v>
      </c>
      <c r="M472" s="214" t="str">
        <f t="shared" si="77"/>
        <v>2004-12-31</v>
      </c>
      <c r="N472" s="46"/>
      <c r="O472" s="16"/>
      <c r="P472" s="14"/>
      <c r="Q472" s="217">
        <v>466</v>
      </c>
      <c r="R472" s="16">
        <v>0</v>
      </c>
      <c r="S472" s="16"/>
      <c r="T472" s="16">
        <f t="shared" si="86"/>
        <v>10</v>
      </c>
      <c r="U472" s="46"/>
      <c r="V472" s="16">
        <f t="shared" si="87"/>
        <v>10</v>
      </c>
      <c r="W472" s="16" t="str">
        <f t="shared" si="78"/>
        <v/>
      </c>
      <c r="X472" s="14"/>
      <c r="Y472" s="2"/>
      <c r="AA472" s="45" t="s">
        <v>3129</v>
      </c>
      <c r="AB472" s="224" t="s">
        <v>3130</v>
      </c>
      <c r="AC472" s="224"/>
      <c r="AD472" s="224"/>
      <c r="AE472" s="224"/>
      <c r="AF472" s="224"/>
      <c r="AG472" s="224">
        <v>1</v>
      </c>
      <c r="AH472" s="224">
        <v>0</v>
      </c>
      <c r="AI472" s="224">
        <v>0</v>
      </c>
      <c r="AJ472" s="224">
        <v>10</v>
      </c>
      <c r="AK472" s="230">
        <f t="shared" si="79"/>
        <v>2004</v>
      </c>
      <c r="AL472" s="224">
        <f t="shared" si="80"/>
        <v>10</v>
      </c>
      <c r="AM472" s="224">
        <v>0</v>
      </c>
      <c r="AN472" s="224">
        <f t="shared" si="81"/>
        <v>10</v>
      </c>
      <c r="AO472" s="224">
        <f t="shared" si="82"/>
        <v>10</v>
      </c>
      <c r="AP472" s="233"/>
      <c r="AQ472" s="224">
        <f t="shared" si="83"/>
        <v>10</v>
      </c>
      <c r="AR472" s="224"/>
      <c r="AS472" s="224">
        <f t="shared" si="84"/>
        <v>10</v>
      </c>
      <c r="AT472" s="224">
        <f t="shared" si="85"/>
        <v>0</v>
      </c>
      <c r="AU472" s="224" t="str">
        <f>IFERROR((AQ472-#REF!+#REF!)/(#REF!-#REF!)*100,"")</f>
        <v/>
      </c>
      <c r="AV472" s="224"/>
      <c r="AW472" s="224"/>
      <c r="AX472" s="224"/>
    </row>
    <row r="473" ht="12.75" customHeight="1" spans="1:50">
      <c r="A473" s="13">
        <v>466</v>
      </c>
      <c r="B473" s="204" t="s">
        <v>2392</v>
      </c>
      <c r="C473" s="204" t="s">
        <v>2258</v>
      </c>
      <c r="D473" s="205" t="s">
        <v>1798</v>
      </c>
      <c r="E473" s="206"/>
      <c r="F473" s="206"/>
      <c r="G473" s="207" t="s">
        <v>3126</v>
      </c>
      <c r="H473" s="208"/>
      <c r="I473" s="209" t="s">
        <v>1799</v>
      </c>
      <c r="J473" s="208">
        <v>1</v>
      </c>
      <c r="K473" s="209" t="s">
        <v>3127</v>
      </c>
      <c r="L473" s="215" t="s">
        <v>1800</v>
      </c>
      <c r="M473" s="214" t="str">
        <f t="shared" si="77"/>
        <v>2004-12-31</v>
      </c>
      <c r="N473" s="46"/>
      <c r="O473" s="16"/>
      <c r="P473" s="14"/>
      <c r="Q473" s="217">
        <v>466</v>
      </c>
      <c r="R473" s="16">
        <v>0</v>
      </c>
      <c r="S473" s="16"/>
      <c r="T473" s="16">
        <f t="shared" si="86"/>
        <v>10</v>
      </c>
      <c r="U473" s="46"/>
      <c r="V473" s="16">
        <f t="shared" si="87"/>
        <v>10</v>
      </c>
      <c r="W473" s="16" t="str">
        <f t="shared" si="78"/>
        <v/>
      </c>
      <c r="X473" s="14"/>
      <c r="Y473" s="2"/>
      <c r="AA473" s="45" t="s">
        <v>3129</v>
      </c>
      <c r="AB473" s="224" t="s">
        <v>3130</v>
      </c>
      <c r="AC473" s="224"/>
      <c r="AD473" s="224"/>
      <c r="AE473" s="224"/>
      <c r="AF473" s="224"/>
      <c r="AG473" s="224">
        <v>1</v>
      </c>
      <c r="AH473" s="224">
        <v>0</v>
      </c>
      <c r="AI473" s="224">
        <v>0</v>
      </c>
      <c r="AJ473" s="224">
        <v>10</v>
      </c>
      <c r="AK473" s="230">
        <f t="shared" si="79"/>
        <v>2004</v>
      </c>
      <c r="AL473" s="224">
        <f t="shared" si="80"/>
        <v>10</v>
      </c>
      <c r="AM473" s="224">
        <v>0</v>
      </c>
      <c r="AN473" s="224">
        <f t="shared" si="81"/>
        <v>10</v>
      </c>
      <c r="AO473" s="224">
        <f t="shared" si="82"/>
        <v>10</v>
      </c>
      <c r="AP473" s="233"/>
      <c r="AQ473" s="224">
        <f t="shared" si="83"/>
        <v>10</v>
      </c>
      <c r="AR473" s="224"/>
      <c r="AS473" s="224">
        <f t="shared" si="84"/>
        <v>10</v>
      </c>
      <c r="AT473" s="224">
        <f t="shared" si="85"/>
        <v>0</v>
      </c>
      <c r="AU473" s="224" t="str">
        <f>IFERROR((AQ473-#REF!+#REF!)/(#REF!-#REF!)*100,"")</f>
        <v/>
      </c>
      <c r="AV473" s="224"/>
      <c r="AW473" s="224"/>
      <c r="AX473" s="224"/>
    </row>
    <row r="474" ht="12.75" customHeight="1" spans="1:50">
      <c r="A474" s="13">
        <v>467</v>
      </c>
      <c r="B474" s="204" t="s">
        <v>2393</v>
      </c>
      <c r="C474" s="204" t="s">
        <v>2258</v>
      </c>
      <c r="D474" s="205" t="s">
        <v>1798</v>
      </c>
      <c r="E474" s="206"/>
      <c r="F474" s="206"/>
      <c r="G474" s="207" t="s">
        <v>3126</v>
      </c>
      <c r="H474" s="208"/>
      <c r="I474" s="209" t="s">
        <v>1799</v>
      </c>
      <c r="J474" s="208">
        <v>1</v>
      </c>
      <c r="K474" s="209" t="s">
        <v>3127</v>
      </c>
      <c r="L474" s="215" t="s">
        <v>1800</v>
      </c>
      <c r="M474" s="214" t="str">
        <f t="shared" si="77"/>
        <v>2004-12-31</v>
      </c>
      <c r="N474" s="46"/>
      <c r="O474" s="16"/>
      <c r="P474" s="14"/>
      <c r="Q474" s="217">
        <v>466</v>
      </c>
      <c r="R474" s="16">
        <v>0</v>
      </c>
      <c r="S474" s="16"/>
      <c r="T474" s="16">
        <f t="shared" si="86"/>
        <v>10</v>
      </c>
      <c r="U474" s="46"/>
      <c r="V474" s="16">
        <f t="shared" si="87"/>
        <v>10</v>
      </c>
      <c r="W474" s="16" t="str">
        <f t="shared" si="78"/>
        <v/>
      </c>
      <c r="X474" s="14"/>
      <c r="Y474" s="2"/>
      <c r="AA474" s="45" t="s">
        <v>3129</v>
      </c>
      <c r="AB474" s="224" t="s">
        <v>3130</v>
      </c>
      <c r="AC474" s="224"/>
      <c r="AD474" s="224"/>
      <c r="AE474" s="224"/>
      <c r="AF474" s="224"/>
      <c r="AG474" s="224">
        <v>1</v>
      </c>
      <c r="AH474" s="224">
        <v>0</v>
      </c>
      <c r="AI474" s="224">
        <v>0</v>
      </c>
      <c r="AJ474" s="224">
        <v>10</v>
      </c>
      <c r="AK474" s="230">
        <f t="shared" si="79"/>
        <v>2004</v>
      </c>
      <c r="AL474" s="224">
        <f t="shared" si="80"/>
        <v>10</v>
      </c>
      <c r="AM474" s="224">
        <v>0</v>
      </c>
      <c r="AN474" s="224">
        <f t="shared" si="81"/>
        <v>10</v>
      </c>
      <c r="AO474" s="224">
        <f t="shared" si="82"/>
        <v>10</v>
      </c>
      <c r="AP474" s="233"/>
      <c r="AQ474" s="224">
        <f t="shared" si="83"/>
        <v>10</v>
      </c>
      <c r="AR474" s="224"/>
      <c r="AS474" s="224">
        <f t="shared" si="84"/>
        <v>10</v>
      </c>
      <c r="AT474" s="224">
        <f t="shared" si="85"/>
        <v>0</v>
      </c>
      <c r="AU474" s="224" t="str">
        <f>IFERROR((AQ474-#REF!+#REF!)/(#REF!-#REF!)*100,"")</f>
        <v/>
      </c>
      <c r="AV474" s="224"/>
      <c r="AW474" s="224"/>
      <c r="AX474" s="224"/>
    </row>
    <row r="475" ht="12.75" customHeight="1" spans="1:50">
      <c r="A475" s="13">
        <v>468</v>
      </c>
      <c r="B475" s="204" t="s">
        <v>2394</v>
      </c>
      <c r="C475" s="204" t="s">
        <v>2258</v>
      </c>
      <c r="D475" s="205" t="s">
        <v>1798</v>
      </c>
      <c r="E475" s="206"/>
      <c r="F475" s="206"/>
      <c r="G475" s="207" t="s">
        <v>3126</v>
      </c>
      <c r="H475" s="208"/>
      <c r="I475" s="209" t="s">
        <v>1799</v>
      </c>
      <c r="J475" s="208">
        <v>1</v>
      </c>
      <c r="K475" s="209" t="s">
        <v>3127</v>
      </c>
      <c r="L475" s="215" t="s">
        <v>1800</v>
      </c>
      <c r="M475" s="214" t="str">
        <f t="shared" si="77"/>
        <v>2004-12-31</v>
      </c>
      <c r="N475" s="46"/>
      <c r="O475" s="16"/>
      <c r="P475" s="14"/>
      <c r="Q475" s="217">
        <v>466</v>
      </c>
      <c r="R475" s="16">
        <v>0</v>
      </c>
      <c r="S475" s="16"/>
      <c r="T475" s="16">
        <f t="shared" si="86"/>
        <v>10</v>
      </c>
      <c r="U475" s="46"/>
      <c r="V475" s="16">
        <f t="shared" si="87"/>
        <v>10</v>
      </c>
      <c r="W475" s="16" t="str">
        <f t="shared" si="78"/>
        <v/>
      </c>
      <c r="X475" s="14"/>
      <c r="Y475" s="2"/>
      <c r="AA475" s="45" t="s">
        <v>3129</v>
      </c>
      <c r="AB475" s="224" t="s">
        <v>3130</v>
      </c>
      <c r="AC475" s="224"/>
      <c r="AD475" s="224"/>
      <c r="AE475" s="224"/>
      <c r="AF475" s="224"/>
      <c r="AG475" s="224">
        <v>1</v>
      </c>
      <c r="AH475" s="224">
        <v>0</v>
      </c>
      <c r="AI475" s="224">
        <v>0</v>
      </c>
      <c r="AJ475" s="224">
        <v>10</v>
      </c>
      <c r="AK475" s="230">
        <f t="shared" si="79"/>
        <v>2004</v>
      </c>
      <c r="AL475" s="224">
        <f t="shared" si="80"/>
        <v>10</v>
      </c>
      <c r="AM475" s="224">
        <v>0</v>
      </c>
      <c r="AN475" s="224">
        <f t="shared" si="81"/>
        <v>10</v>
      </c>
      <c r="AO475" s="224">
        <f t="shared" si="82"/>
        <v>10</v>
      </c>
      <c r="AP475" s="233"/>
      <c r="AQ475" s="224">
        <f t="shared" si="83"/>
        <v>10</v>
      </c>
      <c r="AR475" s="224"/>
      <c r="AS475" s="224">
        <f t="shared" si="84"/>
        <v>10</v>
      </c>
      <c r="AT475" s="224">
        <f t="shared" si="85"/>
        <v>0</v>
      </c>
      <c r="AU475" s="224" t="str">
        <f>IFERROR((AQ475-#REF!+#REF!)/(#REF!-#REF!)*100,"")</f>
        <v/>
      </c>
      <c r="AV475" s="224"/>
      <c r="AW475" s="224"/>
      <c r="AX475" s="224"/>
    </row>
    <row r="476" ht="12.75" customHeight="1" spans="1:50">
      <c r="A476" s="13">
        <v>469</v>
      </c>
      <c r="B476" s="204" t="s">
        <v>2395</v>
      </c>
      <c r="C476" s="204" t="s">
        <v>2258</v>
      </c>
      <c r="D476" s="205" t="s">
        <v>1798</v>
      </c>
      <c r="E476" s="206"/>
      <c r="F476" s="206"/>
      <c r="G476" s="207" t="s">
        <v>3126</v>
      </c>
      <c r="H476" s="208"/>
      <c r="I476" s="209" t="s">
        <v>1799</v>
      </c>
      <c r="J476" s="208">
        <v>1</v>
      </c>
      <c r="K476" s="209" t="s">
        <v>3127</v>
      </c>
      <c r="L476" s="215" t="s">
        <v>1800</v>
      </c>
      <c r="M476" s="214" t="str">
        <f t="shared" si="77"/>
        <v>2004-12-31</v>
      </c>
      <c r="N476" s="46"/>
      <c r="O476" s="16"/>
      <c r="P476" s="14"/>
      <c r="Q476" s="217">
        <v>466</v>
      </c>
      <c r="R476" s="16">
        <v>0</v>
      </c>
      <c r="S476" s="16"/>
      <c r="T476" s="16">
        <f t="shared" si="86"/>
        <v>10</v>
      </c>
      <c r="U476" s="46"/>
      <c r="V476" s="16">
        <f t="shared" si="87"/>
        <v>10</v>
      </c>
      <c r="W476" s="16" t="str">
        <f t="shared" si="78"/>
        <v/>
      </c>
      <c r="X476" s="14"/>
      <c r="Y476" s="2"/>
      <c r="AA476" s="45" t="s">
        <v>3129</v>
      </c>
      <c r="AB476" s="224" t="s">
        <v>3130</v>
      </c>
      <c r="AC476" s="224"/>
      <c r="AD476" s="224"/>
      <c r="AE476" s="224"/>
      <c r="AF476" s="224"/>
      <c r="AG476" s="224">
        <v>1</v>
      </c>
      <c r="AH476" s="224">
        <v>0</v>
      </c>
      <c r="AI476" s="224">
        <v>0</v>
      </c>
      <c r="AJ476" s="224">
        <v>10</v>
      </c>
      <c r="AK476" s="230">
        <f t="shared" si="79"/>
        <v>2004</v>
      </c>
      <c r="AL476" s="224">
        <f t="shared" si="80"/>
        <v>10</v>
      </c>
      <c r="AM476" s="224">
        <v>0</v>
      </c>
      <c r="AN476" s="224">
        <f t="shared" si="81"/>
        <v>10</v>
      </c>
      <c r="AO476" s="224">
        <f t="shared" si="82"/>
        <v>10</v>
      </c>
      <c r="AP476" s="233"/>
      <c r="AQ476" s="224">
        <f t="shared" si="83"/>
        <v>10</v>
      </c>
      <c r="AR476" s="224"/>
      <c r="AS476" s="224">
        <f t="shared" si="84"/>
        <v>10</v>
      </c>
      <c r="AT476" s="224">
        <f t="shared" si="85"/>
        <v>0</v>
      </c>
      <c r="AU476" s="224" t="str">
        <f>IFERROR((AQ476-#REF!+#REF!)/(#REF!-#REF!)*100,"")</f>
        <v/>
      </c>
      <c r="AV476" s="224"/>
      <c r="AW476" s="224"/>
      <c r="AX476" s="224"/>
    </row>
    <row r="477" ht="12.75" customHeight="1" spans="1:50">
      <c r="A477" s="13">
        <v>470</v>
      </c>
      <c r="B477" s="204" t="s">
        <v>2396</v>
      </c>
      <c r="C477" s="204" t="s">
        <v>2258</v>
      </c>
      <c r="D477" s="205" t="s">
        <v>1798</v>
      </c>
      <c r="E477" s="206"/>
      <c r="F477" s="206"/>
      <c r="G477" s="207" t="s">
        <v>3126</v>
      </c>
      <c r="H477" s="208"/>
      <c r="I477" s="209" t="s">
        <v>1799</v>
      </c>
      <c r="J477" s="208">
        <v>1</v>
      </c>
      <c r="K477" s="209" t="s">
        <v>3127</v>
      </c>
      <c r="L477" s="215" t="s">
        <v>1800</v>
      </c>
      <c r="M477" s="214" t="str">
        <f t="shared" si="77"/>
        <v>2004-12-31</v>
      </c>
      <c r="N477" s="46"/>
      <c r="O477" s="16"/>
      <c r="P477" s="14"/>
      <c r="Q477" s="217">
        <v>466</v>
      </c>
      <c r="R477" s="16">
        <v>0</v>
      </c>
      <c r="S477" s="16"/>
      <c r="T477" s="16">
        <f t="shared" si="86"/>
        <v>10</v>
      </c>
      <c r="U477" s="46"/>
      <c r="V477" s="16">
        <f t="shared" si="87"/>
        <v>10</v>
      </c>
      <c r="W477" s="16" t="str">
        <f t="shared" si="78"/>
        <v/>
      </c>
      <c r="X477" s="14"/>
      <c r="Y477" s="2"/>
      <c r="AA477" s="45" t="s">
        <v>3129</v>
      </c>
      <c r="AB477" s="224" t="s">
        <v>3130</v>
      </c>
      <c r="AC477" s="224"/>
      <c r="AD477" s="224"/>
      <c r="AE477" s="224"/>
      <c r="AF477" s="224"/>
      <c r="AG477" s="224">
        <v>1</v>
      </c>
      <c r="AH477" s="224">
        <v>0</v>
      </c>
      <c r="AI477" s="224">
        <v>0</v>
      </c>
      <c r="AJ477" s="224">
        <v>10</v>
      </c>
      <c r="AK477" s="230">
        <f t="shared" si="79"/>
        <v>2004</v>
      </c>
      <c r="AL477" s="224">
        <f t="shared" si="80"/>
        <v>10</v>
      </c>
      <c r="AM477" s="224">
        <v>0</v>
      </c>
      <c r="AN477" s="224">
        <f t="shared" si="81"/>
        <v>10</v>
      </c>
      <c r="AO477" s="224">
        <f t="shared" si="82"/>
        <v>10</v>
      </c>
      <c r="AP477" s="233"/>
      <c r="AQ477" s="224">
        <f t="shared" si="83"/>
        <v>10</v>
      </c>
      <c r="AR477" s="224"/>
      <c r="AS477" s="224">
        <f t="shared" si="84"/>
        <v>10</v>
      </c>
      <c r="AT477" s="224">
        <f t="shared" si="85"/>
        <v>0</v>
      </c>
      <c r="AU477" s="224" t="str">
        <f>IFERROR((AQ477-#REF!+#REF!)/(#REF!-#REF!)*100,"")</f>
        <v/>
      </c>
      <c r="AV477" s="224"/>
      <c r="AW477" s="224"/>
      <c r="AX477" s="224"/>
    </row>
    <row r="478" ht="12.75" customHeight="1" spans="1:50">
      <c r="A478" s="13">
        <v>471</v>
      </c>
      <c r="B478" s="204" t="s">
        <v>2397</v>
      </c>
      <c r="C478" s="204" t="s">
        <v>2258</v>
      </c>
      <c r="D478" s="205" t="s">
        <v>1798</v>
      </c>
      <c r="E478" s="206"/>
      <c r="F478" s="206"/>
      <c r="G478" s="207" t="s">
        <v>3126</v>
      </c>
      <c r="H478" s="208"/>
      <c r="I478" s="209" t="s">
        <v>1799</v>
      </c>
      <c r="J478" s="208">
        <v>1</v>
      </c>
      <c r="K478" s="209" t="s">
        <v>3127</v>
      </c>
      <c r="L478" s="215" t="s">
        <v>1800</v>
      </c>
      <c r="M478" s="214" t="str">
        <f t="shared" si="77"/>
        <v>2004-12-31</v>
      </c>
      <c r="N478" s="46"/>
      <c r="O478" s="16"/>
      <c r="P478" s="14"/>
      <c r="Q478" s="217">
        <v>466</v>
      </c>
      <c r="R478" s="16">
        <v>0</v>
      </c>
      <c r="S478" s="16"/>
      <c r="T478" s="16">
        <f t="shared" si="86"/>
        <v>10</v>
      </c>
      <c r="U478" s="46"/>
      <c r="V478" s="16">
        <f t="shared" si="87"/>
        <v>10</v>
      </c>
      <c r="W478" s="16" t="str">
        <f t="shared" si="78"/>
        <v/>
      </c>
      <c r="X478" s="14"/>
      <c r="Y478" s="2"/>
      <c r="AA478" s="45" t="s">
        <v>3129</v>
      </c>
      <c r="AB478" s="224" t="s">
        <v>3130</v>
      </c>
      <c r="AC478" s="224"/>
      <c r="AD478" s="224"/>
      <c r="AE478" s="224"/>
      <c r="AF478" s="224"/>
      <c r="AG478" s="224">
        <v>1</v>
      </c>
      <c r="AH478" s="224">
        <v>0</v>
      </c>
      <c r="AI478" s="224">
        <v>0</v>
      </c>
      <c r="AJ478" s="224">
        <v>10</v>
      </c>
      <c r="AK478" s="230">
        <f t="shared" si="79"/>
        <v>2004</v>
      </c>
      <c r="AL478" s="224">
        <f t="shared" si="80"/>
        <v>10</v>
      </c>
      <c r="AM478" s="224">
        <v>0</v>
      </c>
      <c r="AN478" s="224">
        <f t="shared" si="81"/>
        <v>10</v>
      </c>
      <c r="AO478" s="224">
        <f t="shared" si="82"/>
        <v>10</v>
      </c>
      <c r="AP478" s="233"/>
      <c r="AQ478" s="224">
        <f t="shared" si="83"/>
        <v>10</v>
      </c>
      <c r="AR478" s="224"/>
      <c r="AS478" s="224">
        <f t="shared" si="84"/>
        <v>10</v>
      </c>
      <c r="AT478" s="224">
        <f t="shared" si="85"/>
        <v>0</v>
      </c>
      <c r="AU478" s="224" t="str">
        <f>IFERROR((AQ478-#REF!+#REF!)/(#REF!-#REF!)*100,"")</f>
        <v/>
      </c>
      <c r="AV478" s="224"/>
      <c r="AW478" s="224"/>
      <c r="AX478" s="224"/>
    </row>
    <row r="479" ht="12.75" customHeight="1" spans="1:50">
      <c r="A479" s="13">
        <v>472</v>
      </c>
      <c r="B479" s="204" t="s">
        <v>2398</v>
      </c>
      <c r="C479" s="204" t="s">
        <v>2258</v>
      </c>
      <c r="D479" s="205" t="s">
        <v>1798</v>
      </c>
      <c r="E479" s="206"/>
      <c r="F479" s="206"/>
      <c r="G479" s="207" t="s">
        <v>3126</v>
      </c>
      <c r="H479" s="208"/>
      <c r="I479" s="209" t="s">
        <v>1799</v>
      </c>
      <c r="J479" s="208">
        <v>1</v>
      </c>
      <c r="K479" s="209" t="s">
        <v>3127</v>
      </c>
      <c r="L479" s="215" t="s">
        <v>1800</v>
      </c>
      <c r="M479" s="214" t="str">
        <f t="shared" si="77"/>
        <v>2004-12-31</v>
      </c>
      <c r="N479" s="46"/>
      <c r="O479" s="16"/>
      <c r="P479" s="14"/>
      <c r="Q479" s="217">
        <v>466</v>
      </c>
      <c r="R479" s="16">
        <v>0</v>
      </c>
      <c r="S479" s="16"/>
      <c r="T479" s="16">
        <f t="shared" si="86"/>
        <v>10</v>
      </c>
      <c r="U479" s="46"/>
      <c r="V479" s="16">
        <f t="shared" si="87"/>
        <v>10</v>
      </c>
      <c r="W479" s="16" t="str">
        <f t="shared" si="78"/>
        <v/>
      </c>
      <c r="X479" s="14"/>
      <c r="Y479" s="2"/>
      <c r="AA479" s="45" t="s">
        <v>3129</v>
      </c>
      <c r="AB479" s="224" t="s">
        <v>3130</v>
      </c>
      <c r="AC479" s="224"/>
      <c r="AD479" s="224"/>
      <c r="AE479" s="224"/>
      <c r="AF479" s="224"/>
      <c r="AG479" s="224">
        <v>1</v>
      </c>
      <c r="AH479" s="224">
        <v>0</v>
      </c>
      <c r="AI479" s="224">
        <v>0</v>
      </c>
      <c r="AJ479" s="224">
        <v>10</v>
      </c>
      <c r="AK479" s="230">
        <f t="shared" si="79"/>
        <v>2004</v>
      </c>
      <c r="AL479" s="224">
        <f t="shared" si="80"/>
        <v>10</v>
      </c>
      <c r="AM479" s="224">
        <v>0</v>
      </c>
      <c r="AN479" s="224">
        <f t="shared" si="81"/>
        <v>10</v>
      </c>
      <c r="AO479" s="224">
        <f t="shared" si="82"/>
        <v>10</v>
      </c>
      <c r="AP479" s="233"/>
      <c r="AQ479" s="224">
        <f t="shared" si="83"/>
        <v>10</v>
      </c>
      <c r="AR479" s="224"/>
      <c r="AS479" s="224">
        <f t="shared" si="84"/>
        <v>10</v>
      </c>
      <c r="AT479" s="224">
        <f t="shared" si="85"/>
        <v>0</v>
      </c>
      <c r="AU479" s="224" t="str">
        <f>IFERROR((AQ479-#REF!+#REF!)/(#REF!-#REF!)*100,"")</f>
        <v/>
      </c>
      <c r="AV479" s="224"/>
      <c r="AW479" s="224"/>
      <c r="AX479" s="224"/>
    </row>
    <row r="480" ht="12.75" customHeight="1" spans="1:50">
      <c r="A480" s="13">
        <v>473</v>
      </c>
      <c r="B480" s="204" t="s">
        <v>2399</v>
      </c>
      <c r="C480" s="204" t="s">
        <v>2258</v>
      </c>
      <c r="D480" s="205" t="s">
        <v>1798</v>
      </c>
      <c r="E480" s="206"/>
      <c r="F480" s="206"/>
      <c r="G480" s="207" t="s">
        <v>3126</v>
      </c>
      <c r="H480" s="208"/>
      <c r="I480" s="209" t="s">
        <v>1799</v>
      </c>
      <c r="J480" s="208">
        <v>1</v>
      </c>
      <c r="K480" s="209" t="s">
        <v>3127</v>
      </c>
      <c r="L480" s="215" t="s">
        <v>1800</v>
      </c>
      <c r="M480" s="214" t="str">
        <f t="shared" si="77"/>
        <v>2004-12-31</v>
      </c>
      <c r="N480" s="46"/>
      <c r="O480" s="16"/>
      <c r="P480" s="14"/>
      <c r="Q480" s="217">
        <v>466</v>
      </c>
      <c r="R480" s="16">
        <v>0</v>
      </c>
      <c r="S480" s="16"/>
      <c r="T480" s="16">
        <f t="shared" si="86"/>
        <v>10</v>
      </c>
      <c r="U480" s="46"/>
      <c r="V480" s="16">
        <f t="shared" si="87"/>
        <v>10</v>
      </c>
      <c r="W480" s="16" t="str">
        <f t="shared" si="78"/>
        <v/>
      </c>
      <c r="X480" s="14"/>
      <c r="Y480" s="2"/>
      <c r="AA480" s="45" t="s">
        <v>3129</v>
      </c>
      <c r="AB480" s="224" t="s">
        <v>3130</v>
      </c>
      <c r="AC480" s="224"/>
      <c r="AD480" s="224"/>
      <c r="AE480" s="224"/>
      <c r="AF480" s="224"/>
      <c r="AG480" s="224">
        <v>1</v>
      </c>
      <c r="AH480" s="224">
        <v>0</v>
      </c>
      <c r="AI480" s="224">
        <v>0</v>
      </c>
      <c r="AJ480" s="224">
        <v>10</v>
      </c>
      <c r="AK480" s="230">
        <f t="shared" si="79"/>
        <v>2004</v>
      </c>
      <c r="AL480" s="224">
        <f t="shared" si="80"/>
        <v>10</v>
      </c>
      <c r="AM480" s="224">
        <v>0</v>
      </c>
      <c r="AN480" s="224">
        <f t="shared" si="81"/>
        <v>10</v>
      </c>
      <c r="AO480" s="224">
        <f t="shared" si="82"/>
        <v>10</v>
      </c>
      <c r="AP480" s="233"/>
      <c r="AQ480" s="224">
        <f t="shared" si="83"/>
        <v>10</v>
      </c>
      <c r="AR480" s="224"/>
      <c r="AS480" s="224">
        <f t="shared" si="84"/>
        <v>10</v>
      </c>
      <c r="AT480" s="224">
        <f t="shared" si="85"/>
        <v>0</v>
      </c>
      <c r="AU480" s="224" t="str">
        <f>IFERROR((AQ480-#REF!+#REF!)/(#REF!-#REF!)*100,"")</f>
        <v/>
      </c>
      <c r="AV480" s="224"/>
      <c r="AW480" s="224"/>
      <c r="AX480" s="224"/>
    </row>
    <row r="481" ht="12.75" customHeight="1" spans="1:50">
      <c r="A481" s="13">
        <v>474</v>
      </c>
      <c r="B481" s="204" t="s">
        <v>2400</v>
      </c>
      <c r="C481" s="204" t="s">
        <v>2258</v>
      </c>
      <c r="D481" s="205" t="s">
        <v>1798</v>
      </c>
      <c r="E481" s="206"/>
      <c r="F481" s="206"/>
      <c r="G481" s="207" t="s">
        <v>3126</v>
      </c>
      <c r="H481" s="208"/>
      <c r="I481" s="209" t="s">
        <v>1799</v>
      </c>
      <c r="J481" s="208">
        <v>1</v>
      </c>
      <c r="K481" s="209" t="s">
        <v>3127</v>
      </c>
      <c r="L481" s="215" t="s">
        <v>1800</v>
      </c>
      <c r="M481" s="214" t="str">
        <f t="shared" si="77"/>
        <v>2004-12-31</v>
      </c>
      <c r="N481" s="46"/>
      <c r="O481" s="16"/>
      <c r="P481" s="14"/>
      <c r="Q481" s="217">
        <v>466</v>
      </c>
      <c r="R481" s="16">
        <v>0</v>
      </c>
      <c r="S481" s="16"/>
      <c r="T481" s="16">
        <f t="shared" si="86"/>
        <v>10</v>
      </c>
      <c r="U481" s="46"/>
      <c r="V481" s="16">
        <f t="shared" si="87"/>
        <v>10</v>
      </c>
      <c r="W481" s="16" t="str">
        <f t="shared" si="78"/>
        <v/>
      </c>
      <c r="X481" s="14"/>
      <c r="Y481" s="2"/>
      <c r="AA481" s="45" t="s">
        <v>3129</v>
      </c>
      <c r="AB481" s="224" t="s">
        <v>3130</v>
      </c>
      <c r="AC481" s="224"/>
      <c r="AD481" s="224"/>
      <c r="AE481" s="224"/>
      <c r="AF481" s="224"/>
      <c r="AG481" s="224">
        <v>1</v>
      </c>
      <c r="AH481" s="224">
        <v>0</v>
      </c>
      <c r="AI481" s="224">
        <v>0</v>
      </c>
      <c r="AJ481" s="224">
        <v>10</v>
      </c>
      <c r="AK481" s="230">
        <f t="shared" si="79"/>
        <v>2004</v>
      </c>
      <c r="AL481" s="224">
        <f t="shared" si="80"/>
        <v>10</v>
      </c>
      <c r="AM481" s="224">
        <v>0</v>
      </c>
      <c r="AN481" s="224">
        <f t="shared" si="81"/>
        <v>10</v>
      </c>
      <c r="AO481" s="224">
        <f t="shared" si="82"/>
        <v>10</v>
      </c>
      <c r="AP481" s="233"/>
      <c r="AQ481" s="224">
        <f t="shared" si="83"/>
        <v>10</v>
      </c>
      <c r="AR481" s="224"/>
      <c r="AS481" s="224">
        <f t="shared" si="84"/>
        <v>10</v>
      </c>
      <c r="AT481" s="224">
        <f t="shared" si="85"/>
        <v>0</v>
      </c>
      <c r="AU481" s="224" t="str">
        <f>IFERROR((AQ481-#REF!+#REF!)/(#REF!-#REF!)*100,"")</f>
        <v/>
      </c>
      <c r="AV481" s="224"/>
      <c r="AW481" s="224"/>
      <c r="AX481" s="224"/>
    </row>
    <row r="482" ht="12.75" customHeight="1" spans="1:50">
      <c r="A482" s="13">
        <v>475</v>
      </c>
      <c r="B482" s="204" t="s">
        <v>2401</v>
      </c>
      <c r="C482" s="204" t="s">
        <v>2258</v>
      </c>
      <c r="D482" s="205" t="s">
        <v>1798</v>
      </c>
      <c r="E482" s="206"/>
      <c r="F482" s="206"/>
      <c r="G482" s="207" t="s">
        <v>3126</v>
      </c>
      <c r="H482" s="208"/>
      <c r="I482" s="209" t="s">
        <v>1799</v>
      </c>
      <c r="J482" s="208">
        <v>1</v>
      </c>
      <c r="K482" s="209" t="s">
        <v>3127</v>
      </c>
      <c r="L482" s="215" t="s">
        <v>1800</v>
      </c>
      <c r="M482" s="214" t="str">
        <f t="shared" si="77"/>
        <v>2004-12-31</v>
      </c>
      <c r="N482" s="46"/>
      <c r="O482" s="16"/>
      <c r="P482" s="14"/>
      <c r="Q482" s="217">
        <v>466</v>
      </c>
      <c r="R482" s="16">
        <v>0</v>
      </c>
      <c r="S482" s="16"/>
      <c r="T482" s="16">
        <f t="shared" si="86"/>
        <v>10</v>
      </c>
      <c r="U482" s="46"/>
      <c r="V482" s="16">
        <f t="shared" si="87"/>
        <v>10</v>
      </c>
      <c r="W482" s="16" t="str">
        <f t="shared" si="78"/>
        <v/>
      </c>
      <c r="X482" s="14"/>
      <c r="Y482" s="2"/>
      <c r="AA482" s="45" t="s">
        <v>3129</v>
      </c>
      <c r="AB482" s="224" t="s">
        <v>3130</v>
      </c>
      <c r="AC482" s="224"/>
      <c r="AD482" s="224"/>
      <c r="AE482" s="224"/>
      <c r="AF482" s="224"/>
      <c r="AG482" s="224">
        <v>1</v>
      </c>
      <c r="AH482" s="224">
        <v>0</v>
      </c>
      <c r="AI482" s="224">
        <v>0</v>
      </c>
      <c r="AJ482" s="224">
        <v>10</v>
      </c>
      <c r="AK482" s="230">
        <f t="shared" si="79"/>
        <v>2004</v>
      </c>
      <c r="AL482" s="224">
        <f t="shared" si="80"/>
        <v>10</v>
      </c>
      <c r="AM482" s="224">
        <v>0</v>
      </c>
      <c r="AN482" s="224">
        <f t="shared" si="81"/>
        <v>10</v>
      </c>
      <c r="AO482" s="224">
        <f t="shared" si="82"/>
        <v>10</v>
      </c>
      <c r="AP482" s="233"/>
      <c r="AQ482" s="224">
        <f t="shared" si="83"/>
        <v>10</v>
      </c>
      <c r="AR482" s="224"/>
      <c r="AS482" s="224">
        <f t="shared" si="84"/>
        <v>10</v>
      </c>
      <c r="AT482" s="224">
        <f t="shared" si="85"/>
        <v>0</v>
      </c>
      <c r="AU482" s="224" t="str">
        <f>IFERROR((AQ482-#REF!+#REF!)/(#REF!-#REF!)*100,"")</f>
        <v/>
      </c>
      <c r="AV482" s="224"/>
      <c r="AW482" s="224"/>
      <c r="AX482" s="224"/>
    </row>
    <row r="483" ht="12.75" customHeight="1" spans="1:50">
      <c r="A483" s="13">
        <v>476</v>
      </c>
      <c r="B483" s="204" t="s">
        <v>2402</v>
      </c>
      <c r="C483" s="204" t="s">
        <v>2258</v>
      </c>
      <c r="D483" s="205" t="s">
        <v>1798</v>
      </c>
      <c r="E483" s="206"/>
      <c r="F483" s="206"/>
      <c r="G483" s="207" t="s">
        <v>3126</v>
      </c>
      <c r="H483" s="208"/>
      <c r="I483" s="209" t="s">
        <v>1799</v>
      </c>
      <c r="J483" s="208">
        <v>1</v>
      </c>
      <c r="K483" s="209" t="s">
        <v>3127</v>
      </c>
      <c r="L483" s="215" t="s">
        <v>1800</v>
      </c>
      <c r="M483" s="214" t="str">
        <f t="shared" si="77"/>
        <v>2004-12-31</v>
      </c>
      <c r="N483" s="46"/>
      <c r="O483" s="16"/>
      <c r="P483" s="14"/>
      <c r="Q483" s="217">
        <v>466</v>
      </c>
      <c r="R483" s="16">
        <v>0</v>
      </c>
      <c r="S483" s="16"/>
      <c r="T483" s="16">
        <f t="shared" si="86"/>
        <v>10</v>
      </c>
      <c r="U483" s="46"/>
      <c r="V483" s="16">
        <f t="shared" si="87"/>
        <v>10</v>
      </c>
      <c r="W483" s="16" t="str">
        <f t="shared" si="78"/>
        <v/>
      </c>
      <c r="X483" s="14"/>
      <c r="Y483" s="2"/>
      <c r="AA483" s="45" t="s">
        <v>3129</v>
      </c>
      <c r="AB483" s="224" t="s">
        <v>3130</v>
      </c>
      <c r="AC483" s="224"/>
      <c r="AD483" s="224"/>
      <c r="AE483" s="224"/>
      <c r="AF483" s="224"/>
      <c r="AG483" s="224">
        <v>1</v>
      </c>
      <c r="AH483" s="224">
        <v>0</v>
      </c>
      <c r="AI483" s="224">
        <v>0</v>
      </c>
      <c r="AJ483" s="224">
        <v>10</v>
      </c>
      <c r="AK483" s="230">
        <f t="shared" si="79"/>
        <v>2004</v>
      </c>
      <c r="AL483" s="224">
        <f t="shared" si="80"/>
        <v>10</v>
      </c>
      <c r="AM483" s="224">
        <v>0</v>
      </c>
      <c r="AN483" s="224">
        <f t="shared" si="81"/>
        <v>10</v>
      </c>
      <c r="AO483" s="224">
        <f t="shared" si="82"/>
        <v>10</v>
      </c>
      <c r="AP483" s="233"/>
      <c r="AQ483" s="224">
        <f t="shared" si="83"/>
        <v>10</v>
      </c>
      <c r="AR483" s="224"/>
      <c r="AS483" s="224">
        <f t="shared" si="84"/>
        <v>10</v>
      </c>
      <c r="AT483" s="224">
        <f t="shared" si="85"/>
        <v>0</v>
      </c>
      <c r="AU483" s="224" t="str">
        <f>IFERROR((AQ483-#REF!+#REF!)/(#REF!-#REF!)*100,"")</f>
        <v/>
      </c>
      <c r="AV483" s="224"/>
      <c r="AW483" s="224"/>
      <c r="AX483" s="224"/>
    </row>
    <row r="484" ht="12.75" customHeight="1" spans="1:50">
      <c r="A484" s="13">
        <v>477</v>
      </c>
      <c r="B484" s="204" t="s">
        <v>2403</v>
      </c>
      <c r="C484" s="204" t="s">
        <v>2258</v>
      </c>
      <c r="D484" s="205" t="s">
        <v>1798</v>
      </c>
      <c r="E484" s="206"/>
      <c r="F484" s="206"/>
      <c r="G484" s="207" t="s">
        <v>3126</v>
      </c>
      <c r="H484" s="208"/>
      <c r="I484" s="209" t="s">
        <v>1799</v>
      </c>
      <c r="J484" s="208">
        <v>1</v>
      </c>
      <c r="K484" s="209" t="s">
        <v>3127</v>
      </c>
      <c r="L484" s="215" t="s">
        <v>1800</v>
      </c>
      <c r="M484" s="214" t="str">
        <f t="shared" si="77"/>
        <v>2004-12-31</v>
      </c>
      <c r="N484" s="46"/>
      <c r="O484" s="16"/>
      <c r="P484" s="14"/>
      <c r="Q484" s="217">
        <v>466</v>
      </c>
      <c r="R484" s="16">
        <v>0</v>
      </c>
      <c r="S484" s="16"/>
      <c r="T484" s="16">
        <f t="shared" si="86"/>
        <v>10</v>
      </c>
      <c r="U484" s="46"/>
      <c r="V484" s="16">
        <f t="shared" si="87"/>
        <v>10</v>
      </c>
      <c r="W484" s="16" t="str">
        <f t="shared" si="78"/>
        <v/>
      </c>
      <c r="X484" s="14"/>
      <c r="Y484" s="2"/>
      <c r="AA484" s="45" t="s">
        <v>3129</v>
      </c>
      <c r="AB484" s="224" t="s">
        <v>3130</v>
      </c>
      <c r="AC484" s="224"/>
      <c r="AD484" s="224"/>
      <c r="AE484" s="224"/>
      <c r="AF484" s="224"/>
      <c r="AG484" s="224">
        <v>1</v>
      </c>
      <c r="AH484" s="224">
        <v>0</v>
      </c>
      <c r="AI484" s="224">
        <v>0</v>
      </c>
      <c r="AJ484" s="224">
        <v>10</v>
      </c>
      <c r="AK484" s="230">
        <f t="shared" si="79"/>
        <v>2004</v>
      </c>
      <c r="AL484" s="224">
        <f t="shared" si="80"/>
        <v>10</v>
      </c>
      <c r="AM484" s="224">
        <v>0</v>
      </c>
      <c r="AN484" s="224">
        <f t="shared" si="81"/>
        <v>10</v>
      </c>
      <c r="AO484" s="224">
        <f t="shared" si="82"/>
        <v>10</v>
      </c>
      <c r="AP484" s="233"/>
      <c r="AQ484" s="224">
        <f t="shared" si="83"/>
        <v>10</v>
      </c>
      <c r="AR484" s="224"/>
      <c r="AS484" s="224">
        <f t="shared" si="84"/>
        <v>10</v>
      </c>
      <c r="AT484" s="224">
        <f t="shared" si="85"/>
        <v>0</v>
      </c>
      <c r="AU484" s="224" t="str">
        <f>IFERROR((AQ484-#REF!+#REF!)/(#REF!-#REF!)*100,"")</f>
        <v/>
      </c>
      <c r="AV484" s="224"/>
      <c r="AW484" s="224"/>
      <c r="AX484" s="224"/>
    </row>
    <row r="485" ht="12.75" customHeight="1" spans="1:50">
      <c r="A485" s="13">
        <v>478</v>
      </c>
      <c r="B485" s="204" t="s">
        <v>2404</v>
      </c>
      <c r="C485" s="204" t="s">
        <v>2258</v>
      </c>
      <c r="D485" s="205" t="s">
        <v>1798</v>
      </c>
      <c r="E485" s="206"/>
      <c r="F485" s="206"/>
      <c r="G485" s="207" t="s">
        <v>3126</v>
      </c>
      <c r="H485" s="208"/>
      <c r="I485" s="209" t="s">
        <v>1799</v>
      </c>
      <c r="J485" s="208">
        <v>1</v>
      </c>
      <c r="K485" s="209" t="s">
        <v>3127</v>
      </c>
      <c r="L485" s="215" t="s">
        <v>1800</v>
      </c>
      <c r="M485" s="214" t="str">
        <f t="shared" si="77"/>
        <v>2004-12-31</v>
      </c>
      <c r="N485" s="46"/>
      <c r="O485" s="16"/>
      <c r="P485" s="14"/>
      <c r="Q485" s="217">
        <v>466</v>
      </c>
      <c r="R485" s="16">
        <v>0</v>
      </c>
      <c r="S485" s="16"/>
      <c r="T485" s="16">
        <f t="shared" si="86"/>
        <v>10</v>
      </c>
      <c r="U485" s="46"/>
      <c r="V485" s="16">
        <f t="shared" si="87"/>
        <v>10</v>
      </c>
      <c r="W485" s="16" t="str">
        <f t="shared" si="78"/>
        <v/>
      </c>
      <c r="X485" s="14"/>
      <c r="Y485" s="2"/>
      <c r="AA485" s="45" t="s">
        <v>3129</v>
      </c>
      <c r="AB485" s="224" t="s">
        <v>3130</v>
      </c>
      <c r="AC485" s="224"/>
      <c r="AD485" s="224"/>
      <c r="AE485" s="224"/>
      <c r="AF485" s="224"/>
      <c r="AG485" s="224">
        <v>1</v>
      </c>
      <c r="AH485" s="224">
        <v>0</v>
      </c>
      <c r="AI485" s="224">
        <v>0</v>
      </c>
      <c r="AJ485" s="224">
        <v>10</v>
      </c>
      <c r="AK485" s="230">
        <f t="shared" si="79"/>
        <v>2004</v>
      </c>
      <c r="AL485" s="224">
        <f t="shared" si="80"/>
        <v>10</v>
      </c>
      <c r="AM485" s="224">
        <v>0</v>
      </c>
      <c r="AN485" s="224">
        <f t="shared" si="81"/>
        <v>10</v>
      </c>
      <c r="AO485" s="224">
        <f t="shared" si="82"/>
        <v>10</v>
      </c>
      <c r="AP485" s="233"/>
      <c r="AQ485" s="224">
        <f t="shared" si="83"/>
        <v>10</v>
      </c>
      <c r="AR485" s="224"/>
      <c r="AS485" s="224">
        <f t="shared" si="84"/>
        <v>10</v>
      </c>
      <c r="AT485" s="224">
        <f t="shared" si="85"/>
        <v>0</v>
      </c>
      <c r="AU485" s="224" t="str">
        <f>IFERROR((AQ485-#REF!+#REF!)/(#REF!-#REF!)*100,"")</f>
        <v/>
      </c>
      <c r="AV485" s="224"/>
      <c r="AW485" s="224"/>
      <c r="AX485" s="224"/>
    </row>
    <row r="486" ht="12.75" customHeight="1" spans="1:50">
      <c r="A486" s="13">
        <v>479</v>
      </c>
      <c r="B486" s="204" t="s">
        <v>2405</v>
      </c>
      <c r="C486" s="204" t="s">
        <v>2258</v>
      </c>
      <c r="D486" s="205" t="s">
        <v>1798</v>
      </c>
      <c r="E486" s="206"/>
      <c r="F486" s="206"/>
      <c r="G486" s="207" t="s">
        <v>3126</v>
      </c>
      <c r="H486" s="208"/>
      <c r="I486" s="209" t="s">
        <v>1799</v>
      </c>
      <c r="J486" s="208">
        <v>1</v>
      </c>
      <c r="K486" s="209" t="s">
        <v>3127</v>
      </c>
      <c r="L486" s="215" t="s">
        <v>1800</v>
      </c>
      <c r="M486" s="214" t="str">
        <f t="shared" si="77"/>
        <v>2004-12-31</v>
      </c>
      <c r="N486" s="46"/>
      <c r="O486" s="16"/>
      <c r="P486" s="14"/>
      <c r="Q486" s="217">
        <v>466</v>
      </c>
      <c r="R486" s="16">
        <v>0</v>
      </c>
      <c r="S486" s="16"/>
      <c r="T486" s="16">
        <f t="shared" si="86"/>
        <v>10</v>
      </c>
      <c r="U486" s="46"/>
      <c r="V486" s="16">
        <f t="shared" si="87"/>
        <v>10</v>
      </c>
      <c r="W486" s="16" t="str">
        <f t="shared" si="78"/>
        <v/>
      </c>
      <c r="X486" s="14"/>
      <c r="Y486" s="2"/>
      <c r="AA486" s="45" t="s">
        <v>3129</v>
      </c>
      <c r="AB486" s="224" t="s">
        <v>3130</v>
      </c>
      <c r="AC486" s="224"/>
      <c r="AD486" s="224"/>
      <c r="AE486" s="224"/>
      <c r="AF486" s="224"/>
      <c r="AG486" s="224">
        <v>1</v>
      </c>
      <c r="AH486" s="224">
        <v>0</v>
      </c>
      <c r="AI486" s="224">
        <v>0</v>
      </c>
      <c r="AJ486" s="224">
        <v>10</v>
      </c>
      <c r="AK486" s="230">
        <f t="shared" si="79"/>
        <v>2004</v>
      </c>
      <c r="AL486" s="224">
        <f t="shared" si="80"/>
        <v>10</v>
      </c>
      <c r="AM486" s="224">
        <v>0</v>
      </c>
      <c r="AN486" s="224">
        <f t="shared" si="81"/>
        <v>10</v>
      </c>
      <c r="AO486" s="224">
        <f t="shared" si="82"/>
        <v>10</v>
      </c>
      <c r="AP486" s="233"/>
      <c r="AQ486" s="224">
        <f t="shared" si="83"/>
        <v>10</v>
      </c>
      <c r="AR486" s="224"/>
      <c r="AS486" s="224">
        <f t="shared" si="84"/>
        <v>10</v>
      </c>
      <c r="AT486" s="224">
        <f t="shared" si="85"/>
        <v>0</v>
      </c>
      <c r="AU486" s="224" t="str">
        <f>IFERROR((AQ486-#REF!+#REF!)/(#REF!-#REF!)*100,"")</f>
        <v/>
      </c>
      <c r="AV486" s="224"/>
      <c r="AW486" s="224"/>
      <c r="AX486" s="224"/>
    </row>
    <row r="487" ht="12.75" customHeight="1" spans="1:50">
      <c r="A487" s="13">
        <v>480</v>
      </c>
      <c r="B487" s="204" t="s">
        <v>2406</v>
      </c>
      <c r="C487" s="204" t="s">
        <v>2258</v>
      </c>
      <c r="D487" s="205" t="s">
        <v>1798</v>
      </c>
      <c r="E487" s="206"/>
      <c r="F487" s="206"/>
      <c r="G487" s="207" t="s">
        <v>3126</v>
      </c>
      <c r="H487" s="208"/>
      <c r="I487" s="209" t="s">
        <v>1799</v>
      </c>
      <c r="J487" s="208">
        <v>1</v>
      </c>
      <c r="K487" s="209" t="s">
        <v>3127</v>
      </c>
      <c r="L487" s="215" t="s">
        <v>1800</v>
      </c>
      <c r="M487" s="214" t="str">
        <f t="shared" si="77"/>
        <v>2004-12-31</v>
      </c>
      <c r="N487" s="46"/>
      <c r="O487" s="16"/>
      <c r="P487" s="14"/>
      <c r="Q487" s="217">
        <v>466</v>
      </c>
      <c r="R487" s="16">
        <v>0</v>
      </c>
      <c r="S487" s="16"/>
      <c r="T487" s="16">
        <f t="shared" si="86"/>
        <v>10</v>
      </c>
      <c r="U487" s="46"/>
      <c r="V487" s="16">
        <f t="shared" si="87"/>
        <v>10</v>
      </c>
      <c r="W487" s="16" t="str">
        <f t="shared" si="78"/>
        <v/>
      </c>
      <c r="X487" s="14"/>
      <c r="Y487" s="2"/>
      <c r="AA487" s="45" t="s">
        <v>3129</v>
      </c>
      <c r="AB487" s="224" t="s">
        <v>3130</v>
      </c>
      <c r="AC487" s="224"/>
      <c r="AD487" s="224"/>
      <c r="AE487" s="224"/>
      <c r="AF487" s="224"/>
      <c r="AG487" s="224">
        <v>1</v>
      </c>
      <c r="AH487" s="224">
        <v>0</v>
      </c>
      <c r="AI487" s="224">
        <v>0</v>
      </c>
      <c r="AJ487" s="224">
        <v>10</v>
      </c>
      <c r="AK487" s="230">
        <f t="shared" si="79"/>
        <v>2004</v>
      </c>
      <c r="AL487" s="224">
        <f t="shared" si="80"/>
        <v>10</v>
      </c>
      <c r="AM487" s="224">
        <v>0</v>
      </c>
      <c r="AN487" s="224">
        <f t="shared" si="81"/>
        <v>10</v>
      </c>
      <c r="AO487" s="224">
        <f t="shared" si="82"/>
        <v>10</v>
      </c>
      <c r="AP487" s="233"/>
      <c r="AQ487" s="224">
        <f t="shared" si="83"/>
        <v>10</v>
      </c>
      <c r="AR487" s="224"/>
      <c r="AS487" s="224">
        <f t="shared" si="84"/>
        <v>10</v>
      </c>
      <c r="AT487" s="224">
        <f t="shared" si="85"/>
        <v>0</v>
      </c>
      <c r="AU487" s="224" t="str">
        <f>IFERROR((AQ487-#REF!+#REF!)/(#REF!-#REF!)*100,"")</f>
        <v/>
      </c>
      <c r="AV487" s="224"/>
      <c r="AW487" s="224"/>
      <c r="AX487" s="224"/>
    </row>
    <row r="488" ht="12.75" customHeight="1" spans="1:50">
      <c r="A488" s="13">
        <v>481</v>
      </c>
      <c r="B488" s="204" t="s">
        <v>2407</v>
      </c>
      <c r="C488" s="204" t="s">
        <v>2258</v>
      </c>
      <c r="D488" s="205" t="s">
        <v>1798</v>
      </c>
      <c r="E488" s="206"/>
      <c r="F488" s="206"/>
      <c r="G488" s="207" t="s">
        <v>3126</v>
      </c>
      <c r="H488" s="208"/>
      <c r="I488" s="209" t="s">
        <v>1799</v>
      </c>
      <c r="J488" s="208">
        <v>1</v>
      </c>
      <c r="K488" s="209" t="s">
        <v>3127</v>
      </c>
      <c r="L488" s="215" t="s">
        <v>1800</v>
      </c>
      <c r="M488" s="214" t="str">
        <f t="shared" si="77"/>
        <v>2004-12-31</v>
      </c>
      <c r="N488" s="46"/>
      <c r="O488" s="16"/>
      <c r="P488" s="14"/>
      <c r="Q488" s="217">
        <v>466</v>
      </c>
      <c r="R488" s="16">
        <v>0</v>
      </c>
      <c r="S488" s="16"/>
      <c r="T488" s="16">
        <f t="shared" si="86"/>
        <v>10</v>
      </c>
      <c r="U488" s="46"/>
      <c r="V488" s="16">
        <f t="shared" si="87"/>
        <v>10</v>
      </c>
      <c r="W488" s="16" t="str">
        <f t="shared" si="78"/>
        <v/>
      </c>
      <c r="X488" s="14"/>
      <c r="Y488" s="2"/>
      <c r="AA488" s="45" t="s">
        <v>3129</v>
      </c>
      <c r="AB488" s="224" t="s">
        <v>3130</v>
      </c>
      <c r="AC488" s="224"/>
      <c r="AD488" s="224"/>
      <c r="AE488" s="224"/>
      <c r="AF488" s="224"/>
      <c r="AG488" s="224">
        <v>1</v>
      </c>
      <c r="AH488" s="224">
        <v>0</v>
      </c>
      <c r="AI488" s="224">
        <v>0</v>
      </c>
      <c r="AJ488" s="224">
        <v>10</v>
      </c>
      <c r="AK488" s="230">
        <f t="shared" si="79"/>
        <v>2004</v>
      </c>
      <c r="AL488" s="224">
        <f t="shared" si="80"/>
        <v>10</v>
      </c>
      <c r="AM488" s="224">
        <v>0</v>
      </c>
      <c r="AN488" s="224">
        <f t="shared" si="81"/>
        <v>10</v>
      </c>
      <c r="AO488" s="224">
        <f t="shared" si="82"/>
        <v>10</v>
      </c>
      <c r="AP488" s="233"/>
      <c r="AQ488" s="224">
        <f t="shared" si="83"/>
        <v>10</v>
      </c>
      <c r="AR488" s="224"/>
      <c r="AS488" s="224">
        <f t="shared" si="84"/>
        <v>10</v>
      </c>
      <c r="AT488" s="224">
        <f t="shared" si="85"/>
        <v>0</v>
      </c>
      <c r="AU488" s="224" t="str">
        <f>IFERROR((AQ488-#REF!+#REF!)/(#REF!-#REF!)*100,"")</f>
        <v/>
      </c>
      <c r="AV488" s="224"/>
      <c r="AW488" s="224"/>
      <c r="AX488" s="224"/>
    </row>
    <row r="489" ht="12.75" customHeight="1" spans="1:50">
      <c r="A489" s="13">
        <v>482</v>
      </c>
      <c r="B489" s="204" t="s">
        <v>2408</v>
      </c>
      <c r="C489" s="204" t="s">
        <v>2258</v>
      </c>
      <c r="D489" s="205" t="s">
        <v>1798</v>
      </c>
      <c r="E489" s="206"/>
      <c r="F489" s="206"/>
      <c r="G489" s="207" t="s">
        <v>3126</v>
      </c>
      <c r="H489" s="208"/>
      <c r="I489" s="209" t="s">
        <v>1799</v>
      </c>
      <c r="J489" s="208">
        <v>1</v>
      </c>
      <c r="K489" s="209" t="s">
        <v>3127</v>
      </c>
      <c r="L489" s="215" t="s">
        <v>1800</v>
      </c>
      <c r="M489" s="214" t="str">
        <f t="shared" si="77"/>
        <v>2004-12-31</v>
      </c>
      <c r="N489" s="46"/>
      <c r="O489" s="16"/>
      <c r="P489" s="14"/>
      <c r="Q489" s="217">
        <v>466</v>
      </c>
      <c r="R489" s="16">
        <v>0</v>
      </c>
      <c r="S489" s="16"/>
      <c r="T489" s="16">
        <f t="shared" si="86"/>
        <v>10</v>
      </c>
      <c r="U489" s="46"/>
      <c r="V489" s="16">
        <f t="shared" si="87"/>
        <v>10</v>
      </c>
      <c r="W489" s="16" t="str">
        <f t="shared" si="78"/>
        <v/>
      </c>
      <c r="X489" s="14"/>
      <c r="Y489" s="2"/>
      <c r="AA489" s="45" t="s">
        <v>3129</v>
      </c>
      <c r="AB489" s="224" t="s">
        <v>3130</v>
      </c>
      <c r="AC489" s="224"/>
      <c r="AD489" s="224"/>
      <c r="AE489" s="224"/>
      <c r="AF489" s="224"/>
      <c r="AG489" s="224">
        <v>1</v>
      </c>
      <c r="AH489" s="224">
        <v>0</v>
      </c>
      <c r="AI489" s="224">
        <v>0</v>
      </c>
      <c r="AJ489" s="224">
        <v>10</v>
      </c>
      <c r="AK489" s="230">
        <f t="shared" si="79"/>
        <v>2004</v>
      </c>
      <c r="AL489" s="224">
        <f t="shared" si="80"/>
        <v>10</v>
      </c>
      <c r="AM489" s="224">
        <v>0</v>
      </c>
      <c r="AN489" s="224">
        <f t="shared" si="81"/>
        <v>10</v>
      </c>
      <c r="AO489" s="224">
        <f t="shared" si="82"/>
        <v>10</v>
      </c>
      <c r="AP489" s="233"/>
      <c r="AQ489" s="224">
        <f t="shared" si="83"/>
        <v>10</v>
      </c>
      <c r="AR489" s="224"/>
      <c r="AS489" s="224">
        <f t="shared" si="84"/>
        <v>10</v>
      </c>
      <c r="AT489" s="224">
        <f t="shared" si="85"/>
        <v>0</v>
      </c>
      <c r="AU489" s="224" t="str">
        <f>IFERROR((AQ489-#REF!+#REF!)/(#REF!-#REF!)*100,"")</f>
        <v/>
      </c>
      <c r="AV489" s="224"/>
      <c r="AW489" s="224"/>
      <c r="AX489" s="224"/>
    </row>
    <row r="490" ht="12.75" customHeight="1" spans="1:50">
      <c r="A490" s="13">
        <v>483</v>
      </c>
      <c r="B490" s="204" t="s">
        <v>2409</v>
      </c>
      <c r="C490" s="204" t="s">
        <v>2258</v>
      </c>
      <c r="D490" s="205" t="s">
        <v>1798</v>
      </c>
      <c r="E490" s="206"/>
      <c r="F490" s="206"/>
      <c r="G490" s="207" t="s">
        <v>3126</v>
      </c>
      <c r="H490" s="208"/>
      <c r="I490" s="209" t="s">
        <v>1799</v>
      </c>
      <c r="J490" s="208">
        <v>1</v>
      </c>
      <c r="K490" s="209" t="s">
        <v>3127</v>
      </c>
      <c r="L490" s="215" t="s">
        <v>1800</v>
      </c>
      <c r="M490" s="214" t="str">
        <f t="shared" si="77"/>
        <v>2004-12-31</v>
      </c>
      <c r="N490" s="46"/>
      <c r="O490" s="16"/>
      <c r="P490" s="14"/>
      <c r="Q490" s="217">
        <v>466</v>
      </c>
      <c r="R490" s="16">
        <v>0</v>
      </c>
      <c r="S490" s="16"/>
      <c r="T490" s="16">
        <f t="shared" si="86"/>
        <v>10</v>
      </c>
      <c r="U490" s="46"/>
      <c r="V490" s="16">
        <f t="shared" si="87"/>
        <v>10</v>
      </c>
      <c r="W490" s="16" t="str">
        <f t="shared" si="78"/>
        <v/>
      </c>
      <c r="X490" s="14"/>
      <c r="Y490" s="2"/>
      <c r="AA490" s="45" t="s">
        <v>3129</v>
      </c>
      <c r="AB490" s="224" t="s">
        <v>3130</v>
      </c>
      <c r="AC490" s="224"/>
      <c r="AD490" s="224"/>
      <c r="AE490" s="224"/>
      <c r="AF490" s="224"/>
      <c r="AG490" s="224">
        <v>1</v>
      </c>
      <c r="AH490" s="224">
        <v>0</v>
      </c>
      <c r="AI490" s="224">
        <v>0</v>
      </c>
      <c r="AJ490" s="224">
        <v>10</v>
      </c>
      <c r="AK490" s="230">
        <f t="shared" si="79"/>
        <v>2004</v>
      </c>
      <c r="AL490" s="224">
        <f t="shared" si="80"/>
        <v>10</v>
      </c>
      <c r="AM490" s="224">
        <v>0</v>
      </c>
      <c r="AN490" s="224">
        <f t="shared" si="81"/>
        <v>10</v>
      </c>
      <c r="AO490" s="224">
        <f t="shared" si="82"/>
        <v>10</v>
      </c>
      <c r="AP490" s="233"/>
      <c r="AQ490" s="224">
        <f t="shared" si="83"/>
        <v>10</v>
      </c>
      <c r="AR490" s="224"/>
      <c r="AS490" s="224">
        <f t="shared" si="84"/>
        <v>10</v>
      </c>
      <c r="AT490" s="224">
        <f t="shared" si="85"/>
        <v>0</v>
      </c>
      <c r="AU490" s="224" t="str">
        <f>IFERROR((AQ490-#REF!+#REF!)/(#REF!-#REF!)*100,"")</f>
        <v/>
      </c>
      <c r="AV490" s="224"/>
      <c r="AW490" s="224"/>
      <c r="AX490" s="224"/>
    </row>
    <row r="491" ht="12.75" customHeight="1" spans="1:50">
      <c r="A491" s="13">
        <v>484</v>
      </c>
      <c r="B491" s="204" t="s">
        <v>2410</v>
      </c>
      <c r="C491" s="204" t="s">
        <v>2258</v>
      </c>
      <c r="D491" s="205" t="s">
        <v>1798</v>
      </c>
      <c r="E491" s="206"/>
      <c r="F491" s="206"/>
      <c r="G491" s="207" t="s">
        <v>3126</v>
      </c>
      <c r="H491" s="208"/>
      <c r="I491" s="209" t="s">
        <v>1799</v>
      </c>
      <c r="J491" s="208">
        <v>1</v>
      </c>
      <c r="K491" s="209" t="s">
        <v>3127</v>
      </c>
      <c r="L491" s="215" t="s">
        <v>1800</v>
      </c>
      <c r="M491" s="214" t="str">
        <f t="shared" si="77"/>
        <v>2004-12-31</v>
      </c>
      <c r="N491" s="46"/>
      <c r="O491" s="16"/>
      <c r="P491" s="14"/>
      <c r="Q491" s="217">
        <v>466</v>
      </c>
      <c r="R491" s="16">
        <v>0</v>
      </c>
      <c r="S491" s="16"/>
      <c r="T491" s="16">
        <f t="shared" si="86"/>
        <v>10</v>
      </c>
      <c r="U491" s="46"/>
      <c r="V491" s="16">
        <f t="shared" si="87"/>
        <v>10</v>
      </c>
      <c r="W491" s="16" t="str">
        <f t="shared" si="78"/>
        <v/>
      </c>
      <c r="X491" s="14"/>
      <c r="Y491" s="2"/>
      <c r="AA491" s="45" t="s">
        <v>3129</v>
      </c>
      <c r="AB491" s="224" t="s">
        <v>3130</v>
      </c>
      <c r="AC491" s="224"/>
      <c r="AD491" s="224"/>
      <c r="AE491" s="224"/>
      <c r="AF491" s="224"/>
      <c r="AG491" s="224">
        <v>1</v>
      </c>
      <c r="AH491" s="224">
        <v>0</v>
      </c>
      <c r="AI491" s="224">
        <v>0</v>
      </c>
      <c r="AJ491" s="224">
        <v>10</v>
      </c>
      <c r="AK491" s="230">
        <f t="shared" si="79"/>
        <v>2004</v>
      </c>
      <c r="AL491" s="224">
        <f t="shared" si="80"/>
        <v>10</v>
      </c>
      <c r="AM491" s="224">
        <v>0</v>
      </c>
      <c r="AN491" s="224">
        <f t="shared" si="81"/>
        <v>10</v>
      </c>
      <c r="AO491" s="224">
        <f t="shared" si="82"/>
        <v>10</v>
      </c>
      <c r="AP491" s="233"/>
      <c r="AQ491" s="224">
        <f t="shared" si="83"/>
        <v>10</v>
      </c>
      <c r="AR491" s="224"/>
      <c r="AS491" s="224">
        <f t="shared" si="84"/>
        <v>10</v>
      </c>
      <c r="AT491" s="224">
        <f t="shared" si="85"/>
        <v>0</v>
      </c>
      <c r="AU491" s="224" t="str">
        <f>IFERROR((AQ491-#REF!+#REF!)/(#REF!-#REF!)*100,"")</f>
        <v/>
      </c>
      <c r="AV491" s="224"/>
      <c r="AW491" s="224"/>
      <c r="AX491" s="224"/>
    </row>
    <row r="492" ht="12.75" customHeight="1" spans="1:50">
      <c r="A492" s="13">
        <v>485</v>
      </c>
      <c r="B492" s="204" t="s">
        <v>2411</v>
      </c>
      <c r="C492" s="204" t="s">
        <v>2236</v>
      </c>
      <c r="D492" s="205" t="s">
        <v>1798</v>
      </c>
      <c r="E492" s="206"/>
      <c r="F492" s="206"/>
      <c r="G492" s="207" t="s">
        <v>3126</v>
      </c>
      <c r="H492" s="208"/>
      <c r="I492" s="209" t="s">
        <v>1799</v>
      </c>
      <c r="J492" s="208">
        <v>1</v>
      </c>
      <c r="K492" s="209" t="s">
        <v>3127</v>
      </c>
      <c r="L492" s="215" t="s">
        <v>1800</v>
      </c>
      <c r="M492" s="214" t="str">
        <f t="shared" si="77"/>
        <v>2004-12-31</v>
      </c>
      <c r="N492" s="46"/>
      <c r="O492" s="16"/>
      <c r="P492" s="14"/>
      <c r="Q492" s="217">
        <v>883</v>
      </c>
      <c r="R492" s="16">
        <v>0</v>
      </c>
      <c r="S492" s="16"/>
      <c r="T492" s="16">
        <f t="shared" si="86"/>
        <v>10</v>
      </c>
      <c r="U492" s="46"/>
      <c r="V492" s="16">
        <f t="shared" si="87"/>
        <v>10</v>
      </c>
      <c r="W492" s="16" t="str">
        <f t="shared" si="78"/>
        <v/>
      </c>
      <c r="X492" s="14"/>
      <c r="Y492" s="2"/>
      <c r="AA492" s="45" t="s">
        <v>3129</v>
      </c>
      <c r="AB492" s="224" t="s">
        <v>3130</v>
      </c>
      <c r="AC492" s="224"/>
      <c r="AD492" s="224"/>
      <c r="AE492" s="224"/>
      <c r="AF492" s="224"/>
      <c r="AG492" s="224">
        <v>1</v>
      </c>
      <c r="AH492" s="224">
        <v>0</v>
      </c>
      <c r="AI492" s="224">
        <v>0</v>
      </c>
      <c r="AJ492" s="224">
        <v>5</v>
      </c>
      <c r="AK492" s="230">
        <f t="shared" si="79"/>
        <v>2004</v>
      </c>
      <c r="AL492" s="224">
        <f t="shared" si="80"/>
        <v>5</v>
      </c>
      <c r="AM492" s="224">
        <v>0</v>
      </c>
      <c r="AN492" s="224">
        <f t="shared" si="81"/>
        <v>10</v>
      </c>
      <c r="AO492" s="224">
        <f t="shared" si="82"/>
        <v>10</v>
      </c>
      <c r="AP492" s="233"/>
      <c r="AQ492" s="224">
        <f t="shared" si="83"/>
        <v>10</v>
      </c>
      <c r="AR492" s="224"/>
      <c r="AS492" s="224">
        <f t="shared" si="84"/>
        <v>10</v>
      </c>
      <c r="AT492" s="224">
        <f t="shared" si="85"/>
        <v>0</v>
      </c>
      <c r="AU492" s="224" t="str">
        <f>IFERROR((AQ492-#REF!+#REF!)/(#REF!-#REF!)*100,"")</f>
        <v/>
      </c>
      <c r="AV492" s="224"/>
      <c r="AW492" s="224"/>
      <c r="AX492" s="224"/>
    </row>
    <row r="493" ht="12.75" customHeight="1" spans="1:50">
      <c r="A493" s="13">
        <v>486</v>
      </c>
      <c r="B493" s="204" t="s">
        <v>2412</v>
      </c>
      <c r="C493" s="204" t="s">
        <v>2236</v>
      </c>
      <c r="D493" s="205" t="s">
        <v>1798</v>
      </c>
      <c r="E493" s="206"/>
      <c r="F493" s="206"/>
      <c r="G493" s="207" t="s">
        <v>3126</v>
      </c>
      <c r="H493" s="208"/>
      <c r="I493" s="209" t="s">
        <v>1799</v>
      </c>
      <c r="J493" s="208">
        <v>1</v>
      </c>
      <c r="K493" s="209" t="s">
        <v>3127</v>
      </c>
      <c r="L493" s="215" t="s">
        <v>1800</v>
      </c>
      <c r="M493" s="214" t="str">
        <f t="shared" si="77"/>
        <v>2004-12-31</v>
      </c>
      <c r="N493" s="46"/>
      <c r="O493" s="16"/>
      <c r="P493" s="14"/>
      <c r="Q493" s="217">
        <v>883</v>
      </c>
      <c r="R493" s="16">
        <v>0</v>
      </c>
      <c r="S493" s="16"/>
      <c r="T493" s="16">
        <f t="shared" si="86"/>
        <v>10</v>
      </c>
      <c r="U493" s="46"/>
      <c r="V493" s="16">
        <f t="shared" si="87"/>
        <v>10</v>
      </c>
      <c r="W493" s="16" t="str">
        <f t="shared" si="78"/>
        <v/>
      </c>
      <c r="X493" s="14"/>
      <c r="Y493" s="2"/>
      <c r="AA493" s="45" t="s">
        <v>3129</v>
      </c>
      <c r="AB493" s="224" t="s">
        <v>3130</v>
      </c>
      <c r="AC493" s="224"/>
      <c r="AD493" s="224"/>
      <c r="AE493" s="224"/>
      <c r="AF493" s="224"/>
      <c r="AG493" s="224">
        <v>1</v>
      </c>
      <c r="AH493" s="224">
        <v>0</v>
      </c>
      <c r="AI493" s="224">
        <v>0</v>
      </c>
      <c r="AJ493" s="224">
        <v>5</v>
      </c>
      <c r="AK493" s="230">
        <f t="shared" si="79"/>
        <v>2004</v>
      </c>
      <c r="AL493" s="224">
        <f t="shared" si="80"/>
        <v>5</v>
      </c>
      <c r="AM493" s="224">
        <v>0</v>
      </c>
      <c r="AN493" s="224">
        <f t="shared" si="81"/>
        <v>10</v>
      </c>
      <c r="AO493" s="224">
        <f t="shared" si="82"/>
        <v>10</v>
      </c>
      <c r="AP493" s="233"/>
      <c r="AQ493" s="224">
        <f t="shared" si="83"/>
        <v>10</v>
      </c>
      <c r="AR493" s="224"/>
      <c r="AS493" s="224">
        <f t="shared" si="84"/>
        <v>10</v>
      </c>
      <c r="AT493" s="224">
        <f t="shared" si="85"/>
        <v>0</v>
      </c>
      <c r="AU493" s="224" t="str">
        <f>IFERROR((AQ493-#REF!+#REF!)/(#REF!-#REF!)*100,"")</f>
        <v/>
      </c>
      <c r="AV493" s="224"/>
      <c r="AW493" s="224"/>
      <c r="AX493" s="224"/>
    </row>
    <row r="494" ht="12.75" customHeight="1" spans="1:50">
      <c r="A494" s="13">
        <v>487</v>
      </c>
      <c r="B494" s="204" t="s">
        <v>2413</v>
      </c>
      <c r="C494" s="204" t="s">
        <v>2236</v>
      </c>
      <c r="D494" s="205" t="s">
        <v>1798</v>
      </c>
      <c r="E494" s="206"/>
      <c r="F494" s="206"/>
      <c r="G494" s="207" t="s">
        <v>3126</v>
      </c>
      <c r="H494" s="208"/>
      <c r="I494" s="209" t="s">
        <v>1799</v>
      </c>
      <c r="J494" s="208">
        <v>1</v>
      </c>
      <c r="K494" s="209" t="s">
        <v>3127</v>
      </c>
      <c r="L494" s="215" t="s">
        <v>1800</v>
      </c>
      <c r="M494" s="214" t="str">
        <f t="shared" si="77"/>
        <v>2004-12-31</v>
      </c>
      <c r="N494" s="46"/>
      <c r="O494" s="16"/>
      <c r="P494" s="14"/>
      <c r="Q494" s="217">
        <v>883</v>
      </c>
      <c r="R494" s="16">
        <v>0</v>
      </c>
      <c r="S494" s="16"/>
      <c r="T494" s="16">
        <f t="shared" si="86"/>
        <v>10</v>
      </c>
      <c r="U494" s="46"/>
      <c r="V494" s="16">
        <f t="shared" si="87"/>
        <v>10</v>
      </c>
      <c r="W494" s="16" t="str">
        <f t="shared" si="78"/>
        <v/>
      </c>
      <c r="X494" s="14"/>
      <c r="Y494" s="2"/>
      <c r="AA494" s="45" t="s">
        <v>3129</v>
      </c>
      <c r="AB494" s="224" t="s">
        <v>3130</v>
      </c>
      <c r="AC494" s="224"/>
      <c r="AD494" s="224"/>
      <c r="AE494" s="224"/>
      <c r="AF494" s="224"/>
      <c r="AG494" s="224">
        <v>1</v>
      </c>
      <c r="AH494" s="224">
        <v>0</v>
      </c>
      <c r="AI494" s="224">
        <v>0</v>
      </c>
      <c r="AJ494" s="224">
        <v>5</v>
      </c>
      <c r="AK494" s="230">
        <f t="shared" si="79"/>
        <v>2004</v>
      </c>
      <c r="AL494" s="224">
        <f t="shared" si="80"/>
        <v>5</v>
      </c>
      <c r="AM494" s="224">
        <v>0</v>
      </c>
      <c r="AN494" s="224">
        <f t="shared" si="81"/>
        <v>10</v>
      </c>
      <c r="AO494" s="224">
        <f t="shared" si="82"/>
        <v>10</v>
      </c>
      <c r="AP494" s="233"/>
      <c r="AQ494" s="224">
        <f t="shared" si="83"/>
        <v>10</v>
      </c>
      <c r="AR494" s="224"/>
      <c r="AS494" s="224">
        <f t="shared" si="84"/>
        <v>10</v>
      </c>
      <c r="AT494" s="224">
        <f t="shared" si="85"/>
        <v>0</v>
      </c>
      <c r="AU494" s="224" t="str">
        <f>IFERROR((AQ494-#REF!+#REF!)/(#REF!-#REF!)*100,"")</f>
        <v/>
      </c>
      <c r="AV494" s="224"/>
      <c r="AW494" s="224"/>
      <c r="AX494" s="224"/>
    </row>
    <row r="495" ht="12.75" customHeight="1" spans="1:50">
      <c r="A495" s="13">
        <v>488</v>
      </c>
      <c r="B495" s="204" t="s">
        <v>2414</v>
      </c>
      <c r="C495" s="204" t="s">
        <v>2236</v>
      </c>
      <c r="D495" s="205" t="s">
        <v>1798</v>
      </c>
      <c r="E495" s="206"/>
      <c r="F495" s="206"/>
      <c r="G495" s="207" t="s">
        <v>3126</v>
      </c>
      <c r="H495" s="208"/>
      <c r="I495" s="209" t="s">
        <v>1799</v>
      </c>
      <c r="J495" s="208">
        <v>1</v>
      </c>
      <c r="K495" s="209" t="s">
        <v>3127</v>
      </c>
      <c r="L495" s="215" t="s">
        <v>1800</v>
      </c>
      <c r="M495" s="214" t="str">
        <f t="shared" si="77"/>
        <v>2004-12-31</v>
      </c>
      <c r="N495" s="46"/>
      <c r="O495" s="16"/>
      <c r="P495" s="14"/>
      <c r="Q495" s="217">
        <v>883</v>
      </c>
      <c r="R495" s="16">
        <v>0</v>
      </c>
      <c r="S495" s="16"/>
      <c r="T495" s="16">
        <f t="shared" si="86"/>
        <v>10</v>
      </c>
      <c r="U495" s="46"/>
      <c r="V495" s="16">
        <f t="shared" si="87"/>
        <v>10</v>
      </c>
      <c r="W495" s="16" t="str">
        <f t="shared" si="78"/>
        <v/>
      </c>
      <c r="X495" s="14"/>
      <c r="Y495" s="2"/>
      <c r="AA495" s="45" t="s">
        <v>3129</v>
      </c>
      <c r="AB495" s="224" t="s">
        <v>3130</v>
      </c>
      <c r="AC495" s="224"/>
      <c r="AD495" s="224"/>
      <c r="AE495" s="224"/>
      <c r="AF495" s="224"/>
      <c r="AG495" s="224">
        <v>1</v>
      </c>
      <c r="AH495" s="224">
        <v>0</v>
      </c>
      <c r="AI495" s="224">
        <v>0</v>
      </c>
      <c r="AJ495" s="224">
        <v>5</v>
      </c>
      <c r="AK495" s="230">
        <f t="shared" si="79"/>
        <v>2004</v>
      </c>
      <c r="AL495" s="224">
        <f t="shared" si="80"/>
        <v>5</v>
      </c>
      <c r="AM495" s="224">
        <v>0</v>
      </c>
      <c r="AN495" s="224">
        <f t="shared" si="81"/>
        <v>10</v>
      </c>
      <c r="AO495" s="224">
        <f t="shared" si="82"/>
        <v>10</v>
      </c>
      <c r="AP495" s="233"/>
      <c r="AQ495" s="224">
        <f t="shared" si="83"/>
        <v>10</v>
      </c>
      <c r="AR495" s="224"/>
      <c r="AS495" s="224">
        <f t="shared" si="84"/>
        <v>10</v>
      </c>
      <c r="AT495" s="224">
        <f t="shared" si="85"/>
        <v>0</v>
      </c>
      <c r="AU495" s="224" t="str">
        <f>IFERROR((AQ495-#REF!+#REF!)/(#REF!-#REF!)*100,"")</f>
        <v/>
      </c>
      <c r="AV495" s="224"/>
      <c r="AW495" s="224"/>
      <c r="AX495" s="224"/>
    </row>
    <row r="496" ht="12.75" customHeight="1" spans="1:50">
      <c r="A496" s="13">
        <v>489</v>
      </c>
      <c r="B496" s="204" t="s">
        <v>2415</v>
      </c>
      <c r="C496" s="204" t="s">
        <v>2236</v>
      </c>
      <c r="D496" s="205" t="s">
        <v>1798</v>
      </c>
      <c r="E496" s="206"/>
      <c r="F496" s="206"/>
      <c r="G496" s="207" t="s">
        <v>3126</v>
      </c>
      <c r="H496" s="208"/>
      <c r="I496" s="209" t="s">
        <v>1799</v>
      </c>
      <c r="J496" s="208">
        <v>1</v>
      </c>
      <c r="K496" s="209" t="s">
        <v>3127</v>
      </c>
      <c r="L496" s="215" t="s">
        <v>1800</v>
      </c>
      <c r="M496" s="214" t="str">
        <f t="shared" si="77"/>
        <v>2004-12-31</v>
      </c>
      <c r="N496" s="46"/>
      <c r="O496" s="16"/>
      <c r="P496" s="14"/>
      <c r="Q496" s="217">
        <v>883</v>
      </c>
      <c r="R496" s="16">
        <v>0</v>
      </c>
      <c r="S496" s="16"/>
      <c r="T496" s="16">
        <f t="shared" si="86"/>
        <v>10</v>
      </c>
      <c r="U496" s="46"/>
      <c r="V496" s="16">
        <f t="shared" si="87"/>
        <v>10</v>
      </c>
      <c r="W496" s="16" t="str">
        <f t="shared" si="78"/>
        <v/>
      </c>
      <c r="X496" s="14"/>
      <c r="Y496" s="2"/>
      <c r="AA496" s="45" t="s">
        <v>3129</v>
      </c>
      <c r="AB496" s="224" t="s">
        <v>3130</v>
      </c>
      <c r="AC496" s="224"/>
      <c r="AD496" s="224"/>
      <c r="AE496" s="224"/>
      <c r="AF496" s="224"/>
      <c r="AG496" s="224">
        <v>1</v>
      </c>
      <c r="AH496" s="224">
        <v>0</v>
      </c>
      <c r="AI496" s="224">
        <v>0</v>
      </c>
      <c r="AJ496" s="224">
        <v>5</v>
      </c>
      <c r="AK496" s="230">
        <f t="shared" si="79"/>
        <v>2004</v>
      </c>
      <c r="AL496" s="224">
        <f t="shared" si="80"/>
        <v>5</v>
      </c>
      <c r="AM496" s="224">
        <v>0</v>
      </c>
      <c r="AN496" s="224">
        <f t="shared" si="81"/>
        <v>10</v>
      </c>
      <c r="AO496" s="224">
        <f t="shared" si="82"/>
        <v>10</v>
      </c>
      <c r="AP496" s="233"/>
      <c r="AQ496" s="224">
        <f t="shared" si="83"/>
        <v>10</v>
      </c>
      <c r="AR496" s="224"/>
      <c r="AS496" s="224">
        <f t="shared" si="84"/>
        <v>10</v>
      </c>
      <c r="AT496" s="224">
        <f t="shared" si="85"/>
        <v>0</v>
      </c>
      <c r="AU496" s="224" t="str">
        <f>IFERROR((AQ496-#REF!+#REF!)/(#REF!-#REF!)*100,"")</f>
        <v/>
      </c>
      <c r="AV496" s="224"/>
      <c r="AW496" s="224"/>
      <c r="AX496" s="224"/>
    </row>
    <row r="497" ht="12.75" customHeight="1" spans="1:50">
      <c r="A497" s="13">
        <v>490</v>
      </c>
      <c r="B497" s="204" t="s">
        <v>2416</v>
      </c>
      <c r="C497" s="204" t="s">
        <v>2236</v>
      </c>
      <c r="D497" s="205" t="s">
        <v>1798</v>
      </c>
      <c r="E497" s="206"/>
      <c r="F497" s="206"/>
      <c r="G497" s="207" t="s">
        <v>3126</v>
      </c>
      <c r="H497" s="208"/>
      <c r="I497" s="209" t="s">
        <v>1799</v>
      </c>
      <c r="J497" s="208">
        <v>1</v>
      </c>
      <c r="K497" s="209" t="s">
        <v>3127</v>
      </c>
      <c r="L497" s="215" t="s">
        <v>1800</v>
      </c>
      <c r="M497" s="214" t="str">
        <f t="shared" si="77"/>
        <v>2004-12-31</v>
      </c>
      <c r="N497" s="46"/>
      <c r="O497" s="16"/>
      <c r="P497" s="14"/>
      <c r="Q497" s="217">
        <v>883</v>
      </c>
      <c r="R497" s="16">
        <v>0</v>
      </c>
      <c r="S497" s="16"/>
      <c r="T497" s="16">
        <f t="shared" si="86"/>
        <v>10</v>
      </c>
      <c r="U497" s="46"/>
      <c r="V497" s="16">
        <f t="shared" si="87"/>
        <v>10</v>
      </c>
      <c r="W497" s="16" t="str">
        <f t="shared" si="78"/>
        <v/>
      </c>
      <c r="X497" s="14"/>
      <c r="Y497" s="2"/>
      <c r="AA497" s="45" t="s">
        <v>3129</v>
      </c>
      <c r="AB497" s="224" t="s">
        <v>3130</v>
      </c>
      <c r="AC497" s="224"/>
      <c r="AD497" s="224"/>
      <c r="AE497" s="224"/>
      <c r="AF497" s="224"/>
      <c r="AG497" s="224">
        <v>1</v>
      </c>
      <c r="AH497" s="224">
        <v>0</v>
      </c>
      <c r="AI497" s="224">
        <v>0</v>
      </c>
      <c r="AJ497" s="224">
        <v>5</v>
      </c>
      <c r="AK497" s="230">
        <f t="shared" si="79"/>
        <v>2004</v>
      </c>
      <c r="AL497" s="224">
        <f t="shared" si="80"/>
        <v>5</v>
      </c>
      <c r="AM497" s="224">
        <v>0</v>
      </c>
      <c r="AN497" s="224">
        <f t="shared" si="81"/>
        <v>10</v>
      </c>
      <c r="AO497" s="224">
        <f t="shared" si="82"/>
        <v>10</v>
      </c>
      <c r="AP497" s="233"/>
      <c r="AQ497" s="224">
        <f t="shared" si="83"/>
        <v>10</v>
      </c>
      <c r="AR497" s="224"/>
      <c r="AS497" s="224">
        <f t="shared" si="84"/>
        <v>10</v>
      </c>
      <c r="AT497" s="224">
        <f t="shared" si="85"/>
        <v>0</v>
      </c>
      <c r="AU497" s="224" t="str">
        <f>IFERROR((AQ497-#REF!+#REF!)/(#REF!-#REF!)*100,"")</f>
        <v/>
      </c>
      <c r="AV497" s="224"/>
      <c r="AW497" s="224"/>
      <c r="AX497" s="224"/>
    </row>
    <row r="498" ht="12.75" customHeight="1" spans="1:50">
      <c r="A498" s="13">
        <v>491</v>
      </c>
      <c r="B498" s="204" t="s">
        <v>2417</v>
      </c>
      <c r="C498" s="204" t="s">
        <v>2236</v>
      </c>
      <c r="D498" s="205" t="s">
        <v>1798</v>
      </c>
      <c r="E498" s="206"/>
      <c r="F498" s="206"/>
      <c r="G498" s="207" t="s">
        <v>3126</v>
      </c>
      <c r="H498" s="208"/>
      <c r="I498" s="209" t="s">
        <v>1799</v>
      </c>
      <c r="J498" s="208">
        <v>1</v>
      </c>
      <c r="K498" s="209" t="s">
        <v>3127</v>
      </c>
      <c r="L498" s="215" t="s">
        <v>1800</v>
      </c>
      <c r="M498" s="214" t="str">
        <f t="shared" si="77"/>
        <v>2004-12-31</v>
      </c>
      <c r="N498" s="46"/>
      <c r="O498" s="16"/>
      <c r="P498" s="14"/>
      <c r="Q498" s="217">
        <v>883</v>
      </c>
      <c r="R498" s="16">
        <v>0</v>
      </c>
      <c r="S498" s="16"/>
      <c r="T498" s="16">
        <f t="shared" si="86"/>
        <v>10</v>
      </c>
      <c r="U498" s="46"/>
      <c r="V498" s="16">
        <f t="shared" si="87"/>
        <v>10</v>
      </c>
      <c r="W498" s="16" t="str">
        <f t="shared" si="78"/>
        <v/>
      </c>
      <c r="X498" s="14"/>
      <c r="Y498" s="2"/>
      <c r="AA498" s="45" t="s">
        <v>3129</v>
      </c>
      <c r="AB498" s="224" t="s">
        <v>3130</v>
      </c>
      <c r="AC498" s="224"/>
      <c r="AD498" s="224"/>
      <c r="AE498" s="224"/>
      <c r="AF498" s="224"/>
      <c r="AG498" s="224">
        <v>1</v>
      </c>
      <c r="AH498" s="224">
        <v>0</v>
      </c>
      <c r="AI498" s="224">
        <v>0</v>
      </c>
      <c r="AJ498" s="224">
        <v>5</v>
      </c>
      <c r="AK498" s="230">
        <f t="shared" si="79"/>
        <v>2004</v>
      </c>
      <c r="AL498" s="224">
        <f t="shared" si="80"/>
        <v>5</v>
      </c>
      <c r="AM498" s="224">
        <v>0</v>
      </c>
      <c r="AN498" s="224">
        <f t="shared" si="81"/>
        <v>10</v>
      </c>
      <c r="AO498" s="224">
        <f t="shared" si="82"/>
        <v>10</v>
      </c>
      <c r="AP498" s="233"/>
      <c r="AQ498" s="224">
        <f t="shared" si="83"/>
        <v>10</v>
      </c>
      <c r="AR498" s="224"/>
      <c r="AS498" s="224">
        <f t="shared" si="84"/>
        <v>10</v>
      </c>
      <c r="AT498" s="224">
        <f t="shared" si="85"/>
        <v>0</v>
      </c>
      <c r="AU498" s="224" t="str">
        <f>IFERROR((AQ498-#REF!+#REF!)/(#REF!-#REF!)*100,"")</f>
        <v/>
      </c>
      <c r="AV498" s="224"/>
      <c r="AW498" s="224"/>
      <c r="AX498" s="224"/>
    </row>
    <row r="499" ht="12.75" customHeight="1" spans="1:50">
      <c r="A499" s="13">
        <v>492</v>
      </c>
      <c r="B499" s="204" t="s">
        <v>2418</v>
      </c>
      <c r="C499" s="204" t="s">
        <v>2236</v>
      </c>
      <c r="D499" s="205" t="s">
        <v>1798</v>
      </c>
      <c r="E499" s="206"/>
      <c r="F499" s="206"/>
      <c r="G499" s="207" t="s">
        <v>3126</v>
      </c>
      <c r="H499" s="208"/>
      <c r="I499" s="209" t="s">
        <v>1799</v>
      </c>
      <c r="J499" s="208">
        <v>1</v>
      </c>
      <c r="K499" s="209" t="s">
        <v>3127</v>
      </c>
      <c r="L499" s="215" t="s">
        <v>1800</v>
      </c>
      <c r="M499" s="214" t="str">
        <f t="shared" si="77"/>
        <v>2004-12-31</v>
      </c>
      <c r="N499" s="46"/>
      <c r="O499" s="16"/>
      <c r="P499" s="14"/>
      <c r="Q499" s="217">
        <v>883</v>
      </c>
      <c r="R499" s="16">
        <v>0</v>
      </c>
      <c r="S499" s="16"/>
      <c r="T499" s="16">
        <f t="shared" si="86"/>
        <v>10</v>
      </c>
      <c r="U499" s="46"/>
      <c r="V499" s="16">
        <f t="shared" si="87"/>
        <v>10</v>
      </c>
      <c r="W499" s="16" t="str">
        <f t="shared" si="78"/>
        <v/>
      </c>
      <c r="X499" s="14"/>
      <c r="Y499" s="2"/>
      <c r="AA499" s="45" t="s">
        <v>3129</v>
      </c>
      <c r="AB499" s="224" t="s">
        <v>3130</v>
      </c>
      <c r="AC499" s="224"/>
      <c r="AD499" s="224"/>
      <c r="AE499" s="224"/>
      <c r="AF499" s="224"/>
      <c r="AG499" s="224">
        <v>1</v>
      </c>
      <c r="AH499" s="224">
        <v>0</v>
      </c>
      <c r="AI499" s="224">
        <v>0</v>
      </c>
      <c r="AJ499" s="224">
        <v>5</v>
      </c>
      <c r="AK499" s="230">
        <f t="shared" si="79"/>
        <v>2004</v>
      </c>
      <c r="AL499" s="224">
        <f t="shared" si="80"/>
        <v>5</v>
      </c>
      <c r="AM499" s="224">
        <v>0</v>
      </c>
      <c r="AN499" s="224">
        <f t="shared" si="81"/>
        <v>10</v>
      </c>
      <c r="AO499" s="224">
        <f t="shared" si="82"/>
        <v>10</v>
      </c>
      <c r="AP499" s="233"/>
      <c r="AQ499" s="224">
        <f t="shared" si="83"/>
        <v>10</v>
      </c>
      <c r="AR499" s="224"/>
      <c r="AS499" s="224">
        <f t="shared" si="84"/>
        <v>10</v>
      </c>
      <c r="AT499" s="224">
        <f t="shared" si="85"/>
        <v>0</v>
      </c>
      <c r="AU499" s="224" t="str">
        <f>IFERROR((AQ499-#REF!+#REF!)/(#REF!-#REF!)*100,"")</f>
        <v/>
      </c>
      <c r="AV499" s="224"/>
      <c r="AW499" s="224"/>
      <c r="AX499" s="224"/>
    </row>
    <row r="500" ht="12.75" customHeight="1" spans="1:50">
      <c r="A500" s="13">
        <v>493</v>
      </c>
      <c r="B500" s="204" t="s">
        <v>2419</v>
      </c>
      <c r="C500" s="204" t="s">
        <v>2236</v>
      </c>
      <c r="D500" s="205" t="s">
        <v>1798</v>
      </c>
      <c r="E500" s="206"/>
      <c r="F500" s="206"/>
      <c r="G500" s="207" t="s">
        <v>3126</v>
      </c>
      <c r="H500" s="208"/>
      <c r="I500" s="209" t="s">
        <v>1799</v>
      </c>
      <c r="J500" s="208">
        <v>1</v>
      </c>
      <c r="K500" s="209" t="s">
        <v>3127</v>
      </c>
      <c r="L500" s="215" t="s">
        <v>1800</v>
      </c>
      <c r="M500" s="214" t="str">
        <f t="shared" si="77"/>
        <v>2004-12-31</v>
      </c>
      <c r="N500" s="46"/>
      <c r="O500" s="16"/>
      <c r="P500" s="14"/>
      <c r="Q500" s="217">
        <v>883</v>
      </c>
      <c r="R500" s="16">
        <v>0</v>
      </c>
      <c r="S500" s="16"/>
      <c r="T500" s="16">
        <f t="shared" si="86"/>
        <v>10</v>
      </c>
      <c r="U500" s="46"/>
      <c r="V500" s="16">
        <f t="shared" si="87"/>
        <v>10</v>
      </c>
      <c r="W500" s="16" t="str">
        <f t="shared" si="78"/>
        <v/>
      </c>
      <c r="X500" s="14"/>
      <c r="Y500" s="2"/>
      <c r="AA500" s="45" t="s">
        <v>3129</v>
      </c>
      <c r="AB500" s="224" t="s">
        <v>3130</v>
      </c>
      <c r="AC500" s="224"/>
      <c r="AD500" s="224"/>
      <c r="AE500" s="224"/>
      <c r="AF500" s="224"/>
      <c r="AG500" s="224">
        <v>1</v>
      </c>
      <c r="AH500" s="224">
        <v>0</v>
      </c>
      <c r="AI500" s="224">
        <v>0</v>
      </c>
      <c r="AJ500" s="224">
        <v>5</v>
      </c>
      <c r="AK500" s="230">
        <f t="shared" si="79"/>
        <v>2004</v>
      </c>
      <c r="AL500" s="224">
        <f t="shared" si="80"/>
        <v>5</v>
      </c>
      <c r="AM500" s="224">
        <v>0</v>
      </c>
      <c r="AN500" s="224">
        <f t="shared" si="81"/>
        <v>10</v>
      </c>
      <c r="AO500" s="224">
        <f t="shared" si="82"/>
        <v>10</v>
      </c>
      <c r="AP500" s="233"/>
      <c r="AQ500" s="224">
        <f t="shared" si="83"/>
        <v>10</v>
      </c>
      <c r="AR500" s="224"/>
      <c r="AS500" s="224">
        <f t="shared" si="84"/>
        <v>10</v>
      </c>
      <c r="AT500" s="224">
        <f t="shared" si="85"/>
        <v>0</v>
      </c>
      <c r="AU500" s="224" t="str">
        <f>IFERROR((AQ500-#REF!+#REF!)/(#REF!-#REF!)*100,"")</f>
        <v/>
      </c>
      <c r="AV500" s="224"/>
      <c r="AW500" s="224"/>
      <c r="AX500" s="224"/>
    </row>
    <row r="501" ht="12.75" customHeight="1" spans="1:50">
      <c r="A501" s="13">
        <v>494</v>
      </c>
      <c r="B501" s="204" t="s">
        <v>2420</v>
      </c>
      <c r="C501" s="204" t="s">
        <v>2236</v>
      </c>
      <c r="D501" s="205" t="s">
        <v>1798</v>
      </c>
      <c r="E501" s="206"/>
      <c r="F501" s="206"/>
      <c r="G501" s="207" t="s">
        <v>3126</v>
      </c>
      <c r="H501" s="208"/>
      <c r="I501" s="209" t="s">
        <v>1799</v>
      </c>
      <c r="J501" s="208">
        <v>1</v>
      </c>
      <c r="K501" s="209" t="s">
        <v>3127</v>
      </c>
      <c r="L501" s="215" t="s">
        <v>1800</v>
      </c>
      <c r="M501" s="214" t="str">
        <f t="shared" si="77"/>
        <v>2004-12-31</v>
      </c>
      <c r="N501" s="46"/>
      <c r="O501" s="16"/>
      <c r="P501" s="14"/>
      <c r="Q501" s="217">
        <v>883</v>
      </c>
      <c r="R501" s="16">
        <v>0</v>
      </c>
      <c r="S501" s="16"/>
      <c r="T501" s="16">
        <f t="shared" si="86"/>
        <v>10</v>
      </c>
      <c r="U501" s="46"/>
      <c r="V501" s="16">
        <f t="shared" si="87"/>
        <v>10</v>
      </c>
      <c r="W501" s="16" t="str">
        <f t="shared" si="78"/>
        <v/>
      </c>
      <c r="X501" s="14"/>
      <c r="Y501" s="2"/>
      <c r="AA501" s="45" t="s">
        <v>3129</v>
      </c>
      <c r="AB501" s="224" t="s">
        <v>3130</v>
      </c>
      <c r="AC501" s="224"/>
      <c r="AD501" s="224"/>
      <c r="AE501" s="224"/>
      <c r="AF501" s="224"/>
      <c r="AG501" s="224">
        <v>1</v>
      </c>
      <c r="AH501" s="224">
        <v>0</v>
      </c>
      <c r="AI501" s="224">
        <v>0</v>
      </c>
      <c r="AJ501" s="224">
        <v>5</v>
      </c>
      <c r="AK501" s="230">
        <f t="shared" si="79"/>
        <v>2004</v>
      </c>
      <c r="AL501" s="224">
        <f t="shared" si="80"/>
        <v>5</v>
      </c>
      <c r="AM501" s="224">
        <v>0</v>
      </c>
      <c r="AN501" s="224">
        <f t="shared" si="81"/>
        <v>10</v>
      </c>
      <c r="AO501" s="224">
        <f t="shared" si="82"/>
        <v>10</v>
      </c>
      <c r="AP501" s="233"/>
      <c r="AQ501" s="224">
        <f t="shared" si="83"/>
        <v>10</v>
      </c>
      <c r="AR501" s="224"/>
      <c r="AS501" s="224">
        <f t="shared" si="84"/>
        <v>10</v>
      </c>
      <c r="AT501" s="224">
        <f t="shared" si="85"/>
        <v>0</v>
      </c>
      <c r="AU501" s="224" t="str">
        <f>IFERROR((AQ501-#REF!+#REF!)/(#REF!-#REF!)*100,"")</f>
        <v/>
      </c>
      <c r="AV501" s="224"/>
      <c r="AW501" s="224"/>
      <c r="AX501" s="224"/>
    </row>
    <row r="502" ht="12.75" customHeight="1" spans="1:50">
      <c r="A502" s="13">
        <v>495</v>
      </c>
      <c r="B502" s="204" t="s">
        <v>2421</v>
      </c>
      <c r="C502" s="204" t="s">
        <v>2236</v>
      </c>
      <c r="D502" s="205" t="s">
        <v>1798</v>
      </c>
      <c r="E502" s="206"/>
      <c r="F502" s="206"/>
      <c r="G502" s="207" t="s">
        <v>3126</v>
      </c>
      <c r="H502" s="208"/>
      <c r="I502" s="209" t="s">
        <v>1799</v>
      </c>
      <c r="J502" s="208">
        <v>1</v>
      </c>
      <c r="K502" s="209" t="s">
        <v>3127</v>
      </c>
      <c r="L502" s="215" t="s">
        <v>1800</v>
      </c>
      <c r="M502" s="214" t="str">
        <f t="shared" si="77"/>
        <v>2004-12-31</v>
      </c>
      <c r="N502" s="46"/>
      <c r="O502" s="16"/>
      <c r="P502" s="14"/>
      <c r="Q502" s="217">
        <v>883</v>
      </c>
      <c r="R502" s="16">
        <v>0</v>
      </c>
      <c r="S502" s="16"/>
      <c r="T502" s="16">
        <f t="shared" si="86"/>
        <v>10</v>
      </c>
      <c r="U502" s="46"/>
      <c r="V502" s="16">
        <f t="shared" si="87"/>
        <v>10</v>
      </c>
      <c r="W502" s="16" t="str">
        <f t="shared" si="78"/>
        <v/>
      </c>
      <c r="X502" s="14"/>
      <c r="Y502" s="2"/>
      <c r="AA502" s="45" t="s">
        <v>3129</v>
      </c>
      <c r="AB502" s="224" t="s">
        <v>3130</v>
      </c>
      <c r="AC502" s="224"/>
      <c r="AD502" s="224"/>
      <c r="AE502" s="224"/>
      <c r="AF502" s="224"/>
      <c r="AG502" s="224">
        <v>1</v>
      </c>
      <c r="AH502" s="224">
        <v>0</v>
      </c>
      <c r="AI502" s="224">
        <v>0</v>
      </c>
      <c r="AJ502" s="224">
        <v>5</v>
      </c>
      <c r="AK502" s="230">
        <f t="shared" si="79"/>
        <v>2004</v>
      </c>
      <c r="AL502" s="224">
        <f t="shared" si="80"/>
        <v>5</v>
      </c>
      <c r="AM502" s="224">
        <v>0</v>
      </c>
      <c r="AN502" s="224">
        <f t="shared" si="81"/>
        <v>10</v>
      </c>
      <c r="AO502" s="224">
        <f t="shared" si="82"/>
        <v>10</v>
      </c>
      <c r="AP502" s="233"/>
      <c r="AQ502" s="224">
        <f t="shared" si="83"/>
        <v>10</v>
      </c>
      <c r="AR502" s="224"/>
      <c r="AS502" s="224">
        <f t="shared" si="84"/>
        <v>10</v>
      </c>
      <c r="AT502" s="224">
        <f t="shared" si="85"/>
        <v>0</v>
      </c>
      <c r="AU502" s="224" t="str">
        <f>IFERROR((AQ502-#REF!+#REF!)/(#REF!-#REF!)*100,"")</f>
        <v/>
      </c>
      <c r="AV502" s="224"/>
      <c r="AW502" s="224"/>
      <c r="AX502" s="224"/>
    </row>
    <row r="503" ht="12.75" customHeight="1" spans="1:50">
      <c r="A503" s="13">
        <v>496</v>
      </c>
      <c r="B503" s="204" t="s">
        <v>2422</v>
      </c>
      <c r="C503" s="204" t="s">
        <v>2236</v>
      </c>
      <c r="D503" s="205" t="s">
        <v>1798</v>
      </c>
      <c r="E503" s="206"/>
      <c r="F503" s="206"/>
      <c r="G503" s="207" t="s">
        <v>3126</v>
      </c>
      <c r="H503" s="208"/>
      <c r="I503" s="209" t="s">
        <v>1799</v>
      </c>
      <c r="J503" s="208">
        <v>1</v>
      </c>
      <c r="K503" s="209" t="s">
        <v>3127</v>
      </c>
      <c r="L503" s="215" t="s">
        <v>1800</v>
      </c>
      <c r="M503" s="214" t="str">
        <f t="shared" si="77"/>
        <v>2004-12-31</v>
      </c>
      <c r="N503" s="46"/>
      <c r="O503" s="16"/>
      <c r="P503" s="14"/>
      <c r="Q503" s="217">
        <v>883</v>
      </c>
      <c r="R503" s="16">
        <v>0</v>
      </c>
      <c r="S503" s="16"/>
      <c r="T503" s="16">
        <f t="shared" si="86"/>
        <v>10</v>
      </c>
      <c r="U503" s="46"/>
      <c r="V503" s="16">
        <f t="shared" si="87"/>
        <v>10</v>
      </c>
      <c r="W503" s="16" t="str">
        <f t="shared" si="78"/>
        <v/>
      </c>
      <c r="X503" s="14"/>
      <c r="Y503" s="2"/>
      <c r="AA503" s="45" t="s">
        <v>3129</v>
      </c>
      <c r="AB503" s="224" t="s">
        <v>3130</v>
      </c>
      <c r="AC503" s="224"/>
      <c r="AD503" s="224"/>
      <c r="AE503" s="224"/>
      <c r="AF503" s="224"/>
      <c r="AG503" s="224">
        <v>1</v>
      </c>
      <c r="AH503" s="224">
        <v>0</v>
      </c>
      <c r="AI503" s="224">
        <v>0</v>
      </c>
      <c r="AJ503" s="224">
        <v>5</v>
      </c>
      <c r="AK503" s="230">
        <f t="shared" si="79"/>
        <v>2004</v>
      </c>
      <c r="AL503" s="224">
        <f t="shared" si="80"/>
        <v>5</v>
      </c>
      <c r="AM503" s="224">
        <v>0</v>
      </c>
      <c r="AN503" s="224">
        <f t="shared" si="81"/>
        <v>10</v>
      </c>
      <c r="AO503" s="224">
        <f t="shared" si="82"/>
        <v>10</v>
      </c>
      <c r="AP503" s="233"/>
      <c r="AQ503" s="224">
        <f t="shared" si="83"/>
        <v>10</v>
      </c>
      <c r="AR503" s="224"/>
      <c r="AS503" s="224">
        <f t="shared" si="84"/>
        <v>10</v>
      </c>
      <c r="AT503" s="224">
        <f t="shared" si="85"/>
        <v>0</v>
      </c>
      <c r="AU503" s="224" t="str">
        <f>IFERROR((AQ503-#REF!+#REF!)/(#REF!-#REF!)*100,"")</f>
        <v/>
      </c>
      <c r="AV503" s="224"/>
      <c r="AW503" s="224"/>
      <c r="AX503" s="224"/>
    </row>
    <row r="504" ht="12.75" customHeight="1" spans="1:50">
      <c r="A504" s="13">
        <v>497</v>
      </c>
      <c r="B504" s="204" t="s">
        <v>2423</v>
      </c>
      <c r="C504" s="204" t="s">
        <v>2236</v>
      </c>
      <c r="D504" s="205" t="s">
        <v>1798</v>
      </c>
      <c r="E504" s="206"/>
      <c r="F504" s="206"/>
      <c r="G504" s="207" t="s">
        <v>3126</v>
      </c>
      <c r="H504" s="208"/>
      <c r="I504" s="209" t="s">
        <v>1799</v>
      </c>
      <c r="J504" s="208">
        <v>1</v>
      </c>
      <c r="K504" s="209" t="s">
        <v>3127</v>
      </c>
      <c r="L504" s="215" t="s">
        <v>1800</v>
      </c>
      <c r="M504" s="214" t="str">
        <f t="shared" si="77"/>
        <v>2004-12-31</v>
      </c>
      <c r="N504" s="46"/>
      <c r="O504" s="16"/>
      <c r="P504" s="14"/>
      <c r="Q504" s="217">
        <v>883</v>
      </c>
      <c r="R504" s="16">
        <v>0</v>
      </c>
      <c r="S504" s="16"/>
      <c r="T504" s="16">
        <f t="shared" si="86"/>
        <v>10</v>
      </c>
      <c r="U504" s="46"/>
      <c r="V504" s="16">
        <f t="shared" si="87"/>
        <v>10</v>
      </c>
      <c r="W504" s="16" t="str">
        <f t="shared" si="78"/>
        <v/>
      </c>
      <c r="X504" s="14"/>
      <c r="Y504" s="2"/>
      <c r="AA504" s="45" t="s">
        <v>3129</v>
      </c>
      <c r="AB504" s="224" t="s">
        <v>3130</v>
      </c>
      <c r="AC504" s="224"/>
      <c r="AD504" s="224"/>
      <c r="AE504" s="224"/>
      <c r="AF504" s="224"/>
      <c r="AG504" s="224">
        <v>1</v>
      </c>
      <c r="AH504" s="224">
        <v>0</v>
      </c>
      <c r="AI504" s="224">
        <v>0</v>
      </c>
      <c r="AJ504" s="224">
        <v>5</v>
      </c>
      <c r="AK504" s="230">
        <f t="shared" si="79"/>
        <v>2004</v>
      </c>
      <c r="AL504" s="224">
        <f t="shared" si="80"/>
        <v>5</v>
      </c>
      <c r="AM504" s="224">
        <v>0</v>
      </c>
      <c r="AN504" s="224">
        <f t="shared" si="81"/>
        <v>10</v>
      </c>
      <c r="AO504" s="224">
        <f t="shared" si="82"/>
        <v>10</v>
      </c>
      <c r="AP504" s="233"/>
      <c r="AQ504" s="224">
        <f t="shared" si="83"/>
        <v>10</v>
      </c>
      <c r="AR504" s="224"/>
      <c r="AS504" s="224">
        <f t="shared" si="84"/>
        <v>10</v>
      </c>
      <c r="AT504" s="224">
        <f t="shared" si="85"/>
        <v>0</v>
      </c>
      <c r="AU504" s="224" t="str">
        <f>IFERROR((AQ504-#REF!+#REF!)/(#REF!-#REF!)*100,"")</f>
        <v/>
      </c>
      <c r="AV504" s="224"/>
      <c r="AW504" s="224"/>
      <c r="AX504" s="224"/>
    </row>
    <row r="505" ht="12.75" customHeight="1" spans="1:50">
      <c r="A505" s="13">
        <v>498</v>
      </c>
      <c r="B505" s="204" t="s">
        <v>2424</v>
      </c>
      <c r="C505" s="204" t="s">
        <v>2236</v>
      </c>
      <c r="D505" s="205" t="s">
        <v>1798</v>
      </c>
      <c r="E505" s="206"/>
      <c r="F505" s="206"/>
      <c r="G505" s="207" t="s">
        <v>3126</v>
      </c>
      <c r="H505" s="208"/>
      <c r="I505" s="209" t="s">
        <v>1799</v>
      </c>
      <c r="J505" s="208">
        <v>1</v>
      </c>
      <c r="K505" s="209" t="s">
        <v>3127</v>
      </c>
      <c r="L505" s="215" t="s">
        <v>1800</v>
      </c>
      <c r="M505" s="214" t="str">
        <f t="shared" si="77"/>
        <v>2004-12-31</v>
      </c>
      <c r="N505" s="46"/>
      <c r="O505" s="16"/>
      <c r="P505" s="14"/>
      <c r="Q505" s="217">
        <v>883</v>
      </c>
      <c r="R505" s="16">
        <v>0</v>
      </c>
      <c r="S505" s="16"/>
      <c r="T505" s="16">
        <f t="shared" si="86"/>
        <v>10</v>
      </c>
      <c r="U505" s="46"/>
      <c r="V505" s="16">
        <f t="shared" si="87"/>
        <v>10</v>
      </c>
      <c r="W505" s="16" t="str">
        <f t="shared" si="78"/>
        <v/>
      </c>
      <c r="X505" s="14"/>
      <c r="Y505" s="2"/>
      <c r="AA505" s="45" t="s">
        <v>3129</v>
      </c>
      <c r="AB505" s="224" t="s">
        <v>3130</v>
      </c>
      <c r="AC505" s="224"/>
      <c r="AD505" s="224"/>
      <c r="AE505" s="224"/>
      <c r="AF505" s="224"/>
      <c r="AG505" s="224">
        <v>1</v>
      </c>
      <c r="AH505" s="224">
        <v>0</v>
      </c>
      <c r="AI505" s="224">
        <v>0</v>
      </c>
      <c r="AJ505" s="224">
        <v>5</v>
      </c>
      <c r="AK505" s="230">
        <f t="shared" si="79"/>
        <v>2004</v>
      </c>
      <c r="AL505" s="224">
        <f t="shared" si="80"/>
        <v>5</v>
      </c>
      <c r="AM505" s="224">
        <v>0</v>
      </c>
      <c r="AN505" s="224">
        <f t="shared" si="81"/>
        <v>10</v>
      </c>
      <c r="AO505" s="224">
        <f t="shared" si="82"/>
        <v>10</v>
      </c>
      <c r="AP505" s="233"/>
      <c r="AQ505" s="224">
        <f t="shared" si="83"/>
        <v>10</v>
      </c>
      <c r="AR505" s="224"/>
      <c r="AS505" s="224">
        <f t="shared" si="84"/>
        <v>10</v>
      </c>
      <c r="AT505" s="224">
        <f t="shared" si="85"/>
        <v>0</v>
      </c>
      <c r="AU505" s="224" t="str">
        <f>IFERROR((AQ505-#REF!+#REF!)/(#REF!-#REF!)*100,"")</f>
        <v/>
      </c>
      <c r="AV505" s="224"/>
      <c r="AW505" s="224"/>
      <c r="AX505" s="224"/>
    </row>
    <row r="506" ht="12.75" customHeight="1" spans="1:50">
      <c r="A506" s="13">
        <v>499</v>
      </c>
      <c r="B506" s="204" t="s">
        <v>2425</v>
      </c>
      <c r="C506" s="204" t="s">
        <v>2236</v>
      </c>
      <c r="D506" s="205" t="s">
        <v>1798</v>
      </c>
      <c r="E506" s="206"/>
      <c r="F506" s="206"/>
      <c r="G506" s="207" t="s">
        <v>3126</v>
      </c>
      <c r="H506" s="208"/>
      <c r="I506" s="209" t="s">
        <v>1799</v>
      </c>
      <c r="J506" s="208">
        <v>1</v>
      </c>
      <c r="K506" s="209" t="s">
        <v>3127</v>
      </c>
      <c r="L506" s="215" t="s">
        <v>1800</v>
      </c>
      <c r="M506" s="214" t="str">
        <f t="shared" si="77"/>
        <v>2004-12-31</v>
      </c>
      <c r="N506" s="46"/>
      <c r="O506" s="16"/>
      <c r="P506" s="14"/>
      <c r="Q506" s="217">
        <v>883</v>
      </c>
      <c r="R506" s="16">
        <v>0</v>
      </c>
      <c r="S506" s="16"/>
      <c r="T506" s="16">
        <f t="shared" si="86"/>
        <v>10</v>
      </c>
      <c r="U506" s="46"/>
      <c r="V506" s="16">
        <f t="shared" si="87"/>
        <v>10</v>
      </c>
      <c r="W506" s="16" t="str">
        <f t="shared" si="78"/>
        <v/>
      </c>
      <c r="X506" s="14"/>
      <c r="Y506" s="2"/>
      <c r="AA506" s="45" t="s">
        <v>3129</v>
      </c>
      <c r="AB506" s="224" t="s">
        <v>3130</v>
      </c>
      <c r="AC506" s="224"/>
      <c r="AD506" s="224"/>
      <c r="AE506" s="224"/>
      <c r="AF506" s="224"/>
      <c r="AG506" s="224">
        <v>1</v>
      </c>
      <c r="AH506" s="224">
        <v>0</v>
      </c>
      <c r="AI506" s="224">
        <v>0</v>
      </c>
      <c r="AJ506" s="224">
        <v>5</v>
      </c>
      <c r="AK506" s="230">
        <f t="shared" si="79"/>
        <v>2004</v>
      </c>
      <c r="AL506" s="224">
        <f t="shared" si="80"/>
        <v>5</v>
      </c>
      <c r="AM506" s="224">
        <v>0</v>
      </c>
      <c r="AN506" s="224">
        <f t="shared" si="81"/>
        <v>10</v>
      </c>
      <c r="AO506" s="224">
        <f t="shared" si="82"/>
        <v>10</v>
      </c>
      <c r="AP506" s="233"/>
      <c r="AQ506" s="224">
        <f t="shared" si="83"/>
        <v>10</v>
      </c>
      <c r="AR506" s="224"/>
      <c r="AS506" s="224">
        <f t="shared" si="84"/>
        <v>10</v>
      </c>
      <c r="AT506" s="224">
        <f t="shared" si="85"/>
        <v>0</v>
      </c>
      <c r="AU506" s="224" t="str">
        <f>IFERROR((AQ506-#REF!+#REF!)/(#REF!-#REF!)*100,"")</f>
        <v/>
      </c>
      <c r="AV506" s="224"/>
      <c r="AW506" s="224"/>
      <c r="AX506" s="224"/>
    </row>
    <row r="507" ht="12.75" customHeight="1" spans="1:50">
      <c r="A507" s="13">
        <v>500</v>
      </c>
      <c r="B507" s="204" t="s">
        <v>2426</v>
      </c>
      <c r="C507" s="204" t="s">
        <v>2236</v>
      </c>
      <c r="D507" s="205" t="s">
        <v>1798</v>
      </c>
      <c r="E507" s="206"/>
      <c r="F507" s="206"/>
      <c r="G507" s="207" t="s">
        <v>3126</v>
      </c>
      <c r="H507" s="208"/>
      <c r="I507" s="209" t="s">
        <v>1799</v>
      </c>
      <c r="J507" s="208">
        <v>1</v>
      </c>
      <c r="K507" s="209" t="s">
        <v>3127</v>
      </c>
      <c r="L507" s="215" t="s">
        <v>1800</v>
      </c>
      <c r="M507" s="214" t="str">
        <f t="shared" si="77"/>
        <v>2004-12-31</v>
      </c>
      <c r="N507" s="46"/>
      <c r="O507" s="16"/>
      <c r="P507" s="14"/>
      <c r="Q507" s="217">
        <v>883</v>
      </c>
      <c r="R507" s="16">
        <v>0</v>
      </c>
      <c r="S507" s="16"/>
      <c r="T507" s="16">
        <f t="shared" si="86"/>
        <v>10</v>
      </c>
      <c r="U507" s="46"/>
      <c r="V507" s="16">
        <f t="shared" si="87"/>
        <v>10</v>
      </c>
      <c r="W507" s="16" t="str">
        <f t="shared" si="78"/>
        <v/>
      </c>
      <c r="X507" s="14"/>
      <c r="Y507" s="2"/>
      <c r="AA507" s="45" t="s">
        <v>3129</v>
      </c>
      <c r="AB507" s="224" t="s">
        <v>3130</v>
      </c>
      <c r="AC507" s="224"/>
      <c r="AD507" s="224"/>
      <c r="AE507" s="224"/>
      <c r="AF507" s="224"/>
      <c r="AG507" s="224">
        <v>1</v>
      </c>
      <c r="AH507" s="224">
        <v>0</v>
      </c>
      <c r="AI507" s="224">
        <v>0</v>
      </c>
      <c r="AJ507" s="224">
        <v>5</v>
      </c>
      <c r="AK507" s="230">
        <f t="shared" si="79"/>
        <v>2004</v>
      </c>
      <c r="AL507" s="224">
        <f t="shared" si="80"/>
        <v>5</v>
      </c>
      <c r="AM507" s="224">
        <v>0</v>
      </c>
      <c r="AN507" s="224">
        <f t="shared" si="81"/>
        <v>10</v>
      </c>
      <c r="AO507" s="224">
        <f t="shared" si="82"/>
        <v>10</v>
      </c>
      <c r="AP507" s="233"/>
      <c r="AQ507" s="224">
        <f t="shared" si="83"/>
        <v>10</v>
      </c>
      <c r="AR507" s="224"/>
      <c r="AS507" s="224">
        <f t="shared" si="84"/>
        <v>10</v>
      </c>
      <c r="AT507" s="224">
        <f t="shared" si="85"/>
        <v>0</v>
      </c>
      <c r="AU507" s="224" t="str">
        <f>IFERROR((AQ507-#REF!+#REF!)/(#REF!-#REF!)*100,"")</f>
        <v/>
      </c>
      <c r="AV507" s="224"/>
      <c r="AW507" s="224"/>
      <c r="AX507" s="224"/>
    </row>
    <row r="508" ht="12.75" customHeight="1" spans="1:50">
      <c r="A508" s="13">
        <v>501</v>
      </c>
      <c r="B508" s="204" t="s">
        <v>2427</v>
      </c>
      <c r="C508" s="204" t="s">
        <v>2236</v>
      </c>
      <c r="D508" s="205" t="s">
        <v>1798</v>
      </c>
      <c r="E508" s="206"/>
      <c r="F508" s="206"/>
      <c r="G508" s="207" t="s">
        <v>3126</v>
      </c>
      <c r="H508" s="208"/>
      <c r="I508" s="209" t="s">
        <v>1799</v>
      </c>
      <c r="J508" s="208">
        <v>1</v>
      </c>
      <c r="K508" s="209" t="s">
        <v>3127</v>
      </c>
      <c r="L508" s="215" t="s">
        <v>1800</v>
      </c>
      <c r="M508" s="214" t="str">
        <f t="shared" si="77"/>
        <v>2004-12-31</v>
      </c>
      <c r="N508" s="46"/>
      <c r="O508" s="16"/>
      <c r="P508" s="14"/>
      <c r="Q508" s="217">
        <v>883</v>
      </c>
      <c r="R508" s="16">
        <v>0</v>
      </c>
      <c r="S508" s="16"/>
      <c r="T508" s="16">
        <f t="shared" si="86"/>
        <v>10</v>
      </c>
      <c r="U508" s="46"/>
      <c r="V508" s="16">
        <f t="shared" si="87"/>
        <v>10</v>
      </c>
      <c r="W508" s="16" t="str">
        <f t="shared" si="78"/>
        <v/>
      </c>
      <c r="X508" s="14"/>
      <c r="Y508" s="2"/>
      <c r="AA508" s="45" t="s">
        <v>3129</v>
      </c>
      <c r="AB508" s="224" t="s">
        <v>3130</v>
      </c>
      <c r="AC508" s="224"/>
      <c r="AD508" s="224"/>
      <c r="AE508" s="224"/>
      <c r="AF508" s="224"/>
      <c r="AG508" s="224">
        <v>1</v>
      </c>
      <c r="AH508" s="224">
        <v>0</v>
      </c>
      <c r="AI508" s="224">
        <v>0</v>
      </c>
      <c r="AJ508" s="224">
        <v>5</v>
      </c>
      <c r="AK508" s="230">
        <f t="shared" si="79"/>
        <v>2004</v>
      </c>
      <c r="AL508" s="224">
        <f t="shared" si="80"/>
        <v>5</v>
      </c>
      <c r="AM508" s="224">
        <v>0</v>
      </c>
      <c r="AN508" s="224">
        <f t="shared" si="81"/>
        <v>10</v>
      </c>
      <c r="AO508" s="224">
        <f t="shared" si="82"/>
        <v>10</v>
      </c>
      <c r="AP508" s="233"/>
      <c r="AQ508" s="224">
        <f t="shared" si="83"/>
        <v>10</v>
      </c>
      <c r="AR508" s="224"/>
      <c r="AS508" s="224">
        <f t="shared" si="84"/>
        <v>10</v>
      </c>
      <c r="AT508" s="224">
        <f t="shared" si="85"/>
        <v>0</v>
      </c>
      <c r="AU508" s="224" t="str">
        <f>IFERROR((AQ508-#REF!+#REF!)/(#REF!-#REF!)*100,"")</f>
        <v/>
      </c>
      <c r="AV508" s="224"/>
      <c r="AW508" s="224"/>
      <c r="AX508" s="224"/>
    </row>
    <row r="509" ht="12.75" customHeight="1" spans="1:50">
      <c r="A509" s="13">
        <v>502</v>
      </c>
      <c r="B509" s="204" t="s">
        <v>2428</v>
      </c>
      <c r="C509" s="204" t="s">
        <v>2236</v>
      </c>
      <c r="D509" s="205" t="s">
        <v>1798</v>
      </c>
      <c r="E509" s="206"/>
      <c r="F509" s="206"/>
      <c r="G509" s="207" t="s">
        <v>3126</v>
      </c>
      <c r="H509" s="208"/>
      <c r="I509" s="209" t="s">
        <v>1799</v>
      </c>
      <c r="J509" s="208">
        <v>1</v>
      </c>
      <c r="K509" s="209" t="s">
        <v>3127</v>
      </c>
      <c r="L509" s="215" t="s">
        <v>1800</v>
      </c>
      <c r="M509" s="214" t="str">
        <f t="shared" si="77"/>
        <v>2004-12-31</v>
      </c>
      <c r="N509" s="46"/>
      <c r="O509" s="16"/>
      <c r="P509" s="14"/>
      <c r="Q509" s="217">
        <v>883</v>
      </c>
      <c r="R509" s="16">
        <v>0</v>
      </c>
      <c r="S509" s="16"/>
      <c r="T509" s="16">
        <f t="shared" si="86"/>
        <v>10</v>
      </c>
      <c r="U509" s="46"/>
      <c r="V509" s="16">
        <f t="shared" si="87"/>
        <v>10</v>
      </c>
      <c r="W509" s="16" t="str">
        <f t="shared" si="78"/>
        <v/>
      </c>
      <c r="X509" s="14"/>
      <c r="Y509" s="2"/>
      <c r="AA509" s="45" t="s">
        <v>3129</v>
      </c>
      <c r="AB509" s="224" t="s">
        <v>3130</v>
      </c>
      <c r="AC509" s="224"/>
      <c r="AD509" s="224"/>
      <c r="AE509" s="224"/>
      <c r="AF509" s="224"/>
      <c r="AG509" s="224">
        <v>1</v>
      </c>
      <c r="AH509" s="224">
        <v>0</v>
      </c>
      <c r="AI509" s="224">
        <v>0</v>
      </c>
      <c r="AJ509" s="224">
        <v>5</v>
      </c>
      <c r="AK509" s="230">
        <f t="shared" si="79"/>
        <v>2004</v>
      </c>
      <c r="AL509" s="224">
        <f t="shared" si="80"/>
        <v>5</v>
      </c>
      <c r="AM509" s="224">
        <v>0</v>
      </c>
      <c r="AN509" s="224">
        <f t="shared" si="81"/>
        <v>10</v>
      </c>
      <c r="AO509" s="224">
        <f t="shared" si="82"/>
        <v>10</v>
      </c>
      <c r="AP509" s="233"/>
      <c r="AQ509" s="224">
        <f t="shared" si="83"/>
        <v>10</v>
      </c>
      <c r="AR509" s="224"/>
      <c r="AS509" s="224">
        <f t="shared" si="84"/>
        <v>10</v>
      </c>
      <c r="AT509" s="224">
        <f t="shared" si="85"/>
        <v>0</v>
      </c>
      <c r="AU509" s="224" t="str">
        <f>IFERROR((AQ509-#REF!+#REF!)/(#REF!-#REF!)*100,"")</f>
        <v/>
      </c>
      <c r="AV509" s="224"/>
      <c r="AW509" s="224"/>
      <c r="AX509" s="224"/>
    </row>
    <row r="510" ht="12.75" customHeight="1" spans="1:50">
      <c r="A510" s="13">
        <v>503</v>
      </c>
      <c r="B510" s="204" t="s">
        <v>2429</v>
      </c>
      <c r="C510" s="204" t="s">
        <v>2236</v>
      </c>
      <c r="D510" s="205" t="s">
        <v>1798</v>
      </c>
      <c r="E510" s="206"/>
      <c r="F510" s="206"/>
      <c r="G510" s="207" t="s">
        <v>3126</v>
      </c>
      <c r="H510" s="208"/>
      <c r="I510" s="209" t="s">
        <v>1799</v>
      </c>
      <c r="J510" s="208">
        <v>1</v>
      </c>
      <c r="K510" s="209" t="s">
        <v>3127</v>
      </c>
      <c r="L510" s="215" t="s">
        <v>1800</v>
      </c>
      <c r="M510" s="214" t="str">
        <f t="shared" si="77"/>
        <v>2004-12-31</v>
      </c>
      <c r="N510" s="46"/>
      <c r="O510" s="16"/>
      <c r="P510" s="14"/>
      <c r="Q510" s="217">
        <v>883</v>
      </c>
      <c r="R510" s="16">
        <v>0</v>
      </c>
      <c r="S510" s="16"/>
      <c r="T510" s="16">
        <f t="shared" si="86"/>
        <v>10</v>
      </c>
      <c r="U510" s="46"/>
      <c r="V510" s="16">
        <f t="shared" si="87"/>
        <v>10</v>
      </c>
      <c r="W510" s="16" t="str">
        <f t="shared" si="78"/>
        <v/>
      </c>
      <c r="X510" s="14"/>
      <c r="Y510" s="2"/>
      <c r="AA510" s="45" t="s">
        <v>3129</v>
      </c>
      <c r="AB510" s="224" t="s">
        <v>3130</v>
      </c>
      <c r="AC510" s="224"/>
      <c r="AD510" s="224"/>
      <c r="AE510" s="224"/>
      <c r="AF510" s="224"/>
      <c r="AG510" s="224">
        <v>1</v>
      </c>
      <c r="AH510" s="224">
        <v>0</v>
      </c>
      <c r="AI510" s="224">
        <v>0</v>
      </c>
      <c r="AJ510" s="224">
        <v>5</v>
      </c>
      <c r="AK510" s="230">
        <f t="shared" si="79"/>
        <v>2004</v>
      </c>
      <c r="AL510" s="224">
        <f t="shared" si="80"/>
        <v>5</v>
      </c>
      <c r="AM510" s="224">
        <v>0</v>
      </c>
      <c r="AN510" s="224">
        <f t="shared" si="81"/>
        <v>10</v>
      </c>
      <c r="AO510" s="224">
        <f t="shared" si="82"/>
        <v>10</v>
      </c>
      <c r="AP510" s="233"/>
      <c r="AQ510" s="224">
        <f t="shared" si="83"/>
        <v>10</v>
      </c>
      <c r="AR510" s="224"/>
      <c r="AS510" s="224">
        <f t="shared" si="84"/>
        <v>10</v>
      </c>
      <c r="AT510" s="224">
        <f t="shared" si="85"/>
        <v>0</v>
      </c>
      <c r="AU510" s="224" t="str">
        <f>IFERROR((AQ510-#REF!+#REF!)/(#REF!-#REF!)*100,"")</f>
        <v/>
      </c>
      <c r="AV510" s="224"/>
      <c r="AW510" s="224"/>
      <c r="AX510" s="224"/>
    </row>
    <row r="511" ht="12.75" customHeight="1" spans="1:50">
      <c r="A511" s="13">
        <v>504</v>
      </c>
      <c r="B511" s="204" t="s">
        <v>2430</v>
      </c>
      <c r="C511" s="204" t="s">
        <v>2236</v>
      </c>
      <c r="D511" s="205" t="s">
        <v>1798</v>
      </c>
      <c r="E511" s="206"/>
      <c r="F511" s="206"/>
      <c r="G511" s="207" t="s">
        <v>3126</v>
      </c>
      <c r="H511" s="208"/>
      <c r="I511" s="209" t="s">
        <v>1799</v>
      </c>
      <c r="J511" s="208">
        <v>1</v>
      </c>
      <c r="K511" s="209" t="s">
        <v>3127</v>
      </c>
      <c r="L511" s="215" t="s">
        <v>1800</v>
      </c>
      <c r="M511" s="214" t="str">
        <f t="shared" si="77"/>
        <v>2004-12-31</v>
      </c>
      <c r="N511" s="46"/>
      <c r="O511" s="16"/>
      <c r="P511" s="14"/>
      <c r="Q511" s="217">
        <v>883</v>
      </c>
      <c r="R511" s="16">
        <v>0</v>
      </c>
      <c r="S511" s="16"/>
      <c r="T511" s="16">
        <f t="shared" si="86"/>
        <v>10</v>
      </c>
      <c r="U511" s="46"/>
      <c r="V511" s="16">
        <f t="shared" si="87"/>
        <v>10</v>
      </c>
      <c r="W511" s="16" t="str">
        <f t="shared" si="78"/>
        <v/>
      </c>
      <c r="X511" s="14"/>
      <c r="Y511" s="2"/>
      <c r="AA511" s="45" t="s">
        <v>3129</v>
      </c>
      <c r="AB511" s="224" t="s">
        <v>3130</v>
      </c>
      <c r="AC511" s="224"/>
      <c r="AD511" s="224"/>
      <c r="AE511" s="224"/>
      <c r="AF511" s="224"/>
      <c r="AG511" s="224">
        <v>1</v>
      </c>
      <c r="AH511" s="224">
        <v>0</v>
      </c>
      <c r="AI511" s="224">
        <v>0</v>
      </c>
      <c r="AJ511" s="224">
        <v>5</v>
      </c>
      <c r="AK511" s="230">
        <f t="shared" si="79"/>
        <v>2004</v>
      </c>
      <c r="AL511" s="224">
        <f t="shared" si="80"/>
        <v>5</v>
      </c>
      <c r="AM511" s="224">
        <v>0</v>
      </c>
      <c r="AN511" s="224">
        <f t="shared" si="81"/>
        <v>10</v>
      </c>
      <c r="AO511" s="224">
        <f t="shared" si="82"/>
        <v>10</v>
      </c>
      <c r="AP511" s="233"/>
      <c r="AQ511" s="224">
        <f t="shared" si="83"/>
        <v>10</v>
      </c>
      <c r="AR511" s="224"/>
      <c r="AS511" s="224">
        <f t="shared" si="84"/>
        <v>10</v>
      </c>
      <c r="AT511" s="224">
        <f t="shared" si="85"/>
        <v>0</v>
      </c>
      <c r="AU511" s="224" t="str">
        <f>IFERROR((AQ511-#REF!+#REF!)/(#REF!-#REF!)*100,"")</f>
        <v/>
      </c>
      <c r="AV511" s="224"/>
      <c r="AW511" s="224"/>
      <c r="AX511" s="224"/>
    </row>
    <row r="512" ht="12.75" customHeight="1" spans="1:50">
      <c r="A512" s="13">
        <v>505</v>
      </c>
      <c r="B512" s="204" t="s">
        <v>2431</v>
      </c>
      <c r="C512" s="204" t="s">
        <v>2236</v>
      </c>
      <c r="D512" s="205" t="s">
        <v>1798</v>
      </c>
      <c r="E512" s="206"/>
      <c r="F512" s="206"/>
      <c r="G512" s="207" t="s">
        <v>3126</v>
      </c>
      <c r="H512" s="208"/>
      <c r="I512" s="209" t="s">
        <v>1799</v>
      </c>
      <c r="J512" s="208">
        <v>1</v>
      </c>
      <c r="K512" s="209" t="s">
        <v>3127</v>
      </c>
      <c r="L512" s="215" t="s">
        <v>1800</v>
      </c>
      <c r="M512" s="214" t="str">
        <f t="shared" si="77"/>
        <v>2004-12-31</v>
      </c>
      <c r="N512" s="46"/>
      <c r="O512" s="16"/>
      <c r="P512" s="14"/>
      <c r="Q512" s="217">
        <v>883</v>
      </c>
      <c r="R512" s="16">
        <v>0</v>
      </c>
      <c r="S512" s="16"/>
      <c r="T512" s="16">
        <f t="shared" si="86"/>
        <v>10</v>
      </c>
      <c r="U512" s="46"/>
      <c r="V512" s="16">
        <f t="shared" si="87"/>
        <v>10</v>
      </c>
      <c r="W512" s="16" t="str">
        <f t="shared" si="78"/>
        <v/>
      </c>
      <c r="X512" s="14"/>
      <c r="Y512" s="2"/>
      <c r="AA512" s="45" t="s">
        <v>3129</v>
      </c>
      <c r="AB512" s="224" t="s">
        <v>3130</v>
      </c>
      <c r="AC512" s="224"/>
      <c r="AD512" s="224"/>
      <c r="AE512" s="224"/>
      <c r="AF512" s="224"/>
      <c r="AG512" s="224">
        <v>1</v>
      </c>
      <c r="AH512" s="224">
        <v>0</v>
      </c>
      <c r="AI512" s="224">
        <v>0</v>
      </c>
      <c r="AJ512" s="224">
        <v>5</v>
      </c>
      <c r="AK512" s="230">
        <f t="shared" si="79"/>
        <v>2004</v>
      </c>
      <c r="AL512" s="224">
        <f t="shared" si="80"/>
        <v>5</v>
      </c>
      <c r="AM512" s="224">
        <v>0</v>
      </c>
      <c r="AN512" s="224">
        <f t="shared" si="81"/>
        <v>10</v>
      </c>
      <c r="AO512" s="224">
        <f t="shared" si="82"/>
        <v>10</v>
      </c>
      <c r="AP512" s="233"/>
      <c r="AQ512" s="224">
        <f t="shared" si="83"/>
        <v>10</v>
      </c>
      <c r="AR512" s="224"/>
      <c r="AS512" s="224">
        <f t="shared" si="84"/>
        <v>10</v>
      </c>
      <c r="AT512" s="224">
        <f t="shared" si="85"/>
        <v>0</v>
      </c>
      <c r="AU512" s="224" t="str">
        <f>IFERROR((AQ512-#REF!+#REF!)/(#REF!-#REF!)*100,"")</f>
        <v/>
      </c>
      <c r="AV512" s="224"/>
      <c r="AW512" s="224"/>
      <c r="AX512" s="224"/>
    </row>
    <row r="513" ht="12.75" customHeight="1" spans="1:50">
      <c r="A513" s="13">
        <v>506</v>
      </c>
      <c r="B513" s="204" t="s">
        <v>2432</v>
      </c>
      <c r="C513" s="204" t="s">
        <v>2236</v>
      </c>
      <c r="D513" s="205" t="s">
        <v>1798</v>
      </c>
      <c r="E513" s="206"/>
      <c r="F513" s="206"/>
      <c r="G513" s="207" t="s">
        <v>3126</v>
      </c>
      <c r="H513" s="208"/>
      <c r="I513" s="209" t="s">
        <v>1799</v>
      </c>
      <c r="J513" s="208">
        <v>1</v>
      </c>
      <c r="K513" s="209" t="s">
        <v>3127</v>
      </c>
      <c r="L513" s="215" t="s">
        <v>1800</v>
      </c>
      <c r="M513" s="214" t="str">
        <f t="shared" si="77"/>
        <v>2004-12-31</v>
      </c>
      <c r="N513" s="46"/>
      <c r="O513" s="16"/>
      <c r="P513" s="14"/>
      <c r="Q513" s="217">
        <v>883</v>
      </c>
      <c r="R513" s="16">
        <v>0</v>
      </c>
      <c r="S513" s="16"/>
      <c r="T513" s="16">
        <f t="shared" si="86"/>
        <v>10</v>
      </c>
      <c r="U513" s="46"/>
      <c r="V513" s="16">
        <f t="shared" si="87"/>
        <v>10</v>
      </c>
      <c r="W513" s="16" t="str">
        <f t="shared" si="78"/>
        <v/>
      </c>
      <c r="X513" s="14"/>
      <c r="Y513" s="2"/>
      <c r="AA513" s="45" t="s">
        <v>3129</v>
      </c>
      <c r="AB513" s="224" t="s">
        <v>3130</v>
      </c>
      <c r="AC513" s="224"/>
      <c r="AD513" s="224"/>
      <c r="AE513" s="224"/>
      <c r="AF513" s="224"/>
      <c r="AG513" s="224">
        <v>1</v>
      </c>
      <c r="AH513" s="224">
        <v>0</v>
      </c>
      <c r="AI513" s="224">
        <v>0</v>
      </c>
      <c r="AJ513" s="224">
        <v>5</v>
      </c>
      <c r="AK513" s="230">
        <f t="shared" si="79"/>
        <v>2004</v>
      </c>
      <c r="AL513" s="224">
        <f t="shared" si="80"/>
        <v>5</v>
      </c>
      <c r="AM513" s="224">
        <v>0</v>
      </c>
      <c r="AN513" s="224">
        <f t="shared" si="81"/>
        <v>10</v>
      </c>
      <c r="AO513" s="224">
        <f t="shared" si="82"/>
        <v>10</v>
      </c>
      <c r="AP513" s="233"/>
      <c r="AQ513" s="224">
        <f t="shared" si="83"/>
        <v>10</v>
      </c>
      <c r="AR513" s="224"/>
      <c r="AS513" s="224">
        <f t="shared" si="84"/>
        <v>10</v>
      </c>
      <c r="AT513" s="224">
        <f t="shared" si="85"/>
        <v>0</v>
      </c>
      <c r="AU513" s="224" t="str">
        <f>IFERROR((AQ513-#REF!+#REF!)/(#REF!-#REF!)*100,"")</f>
        <v/>
      </c>
      <c r="AV513" s="224"/>
      <c r="AW513" s="224"/>
      <c r="AX513" s="224"/>
    </row>
    <row r="514" ht="12.75" customHeight="1" spans="1:50">
      <c r="A514" s="13">
        <v>507</v>
      </c>
      <c r="B514" s="204" t="s">
        <v>2433</v>
      </c>
      <c r="C514" s="204" t="s">
        <v>2236</v>
      </c>
      <c r="D514" s="205" t="s">
        <v>1798</v>
      </c>
      <c r="E514" s="206"/>
      <c r="F514" s="206"/>
      <c r="G514" s="207" t="s">
        <v>3126</v>
      </c>
      <c r="H514" s="208"/>
      <c r="I514" s="209" t="s">
        <v>1799</v>
      </c>
      <c r="J514" s="208">
        <v>1</v>
      </c>
      <c r="K514" s="209" t="s">
        <v>3127</v>
      </c>
      <c r="L514" s="215" t="s">
        <v>1800</v>
      </c>
      <c r="M514" s="214" t="str">
        <f t="shared" si="77"/>
        <v>2004-12-31</v>
      </c>
      <c r="N514" s="46"/>
      <c r="O514" s="16"/>
      <c r="P514" s="14"/>
      <c r="Q514" s="217">
        <v>883</v>
      </c>
      <c r="R514" s="16">
        <v>0</v>
      </c>
      <c r="S514" s="16"/>
      <c r="T514" s="16">
        <f t="shared" si="86"/>
        <v>10</v>
      </c>
      <c r="U514" s="46"/>
      <c r="V514" s="16">
        <f t="shared" si="87"/>
        <v>10</v>
      </c>
      <c r="W514" s="16" t="str">
        <f t="shared" si="78"/>
        <v/>
      </c>
      <c r="X514" s="14"/>
      <c r="Y514" s="2"/>
      <c r="AA514" s="45" t="s">
        <v>3129</v>
      </c>
      <c r="AB514" s="224" t="s">
        <v>3130</v>
      </c>
      <c r="AC514" s="224"/>
      <c r="AD514" s="224"/>
      <c r="AE514" s="224"/>
      <c r="AF514" s="224"/>
      <c r="AG514" s="224">
        <v>1</v>
      </c>
      <c r="AH514" s="224">
        <v>0</v>
      </c>
      <c r="AI514" s="224">
        <v>0</v>
      </c>
      <c r="AJ514" s="224">
        <v>5</v>
      </c>
      <c r="AK514" s="230">
        <f t="shared" si="79"/>
        <v>2004</v>
      </c>
      <c r="AL514" s="224">
        <f t="shared" si="80"/>
        <v>5</v>
      </c>
      <c r="AM514" s="224">
        <v>0</v>
      </c>
      <c r="AN514" s="224">
        <f t="shared" si="81"/>
        <v>10</v>
      </c>
      <c r="AO514" s="224">
        <f t="shared" si="82"/>
        <v>10</v>
      </c>
      <c r="AP514" s="233"/>
      <c r="AQ514" s="224">
        <f t="shared" si="83"/>
        <v>10</v>
      </c>
      <c r="AR514" s="224"/>
      <c r="AS514" s="224">
        <f t="shared" si="84"/>
        <v>10</v>
      </c>
      <c r="AT514" s="224">
        <f t="shared" si="85"/>
        <v>0</v>
      </c>
      <c r="AU514" s="224" t="str">
        <f>IFERROR((AQ514-#REF!+#REF!)/(#REF!-#REF!)*100,"")</f>
        <v/>
      </c>
      <c r="AV514" s="224"/>
      <c r="AW514" s="224"/>
      <c r="AX514" s="224"/>
    </row>
    <row r="515" ht="12.75" customHeight="1" spans="1:50">
      <c r="A515" s="13">
        <v>508</v>
      </c>
      <c r="B515" s="204" t="s">
        <v>2434</v>
      </c>
      <c r="C515" s="204" t="s">
        <v>2236</v>
      </c>
      <c r="D515" s="205" t="s">
        <v>1798</v>
      </c>
      <c r="E515" s="206"/>
      <c r="F515" s="206"/>
      <c r="G515" s="207" t="s">
        <v>3126</v>
      </c>
      <c r="H515" s="208"/>
      <c r="I515" s="209" t="s">
        <v>1799</v>
      </c>
      <c r="J515" s="208">
        <v>1</v>
      </c>
      <c r="K515" s="209" t="s">
        <v>3127</v>
      </c>
      <c r="L515" s="215" t="s">
        <v>1800</v>
      </c>
      <c r="M515" s="214" t="str">
        <f t="shared" si="77"/>
        <v>2004-12-31</v>
      </c>
      <c r="N515" s="46"/>
      <c r="O515" s="16"/>
      <c r="P515" s="14"/>
      <c r="Q515" s="217">
        <v>883</v>
      </c>
      <c r="R515" s="16">
        <v>0</v>
      </c>
      <c r="S515" s="16"/>
      <c r="T515" s="16">
        <f t="shared" si="86"/>
        <v>10</v>
      </c>
      <c r="U515" s="46"/>
      <c r="V515" s="16">
        <f t="shared" si="87"/>
        <v>10</v>
      </c>
      <c r="W515" s="16" t="str">
        <f t="shared" si="78"/>
        <v/>
      </c>
      <c r="X515" s="14"/>
      <c r="Y515" s="2"/>
      <c r="AA515" s="45" t="s">
        <v>3129</v>
      </c>
      <c r="AB515" s="224" t="s">
        <v>3130</v>
      </c>
      <c r="AC515" s="224"/>
      <c r="AD515" s="224"/>
      <c r="AE515" s="224"/>
      <c r="AF515" s="224"/>
      <c r="AG515" s="224">
        <v>1</v>
      </c>
      <c r="AH515" s="224">
        <v>0</v>
      </c>
      <c r="AI515" s="224">
        <v>0</v>
      </c>
      <c r="AJ515" s="224">
        <v>5</v>
      </c>
      <c r="AK515" s="230">
        <f t="shared" si="79"/>
        <v>2004</v>
      </c>
      <c r="AL515" s="224">
        <f t="shared" si="80"/>
        <v>5</v>
      </c>
      <c r="AM515" s="224">
        <v>0</v>
      </c>
      <c r="AN515" s="224">
        <f t="shared" si="81"/>
        <v>10</v>
      </c>
      <c r="AO515" s="224">
        <f t="shared" si="82"/>
        <v>10</v>
      </c>
      <c r="AP515" s="233"/>
      <c r="AQ515" s="224">
        <f t="shared" si="83"/>
        <v>10</v>
      </c>
      <c r="AR515" s="224"/>
      <c r="AS515" s="224">
        <f t="shared" si="84"/>
        <v>10</v>
      </c>
      <c r="AT515" s="224">
        <f t="shared" si="85"/>
        <v>0</v>
      </c>
      <c r="AU515" s="224" t="str">
        <f>IFERROR((AQ515-#REF!+#REF!)/(#REF!-#REF!)*100,"")</f>
        <v/>
      </c>
      <c r="AV515" s="224"/>
      <c r="AW515" s="224"/>
      <c r="AX515" s="224"/>
    </row>
    <row r="516" ht="12.75" customHeight="1" spans="1:50">
      <c r="A516" s="13">
        <v>509</v>
      </c>
      <c r="B516" s="204" t="s">
        <v>2435</v>
      </c>
      <c r="C516" s="204" t="s">
        <v>2236</v>
      </c>
      <c r="D516" s="205" t="s">
        <v>1798</v>
      </c>
      <c r="E516" s="206"/>
      <c r="F516" s="206"/>
      <c r="G516" s="207" t="s">
        <v>3126</v>
      </c>
      <c r="H516" s="208"/>
      <c r="I516" s="209" t="s">
        <v>1799</v>
      </c>
      <c r="J516" s="208">
        <v>1</v>
      </c>
      <c r="K516" s="209" t="s">
        <v>3127</v>
      </c>
      <c r="L516" s="215" t="s">
        <v>1800</v>
      </c>
      <c r="M516" s="214" t="str">
        <f t="shared" si="77"/>
        <v>2004-12-31</v>
      </c>
      <c r="N516" s="46"/>
      <c r="O516" s="16"/>
      <c r="P516" s="14"/>
      <c r="Q516" s="217">
        <v>883</v>
      </c>
      <c r="R516" s="16">
        <v>0</v>
      </c>
      <c r="S516" s="16"/>
      <c r="T516" s="16">
        <f t="shared" si="86"/>
        <v>10</v>
      </c>
      <c r="U516" s="46"/>
      <c r="V516" s="16">
        <f t="shared" si="87"/>
        <v>10</v>
      </c>
      <c r="W516" s="16" t="str">
        <f t="shared" si="78"/>
        <v/>
      </c>
      <c r="X516" s="14"/>
      <c r="Y516" s="2"/>
      <c r="AA516" s="45" t="s">
        <v>3129</v>
      </c>
      <c r="AB516" s="224" t="s">
        <v>3130</v>
      </c>
      <c r="AC516" s="224"/>
      <c r="AD516" s="224"/>
      <c r="AE516" s="224"/>
      <c r="AF516" s="224"/>
      <c r="AG516" s="224">
        <v>1</v>
      </c>
      <c r="AH516" s="224">
        <v>0</v>
      </c>
      <c r="AI516" s="224">
        <v>0</v>
      </c>
      <c r="AJ516" s="224">
        <v>5</v>
      </c>
      <c r="AK516" s="230">
        <f t="shared" si="79"/>
        <v>2004</v>
      </c>
      <c r="AL516" s="224">
        <f t="shared" si="80"/>
        <v>5</v>
      </c>
      <c r="AM516" s="224">
        <v>0</v>
      </c>
      <c r="AN516" s="224">
        <f t="shared" si="81"/>
        <v>10</v>
      </c>
      <c r="AO516" s="224">
        <f t="shared" si="82"/>
        <v>10</v>
      </c>
      <c r="AP516" s="233"/>
      <c r="AQ516" s="224">
        <f t="shared" si="83"/>
        <v>10</v>
      </c>
      <c r="AR516" s="224"/>
      <c r="AS516" s="224">
        <f t="shared" si="84"/>
        <v>10</v>
      </c>
      <c r="AT516" s="224">
        <f t="shared" si="85"/>
        <v>0</v>
      </c>
      <c r="AU516" s="224" t="str">
        <f>IFERROR((AQ516-#REF!+#REF!)/(#REF!-#REF!)*100,"")</f>
        <v/>
      </c>
      <c r="AV516" s="224"/>
      <c r="AW516" s="224"/>
      <c r="AX516" s="224"/>
    </row>
    <row r="517" ht="12.75" customHeight="1" spans="1:50">
      <c r="A517" s="13">
        <v>510</v>
      </c>
      <c r="B517" s="204" t="s">
        <v>2436</v>
      </c>
      <c r="C517" s="204" t="s">
        <v>2236</v>
      </c>
      <c r="D517" s="205" t="s">
        <v>1798</v>
      </c>
      <c r="E517" s="206"/>
      <c r="F517" s="206"/>
      <c r="G517" s="207" t="s">
        <v>3126</v>
      </c>
      <c r="H517" s="208"/>
      <c r="I517" s="209" t="s">
        <v>1799</v>
      </c>
      <c r="J517" s="208">
        <v>1</v>
      </c>
      <c r="K517" s="209" t="s">
        <v>3127</v>
      </c>
      <c r="L517" s="215" t="s">
        <v>1800</v>
      </c>
      <c r="M517" s="214" t="str">
        <f t="shared" si="77"/>
        <v>2004-12-31</v>
      </c>
      <c r="N517" s="46"/>
      <c r="O517" s="16"/>
      <c r="P517" s="14"/>
      <c r="Q517" s="217">
        <v>883</v>
      </c>
      <c r="R517" s="16">
        <v>0</v>
      </c>
      <c r="S517" s="16"/>
      <c r="T517" s="16">
        <f t="shared" si="86"/>
        <v>10</v>
      </c>
      <c r="U517" s="46"/>
      <c r="V517" s="16">
        <f t="shared" si="87"/>
        <v>10</v>
      </c>
      <c r="W517" s="16" t="str">
        <f t="shared" si="78"/>
        <v/>
      </c>
      <c r="X517" s="14"/>
      <c r="Y517" s="2"/>
      <c r="AA517" s="45" t="s">
        <v>3129</v>
      </c>
      <c r="AB517" s="224" t="s">
        <v>3130</v>
      </c>
      <c r="AC517" s="224"/>
      <c r="AD517" s="224"/>
      <c r="AE517" s="224"/>
      <c r="AF517" s="224"/>
      <c r="AG517" s="224">
        <v>1</v>
      </c>
      <c r="AH517" s="224">
        <v>0</v>
      </c>
      <c r="AI517" s="224">
        <v>0</v>
      </c>
      <c r="AJ517" s="224">
        <v>5</v>
      </c>
      <c r="AK517" s="230">
        <f t="shared" si="79"/>
        <v>2004</v>
      </c>
      <c r="AL517" s="224">
        <f t="shared" si="80"/>
        <v>5</v>
      </c>
      <c r="AM517" s="224">
        <v>0</v>
      </c>
      <c r="AN517" s="224">
        <f t="shared" si="81"/>
        <v>10</v>
      </c>
      <c r="AO517" s="224">
        <f t="shared" si="82"/>
        <v>10</v>
      </c>
      <c r="AP517" s="233"/>
      <c r="AQ517" s="224">
        <f t="shared" si="83"/>
        <v>10</v>
      </c>
      <c r="AR517" s="224"/>
      <c r="AS517" s="224">
        <f t="shared" si="84"/>
        <v>10</v>
      </c>
      <c r="AT517" s="224">
        <f t="shared" si="85"/>
        <v>0</v>
      </c>
      <c r="AU517" s="224" t="str">
        <f>IFERROR((AQ517-#REF!+#REF!)/(#REF!-#REF!)*100,"")</f>
        <v/>
      </c>
      <c r="AV517" s="224"/>
      <c r="AW517" s="224"/>
      <c r="AX517" s="224"/>
    </row>
    <row r="518" ht="12.75" customHeight="1" spans="1:50">
      <c r="A518" s="13">
        <v>511</v>
      </c>
      <c r="B518" s="204" t="s">
        <v>2437</v>
      </c>
      <c r="C518" s="204" t="s">
        <v>2236</v>
      </c>
      <c r="D518" s="205" t="s">
        <v>1798</v>
      </c>
      <c r="E518" s="206"/>
      <c r="F518" s="206"/>
      <c r="G518" s="207" t="s">
        <v>3126</v>
      </c>
      <c r="H518" s="208"/>
      <c r="I518" s="209" t="s">
        <v>1799</v>
      </c>
      <c r="J518" s="208">
        <v>1</v>
      </c>
      <c r="K518" s="209" t="s">
        <v>3127</v>
      </c>
      <c r="L518" s="215" t="s">
        <v>1800</v>
      </c>
      <c r="M518" s="214" t="str">
        <f t="shared" si="77"/>
        <v>2004-12-31</v>
      </c>
      <c r="N518" s="46"/>
      <c r="O518" s="16"/>
      <c r="P518" s="14"/>
      <c r="Q518" s="217">
        <v>883</v>
      </c>
      <c r="R518" s="16">
        <v>0</v>
      </c>
      <c r="S518" s="16"/>
      <c r="T518" s="16">
        <f t="shared" si="86"/>
        <v>10</v>
      </c>
      <c r="U518" s="46"/>
      <c r="V518" s="16">
        <f t="shared" si="87"/>
        <v>10</v>
      </c>
      <c r="W518" s="16" t="str">
        <f t="shared" si="78"/>
        <v/>
      </c>
      <c r="X518" s="14"/>
      <c r="Y518" s="2"/>
      <c r="AA518" s="45" t="s">
        <v>3129</v>
      </c>
      <c r="AB518" s="224" t="s">
        <v>3130</v>
      </c>
      <c r="AC518" s="224"/>
      <c r="AD518" s="224"/>
      <c r="AE518" s="224"/>
      <c r="AF518" s="224"/>
      <c r="AG518" s="224">
        <v>1</v>
      </c>
      <c r="AH518" s="224">
        <v>0</v>
      </c>
      <c r="AI518" s="224">
        <v>0</v>
      </c>
      <c r="AJ518" s="224">
        <v>5</v>
      </c>
      <c r="AK518" s="230">
        <f t="shared" si="79"/>
        <v>2004</v>
      </c>
      <c r="AL518" s="224">
        <f t="shared" si="80"/>
        <v>5</v>
      </c>
      <c r="AM518" s="224">
        <v>0</v>
      </c>
      <c r="AN518" s="224">
        <f t="shared" si="81"/>
        <v>10</v>
      </c>
      <c r="AO518" s="224">
        <f t="shared" si="82"/>
        <v>10</v>
      </c>
      <c r="AP518" s="233"/>
      <c r="AQ518" s="224">
        <f t="shared" si="83"/>
        <v>10</v>
      </c>
      <c r="AR518" s="224"/>
      <c r="AS518" s="224">
        <f t="shared" si="84"/>
        <v>10</v>
      </c>
      <c r="AT518" s="224">
        <f t="shared" si="85"/>
        <v>0</v>
      </c>
      <c r="AU518" s="224" t="str">
        <f>IFERROR((AQ518-#REF!+#REF!)/(#REF!-#REF!)*100,"")</f>
        <v/>
      </c>
      <c r="AV518" s="224"/>
      <c r="AW518" s="224"/>
      <c r="AX518" s="224"/>
    </row>
    <row r="519" ht="12.75" customHeight="1" spans="1:50">
      <c r="A519" s="13">
        <v>512</v>
      </c>
      <c r="B519" s="204" t="s">
        <v>2438</v>
      </c>
      <c r="C519" s="204" t="s">
        <v>2167</v>
      </c>
      <c r="D519" s="205" t="s">
        <v>1798</v>
      </c>
      <c r="E519" s="206"/>
      <c r="F519" s="206"/>
      <c r="G519" s="207" t="s">
        <v>3126</v>
      </c>
      <c r="H519" s="208"/>
      <c r="I519" s="209" t="s">
        <v>1799</v>
      </c>
      <c r="J519" s="208">
        <v>1</v>
      </c>
      <c r="K519" s="209" t="s">
        <v>3127</v>
      </c>
      <c r="L519" s="215" t="s">
        <v>1800</v>
      </c>
      <c r="M519" s="214" t="str">
        <f t="shared" si="77"/>
        <v>2004-12-31</v>
      </c>
      <c r="N519" s="46"/>
      <c r="O519" s="16"/>
      <c r="P519" s="14"/>
      <c r="Q519" s="217">
        <v>883</v>
      </c>
      <c r="R519" s="16">
        <v>0</v>
      </c>
      <c r="S519" s="16"/>
      <c r="T519" s="16">
        <f t="shared" si="86"/>
        <v>20</v>
      </c>
      <c r="U519" s="46"/>
      <c r="V519" s="16">
        <f t="shared" si="87"/>
        <v>20</v>
      </c>
      <c r="W519" s="16" t="str">
        <f t="shared" si="78"/>
        <v/>
      </c>
      <c r="X519" s="14"/>
      <c r="Y519" s="2"/>
      <c r="AA519" s="45" t="s">
        <v>3129</v>
      </c>
      <c r="AB519" s="224" t="s">
        <v>3130</v>
      </c>
      <c r="AC519" s="224"/>
      <c r="AD519" s="224"/>
      <c r="AE519" s="224"/>
      <c r="AF519" s="224"/>
      <c r="AG519" s="224">
        <v>1</v>
      </c>
      <c r="AH519" s="224">
        <v>0</v>
      </c>
      <c r="AI519" s="224">
        <v>0</v>
      </c>
      <c r="AJ519" s="224">
        <v>20</v>
      </c>
      <c r="AK519" s="230">
        <f t="shared" si="79"/>
        <v>2004</v>
      </c>
      <c r="AL519" s="224">
        <f t="shared" si="80"/>
        <v>20</v>
      </c>
      <c r="AM519" s="224">
        <v>0</v>
      </c>
      <c r="AN519" s="224">
        <f t="shared" si="81"/>
        <v>20</v>
      </c>
      <c r="AO519" s="224">
        <f t="shared" si="82"/>
        <v>20</v>
      </c>
      <c r="AP519" s="233"/>
      <c r="AQ519" s="224">
        <f t="shared" si="83"/>
        <v>20</v>
      </c>
      <c r="AR519" s="224"/>
      <c r="AS519" s="224">
        <f t="shared" si="84"/>
        <v>20</v>
      </c>
      <c r="AT519" s="224">
        <f t="shared" si="85"/>
        <v>0</v>
      </c>
      <c r="AU519" s="224" t="str">
        <f>IFERROR((AQ519-#REF!+#REF!)/(#REF!-#REF!)*100,"")</f>
        <v/>
      </c>
      <c r="AV519" s="224"/>
      <c r="AW519" s="224"/>
      <c r="AX519" s="224"/>
    </row>
    <row r="520" ht="12.75" customHeight="1" spans="1:50">
      <c r="A520" s="13">
        <v>513</v>
      </c>
      <c r="B520" s="204" t="s">
        <v>2439</v>
      </c>
      <c r="C520" s="204" t="s">
        <v>2167</v>
      </c>
      <c r="D520" s="205" t="s">
        <v>1798</v>
      </c>
      <c r="E520" s="206"/>
      <c r="F520" s="206"/>
      <c r="G520" s="207" t="s">
        <v>3126</v>
      </c>
      <c r="H520" s="208"/>
      <c r="I520" s="209" t="s">
        <v>1799</v>
      </c>
      <c r="J520" s="208">
        <v>1</v>
      </c>
      <c r="K520" s="209" t="s">
        <v>3127</v>
      </c>
      <c r="L520" s="215" t="s">
        <v>1800</v>
      </c>
      <c r="M520" s="214" t="str">
        <f t="shared" ref="M520:M583" si="88">L520</f>
        <v>2004-12-31</v>
      </c>
      <c r="N520" s="46"/>
      <c r="O520" s="16"/>
      <c r="P520" s="14"/>
      <c r="Q520" s="217">
        <v>883</v>
      </c>
      <c r="R520" s="16">
        <v>0</v>
      </c>
      <c r="S520" s="16"/>
      <c r="T520" s="16">
        <f t="shared" si="86"/>
        <v>20</v>
      </c>
      <c r="U520" s="46"/>
      <c r="V520" s="16">
        <f t="shared" si="87"/>
        <v>20</v>
      </c>
      <c r="W520" s="16" t="str">
        <f t="shared" ref="W520:W583" si="89">IF(R520-S520=0,"",(V520-R520+S520)/(R520-S520)*100)</f>
        <v/>
      </c>
      <c r="X520" s="14"/>
      <c r="Y520" s="2"/>
      <c r="AA520" s="45" t="s">
        <v>3129</v>
      </c>
      <c r="AB520" s="224" t="s">
        <v>3130</v>
      </c>
      <c r="AC520" s="224"/>
      <c r="AD520" s="224"/>
      <c r="AE520" s="224"/>
      <c r="AF520" s="224"/>
      <c r="AG520" s="224">
        <v>1</v>
      </c>
      <c r="AH520" s="224">
        <v>0</v>
      </c>
      <c r="AI520" s="224">
        <v>0</v>
      </c>
      <c r="AJ520" s="224">
        <v>20</v>
      </c>
      <c r="AK520" s="230">
        <f t="shared" ref="AK520:AK583" si="90">YEAR(M520)</f>
        <v>2004</v>
      </c>
      <c r="AL520" s="224">
        <f t="shared" ref="AL520:AL583" si="91">IF(AND(AB520="市场法",AA520="否"),AJ520*J520,ROUND(AC520*H520*AG520+AD520*H520*AI520,-1))</f>
        <v>20</v>
      </c>
      <c r="AM520" s="224">
        <v>0</v>
      </c>
      <c r="AN520" s="224">
        <f t="shared" ref="AN520:AN583" si="92">ROUND((AL520+AM520),-1)</f>
        <v>20</v>
      </c>
      <c r="AO520" s="224">
        <f t="shared" ref="AO520:AO583" si="93">AN520</f>
        <v>20</v>
      </c>
      <c r="AP520" s="233"/>
      <c r="AQ520" s="224">
        <f t="shared" ref="AQ520:AQ583" si="94">IF(AP520="",AO520,ROUND(AO520*AP520/100,0))</f>
        <v>20</v>
      </c>
      <c r="AR520" s="224"/>
      <c r="AS520" s="224">
        <f t="shared" ref="AS520:AS583" si="95">IF((AQ520-AR520)&lt;0,0,AQ520-AR520)</f>
        <v>20</v>
      </c>
      <c r="AT520" s="224">
        <f t="shared" ref="AT520:AT583" si="96">IF((R520-S520)&lt;0,0,R520-S520)</f>
        <v>0</v>
      </c>
      <c r="AU520" s="224" t="str">
        <f>IFERROR((AQ520-#REF!+#REF!)/(#REF!-#REF!)*100,"")</f>
        <v/>
      </c>
      <c r="AV520" s="224"/>
      <c r="AW520" s="224"/>
      <c r="AX520" s="224"/>
    </row>
    <row r="521" ht="12.75" customHeight="1" spans="1:50">
      <c r="A521" s="13">
        <v>514</v>
      </c>
      <c r="B521" s="204" t="s">
        <v>2440</v>
      </c>
      <c r="C521" s="204" t="s">
        <v>2167</v>
      </c>
      <c r="D521" s="205" t="s">
        <v>1798</v>
      </c>
      <c r="E521" s="206"/>
      <c r="F521" s="206"/>
      <c r="G521" s="207" t="s">
        <v>3126</v>
      </c>
      <c r="H521" s="208"/>
      <c r="I521" s="209" t="s">
        <v>1799</v>
      </c>
      <c r="J521" s="208">
        <v>1</v>
      </c>
      <c r="K521" s="209" t="s">
        <v>3127</v>
      </c>
      <c r="L521" s="215" t="s">
        <v>1800</v>
      </c>
      <c r="M521" s="214" t="str">
        <f t="shared" si="88"/>
        <v>2004-12-31</v>
      </c>
      <c r="N521" s="46"/>
      <c r="O521" s="16"/>
      <c r="P521" s="14"/>
      <c r="Q521" s="217">
        <v>883</v>
      </c>
      <c r="R521" s="16">
        <v>0</v>
      </c>
      <c r="S521" s="16"/>
      <c r="T521" s="16">
        <f t="shared" ref="T521:T584" si="97">AS521</f>
        <v>20</v>
      </c>
      <c r="U521" s="46"/>
      <c r="V521" s="16">
        <f t="shared" ref="V521:V584" si="98">T521</f>
        <v>20</v>
      </c>
      <c r="W521" s="16" t="str">
        <f t="shared" si="89"/>
        <v/>
      </c>
      <c r="X521" s="14"/>
      <c r="Y521" s="2"/>
      <c r="AA521" s="45" t="s">
        <v>3129</v>
      </c>
      <c r="AB521" s="224" t="s">
        <v>3130</v>
      </c>
      <c r="AC521" s="224"/>
      <c r="AD521" s="224"/>
      <c r="AE521" s="224"/>
      <c r="AF521" s="224"/>
      <c r="AG521" s="224">
        <v>1</v>
      </c>
      <c r="AH521" s="224">
        <v>0</v>
      </c>
      <c r="AI521" s="224">
        <v>0</v>
      </c>
      <c r="AJ521" s="224">
        <v>20</v>
      </c>
      <c r="AK521" s="230">
        <f t="shared" si="90"/>
        <v>2004</v>
      </c>
      <c r="AL521" s="224">
        <f t="shared" si="91"/>
        <v>20</v>
      </c>
      <c r="AM521" s="224">
        <v>0</v>
      </c>
      <c r="AN521" s="224">
        <f t="shared" si="92"/>
        <v>20</v>
      </c>
      <c r="AO521" s="224">
        <f t="shared" si="93"/>
        <v>20</v>
      </c>
      <c r="AP521" s="233"/>
      <c r="AQ521" s="224">
        <f t="shared" si="94"/>
        <v>20</v>
      </c>
      <c r="AR521" s="224"/>
      <c r="AS521" s="224">
        <f t="shared" si="95"/>
        <v>20</v>
      </c>
      <c r="AT521" s="224">
        <f t="shared" si="96"/>
        <v>0</v>
      </c>
      <c r="AU521" s="224" t="str">
        <f>IFERROR((AQ521-#REF!+#REF!)/(#REF!-#REF!)*100,"")</f>
        <v/>
      </c>
      <c r="AV521" s="224"/>
      <c r="AW521" s="224"/>
      <c r="AX521" s="224"/>
    </row>
    <row r="522" ht="12.75" customHeight="1" spans="1:50">
      <c r="A522" s="13">
        <v>515</v>
      </c>
      <c r="B522" s="204" t="s">
        <v>2441</v>
      </c>
      <c r="C522" s="204" t="s">
        <v>2167</v>
      </c>
      <c r="D522" s="205" t="s">
        <v>1798</v>
      </c>
      <c r="E522" s="206"/>
      <c r="F522" s="206"/>
      <c r="G522" s="207" t="s">
        <v>3126</v>
      </c>
      <c r="H522" s="208"/>
      <c r="I522" s="209" t="s">
        <v>1799</v>
      </c>
      <c r="J522" s="208">
        <v>1</v>
      </c>
      <c r="K522" s="209" t="s">
        <v>3127</v>
      </c>
      <c r="L522" s="215" t="s">
        <v>1800</v>
      </c>
      <c r="M522" s="214" t="str">
        <f t="shared" si="88"/>
        <v>2004-12-31</v>
      </c>
      <c r="N522" s="46"/>
      <c r="O522" s="16"/>
      <c r="P522" s="14"/>
      <c r="Q522" s="217">
        <v>883</v>
      </c>
      <c r="R522" s="16">
        <v>0</v>
      </c>
      <c r="S522" s="16"/>
      <c r="T522" s="16">
        <f t="shared" si="97"/>
        <v>20</v>
      </c>
      <c r="U522" s="46"/>
      <c r="V522" s="16">
        <f t="shared" si="98"/>
        <v>20</v>
      </c>
      <c r="W522" s="16" t="str">
        <f t="shared" si="89"/>
        <v/>
      </c>
      <c r="X522" s="14"/>
      <c r="Y522" s="2"/>
      <c r="AA522" s="45" t="s">
        <v>3129</v>
      </c>
      <c r="AB522" s="224" t="s">
        <v>3130</v>
      </c>
      <c r="AC522" s="224"/>
      <c r="AD522" s="224"/>
      <c r="AE522" s="224"/>
      <c r="AF522" s="224"/>
      <c r="AG522" s="224">
        <v>1</v>
      </c>
      <c r="AH522" s="224">
        <v>0</v>
      </c>
      <c r="AI522" s="224">
        <v>0</v>
      </c>
      <c r="AJ522" s="224">
        <v>20</v>
      </c>
      <c r="AK522" s="230">
        <f t="shared" si="90"/>
        <v>2004</v>
      </c>
      <c r="AL522" s="224">
        <f t="shared" si="91"/>
        <v>20</v>
      </c>
      <c r="AM522" s="224">
        <v>0</v>
      </c>
      <c r="AN522" s="224">
        <f t="shared" si="92"/>
        <v>20</v>
      </c>
      <c r="AO522" s="224">
        <f t="shared" si="93"/>
        <v>20</v>
      </c>
      <c r="AP522" s="233"/>
      <c r="AQ522" s="224">
        <f t="shared" si="94"/>
        <v>20</v>
      </c>
      <c r="AR522" s="224"/>
      <c r="AS522" s="224">
        <f t="shared" si="95"/>
        <v>20</v>
      </c>
      <c r="AT522" s="224">
        <f t="shared" si="96"/>
        <v>0</v>
      </c>
      <c r="AU522" s="224" t="str">
        <f>IFERROR((AQ522-#REF!+#REF!)/(#REF!-#REF!)*100,"")</f>
        <v/>
      </c>
      <c r="AV522" s="224"/>
      <c r="AW522" s="224"/>
      <c r="AX522" s="224"/>
    </row>
    <row r="523" ht="12.75" customHeight="1" spans="1:50">
      <c r="A523" s="13">
        <v>516</v>
      </c>
      <c r="B523" s="204" t="s">
        <v>2442</v>
      </c>
      <c r="C523" s="204" t="s">
        <v>2167</v>
      </c>
      <c r="D523" s="205" t="s">
        <v>1798</v>
      </c>
      <c r="E523" s="206"/>
      <c r="F523" s="206"/>
      <c r="G523" s="207" t="s">
        <v>3126</v>
      </c>
      <c r="H523" s="208"/>
      <c r="I523" s="209" t="s">
        <v>1799</v>
      </c>
      <c r="J523" s="208">
        <v>1</v>
      </c>
      <c r="K523" s="209" t="s">
        <v>3127</v>
      </c>
      <c r="L523" s="215" t="s">
        <v>1800</v>
      </c>
      <c r="M523" s="214" t="str">
        <f t="shared" si="88"/>
        <v>2004-12-31</v>
      </c>
      <c r="N523" s="46"/>
      <c r="O523" s="16"/>
      <c r="P523" s="14"/>
      <c r="Q523" s="217">
        <v>883</v>
      </c>
      <c r="R523" s="16">
        <v>0</v>
      </c>
      <c r="S523" s="16"/>
      <c r="T523" s="16">
        <f t="shared" si="97"/>
        <v>20</v>
      </c>
      <c r="U523" s="46"/>
      <c r="V523" s="16">
        <f t="shared" si="98"/>
        <v>20</v>
      </c>
      <c r="W523" s="16" t="str">
        <f t="shared" si="89"/>
        <v/>
      </c>
      <c r="X523" s="14"/>
      <c r="Y523" s="2"/>
      <c r="AA523" s="45" t="s">
        <v>3129</v>
      </c>
      <c r="AB523" s="224" t="s">
        <v>3130</v>
      </c>
      <c r="AC523" s="224"/>
      <c r="AD523" s="224"/>
      <c r="AE523" s="224"/>
      <c r="AF523" s="224"/>
      <c r="AG523" s="224">
        <v>1</v>
      </c>
      <c r="AH523" s="224">
        <v>0</v>
      </c>
      <c r="AI523" s="224">
        <v>0</v>
      </c>
      <c r="AJ523" s="224">
        <v>20</v>
      </c>
      <c r="AK523" s="230">
        <f t="shared" si="90"/>
        <v>2004</v>
      </c>
      <c r="AL523" s="224">
        <f t="shared" si="91"/>
        <v>20</v>
      </c>
      <c r="AM523" s="224">
        <v>0</v>
      </c>
      <c r="AN523" s="224">
        <f t="shared" si="92"/>
        <v>20</v>
      </c>
      <c r="AO523" s="224">
        <f t="shared" si="93"/>
        <v>20</v>
      </c>
      <c r="AP523" s="233"/>
      <c r="AQ523" s="224">
        <f t="shared" si="94"/>
        <v>20</v>
      </c>
      <c r="AR523" s="224"/>
      <c r="AS523" s="224">
        <f t="shared" si="95"/>
        <v>20</v>
      </c>
      <c r="AT523" s="224">
        <f t="shared" si="96"/>
        <v>0</v>
      </c>
      <c r="AU523" s="224" t="str">
        <f>IFERROR((AQ523-#REF!+#REF!)/(#REF!-#REF!)*100,"")</f>
        <v/>
      </c>
      <c r="AV523" s="224"/>
      <c r="AW523" s="224"/>
      <c r="AX523" s="224"/>
    </row>
    <row r="524" ht="12.75" customHeight="1" spans="1:50">
      <c r="A524" s="13">
        <v>517</v>
      </c>
      <c r="B524" s="204" t="s">
        <v>2443</v>
      </c>
      <c r="C524" s="204" t="s">
        <v>2167</v>
      </c>
      <c r="D524" s="205" t="s">
        <v>1798</v>
      </c>
      <c r="E524" s="206"/>
      <c r="F524" s="206"/>
      <c r="G524" s="207" t="s">
        <v>3126</v>
      </c>
      <c r="H524" s="208"/>
      <c r="I524" s="209" t="s">
        <v>1799</v>
      </c>
      <c r="J524" s="208">
        <v>1</v>
      </c>
      <c r="K524" s="209" t="s">
        <v>3127</v>
      </c>
      <c r="L524" s="215" t="s">
        <v>1800</v>
      </c>
      <c r="M524" s="214" t="str">
        <f t="shared" si="88"/>
        <v>2004-12-31</v>
      </c>
      <c r="N524" s="46"/>
      <c r="O524" s="16"/>
      <c r="P524" s="14"/>
      <c r="Q524" s="217">
        <v>883</v>
      </c>
      <c r="R524" s="16">
        <v>0</v>
      </c>
      <c r="S524" s="16"/>
      <c r="T524" s="16">
        <f t="shared" si="97"/>
        <v>20</v>
      </c>
      <c r="U524" s="46"/>
      <c r="V524" s="16">
        <f t="shared" si="98"/>
        <v>20</v>
      </c>
      <c r="W524" s="16" t="str">
        <f t="shared" si="89"/>
        <v/>
      </c>
      <c r="X524" s="14"/>
      <c r="Y524" s="2"/>
      <c r="AA524" s="45" t="s">
        <v>3129</v>
      </c>
      <c r="AB524" s="224" t="s">
        <v>3130</v>
      </c>
      <c r="AC524" s="224"/>
      <c r="AD524" s="224"/>
      <c r="AE524" s="224"/>
      <c r="AF524" s="224"/>
      <c r="AG524" s="224">
        <v>1</v>
      </c>
      <c r="AH524" s="224">
        <v>0</v>
      </c>
      <c r="AI524" s="224">
        <v>0</v>
      </c>
      <c r="AJ524" s="224">
        <v>20</v>
      </c>
      <c r="AK524" s="230">
        <f t="shared" si="90"/>
        <v>2004</v>
      </c>
      <c r="AL524" s="224">
        <f t="shared" si="91"/>
        <v>20</v>
      </c>
      <c r="AM524" s="224">
        <v>0</v>
      </c>
      <c r="AN524" s="224">
        <f t="shared" si="92"/>
        <v>20</v>
      </c>
      <c r="AO524" s="224">
        <f t="shared" si="93"/>
        <v>20</v>
      </c>
      <c r="AP524" s="233"/>
      <c r="AQ524" s="224">
        <f t="shared" si="94"/>
        <v>20</v>
      </c>
      <c r="AR524" s="224"/>
      <c r="AS524" s="224">
        <f t="shared" si="95"/>
        <v>20</v>
      </c>
      <c r="AT524" s="224">
        <f t="shared" si="96"/>
        <v>0</v>
      </c>
      <c r="AU524" s="224" t="str">
        <f>IFERROR((AQ524-#REF!+#REF!)/(#REF!-#REF!)*100,"")</f>
        <v/>
      </c>
      <c r="AV524" s="224"/>
      <c r="AW524" s="224"/>
      <c r="AX524" s="224"/>
    </row>
    <row r="525" ht="12.75" customHeight="1" spans="1:50">
      <c r="A525" s="13">
        <v>518</v>
      </c>
      <c r="B525" s="204" t="s">
        <v>2444</v>
      </c>
      <c r="C525" s="204" t="s">
        <v>2167</v>
      </c>
      <c r="D525" s="205" t="s">
        <v>1798</v>
      </c>
      <c r="E525" s="206"/>
      <c r="F525" s="206"/>
      <c r="G525" s="207" t="s">
        <v>3126</v>
      </c>
      <c r="H525" s="208"/>
      <c r="I525" s="209" t="s">
        <v>1799</v>
      </c>
      <c r="J525" s="208">
        <v>1</v>
      </c>
      <c r="K525" s="209" t="s">
        <v>3127</v>
      </c>
      <c r="L525" s="215" t="s">
        <v>1800</v>
      </c>
      <c r="M525" s="214" t="str">
        <f t="shared" si="88"/>
        <v>2004-12-31</v>
      </c>
      <c r="N525" s="46"/>
      <c r="O525" s="16"/>
      <c r="P525" s="14"/>
      <c r="Q525" s="217">
        <v>883</v>
      </c>
      <c r="R525" s="16">
        <v>0</v>
      </c>
      <c r="S525" s="16"/>
      <c r="T525" s="16">
        <f t="shared" si="97"/>
        <v>20</v>
      </c>
      <c r="U525" s="46"/>
      <c r="V525" s="16">
        <f t="shared" si="98"/>
        <v>20</v>
      </c>
      <c r="W525" s="16" t="str">
        <f t="shared" si="89"/>
        <v/>
      </c>
      <c r="X525" s="14"/>
      <c r="Y525" s="2"/>
      <c r="AA525" s="45" t="s">
        <v>3129</v>
      </c>
      <c r="AB525" s="224" t="s">
        <v>3130</v>
      </c>
      <c r="AC525" s="224"/>
      <c r="AD525" s="224"/>
      <c r="AE525" s="224"/>
      <c r="AF525" s="224"/>
      <c r="AG525" s="224">
        <v>1</v>
      </c>
      <c r="AH525" s="224">
        <v>0</v>
      </c>
      <c r="AI525" s="224">
        <v>0</v>
      </c>
      <c r="AJ525" s="224">
        <v>20</v>
      </c>
      <c r="AK525" s="230">
        <f t="shared" si="90"/>
        <v>2004</v>
      </c>
      <c r="AL525" s="224">
        <f t="shared" si="91"/>
        <v>20</v>
      </c>
      <c r="AM525" s="224">
        <v>0</v>
      </c>
      <c r="AN525" s="224">
        <f t="shared" si="92"/>
        <v>20</v>
      </c>
      <c r="AO525" s="224">
        <f t="shared" si="93"/>
        <v>20</v>
      </c>
      <c r="AP525" s="233"/>
      <c r="AQ525" s="224">
        <f t="shared" si="94"/>
        <v>20</v>
      </c>
      <c r="AR525" s="224"/>
      <c r="AS525" s="224">
        <f t="shared" si="95"/>
        <v>20</v>
      </c>
      <c r="AT525" s="224">
        <f t="shared" si="96"/>
        <v>0</v>
      </c>
      <c r="AU525" s="224" t="str">
        <f>IFERROR((AQ525-#REF!+#REF!)/(#REF!-#REF!)*100,"")</f>
        <v/>
      </c>
      <c r="AV525" s="224"/>
      <c r="AW525" s="224"/>
      <c r="AX525" s="224"/>
    </row>
    <row r="526" ht="12.75" customHeight="1" spans="1:50">
      <c r="A526" s="13">
        <v>519</v>
      </c>
      <c r="B526" s="204" t="s">
        <v>2445</v>
      </c>
      <c r="C526" s="204" t="s">
        <v>2167</v>
      </c>
      <c r="D526" s="205" t="s">
        <v>1798</v>
      </c>
      <c r="E526" s="206"/>
      <c r="F526" s="206"/>
      <c r="G526" s="207" t="s">
        <v>3126</v>
      </c>
      <c r="H526" s="208"/>
      <c r="I526" s="209" t="s">
        <v>1799</v>
      </c>
      <c r="J526" s="208">
        <v>1</v>
      </c>
      <c r="K526" s="209" t="s">
        <v>3127</v>
      </c>
      <c r="L526" s="215" t="s">
        <v>1800</v>
      </c>
      <c r="M526" s="214" t="str">
        <f t="shared" si="88"/>
        <v>2004-12-31</v>
      </c>
      <c r="N526" s="46"/>
      <c r="O526" s="16"/>
      <c r="P526" s="14"/>
      <c r="Q526" s="217">
        <v>883</v>
      </c>
      <c r="R526" s="16">
        <v>0</v>
      </c>
      <c r="S526" s="16"/>
      <c r="T526" s="16">
        <f t="shared" si="97"/>
        <v>20</v>
      </c>
      <c r="U526" s="46"/>
      <c r="V526" s="16">
        <f t="shared" si="98"/>
        <v>20</v>
      </c>
      <c r="W526" s="16" t="str">
        <f t="shared" si="89"/>
        <v/>
      </c>
      <c r="X526" s="14"/>
      <c r="Y526" s="2"/>
      <c r="AA526" s="45" t="s">
        <v>3129</v>
      </c>
      <c r="AB526" s="224" t="s">
        <v>3130</v>
      </c>
      <c r="AC526" s="224"/>
      <c r="AD526" s="224"/>
      <c r="AE526" s="224"/>
      <c r="AF526" s="224"/>
      <c r="AG526" s="224">
        <v>1</v>
      </c>
      <c r="AH526" s="224">
        <v>0</v>
      </c>
      <c r="AI526" s="224">
        <v>0</v>
      </c>
      <c r="AJ526" s="224">
        <v>20</v>
      </c>
      <c r="AK526" s="230">
        <f t="shared" si="90"/>
        <v>2004</v>
      </c>
      <c r="AL526" s="224">
        <f t="shared" si="91"/>
        <v>20</v>
      </c>
      <c r="AM526" s="224">
        <v>0</v>
      </c>
      <c r="AN526" s="224">
        <f t="shared" si="92"/>
        <v>20</v>
      </c>
      <c r="AO526" s="224">
        <f t="shared" si="93"/>
        <v>20</v>
      </c>
      <c r="AP526" s="233"/>
      <c r="AQ526" s="224">
        <f t="shared" si="94"/>
        <v>20</v>
      </c>
      <c r="AR526" s="224"/>
      <c r="AS526" s="224">
        <f t="shared" si="95"/>
        <v>20</v>
      </c>
      <c r="AT526" s="224">
        <f t="shared" si="96"/>
        <v>0</v>
      </c>
      <c r="AU526" s="224" t="str">
        <f>IFERROR((AQ526-#REF!+#REF!)/(#REF!-#REF!)*100,"")</f>
        <v/>
      </c>
      <c r="AV526" s="224"/>
      <c r="AW526" s="224"/>
      <c r="AX526" s="224"/>
    </row>
    <row r="527" ht="12.75" customHeight="1" spans="1:50">
      <c r="A527" s="13">
        <v>520</v>
      </c>
      <c r="B527" s="204" t="s">
        <v>2446</v>
      </c>
      <c r="C527" s="204" t="s">
        <v>2167</v>
      </c>
      <c r="D527" s="205" t="s">
        <v>1798</v>
      </c>
      <c r="E527" s="206"/>
      <c r="F527" s="206"/>
      <c r="G527" s="207" t="s">
        <v>3126</v>
      </c>
      <c r="H527" s="208"/>
      <c r="I527" s="209" t="s">
        <v>1799</v>
      </c>
      <c r="J527" s="208">
        <v>1</v>
      </c>
      <c r="K527" s="209" t="s">
        <v>3127</v>
      </c>
      <c r="L527" s="215" t="s">
        <v>1969</v>
      </c>
      <c r="M527" s="214" t="str">
        <f t="shared" si="88"/>
        <v>2006-12-31</v>
      </c>
      <c r="N527" s="46"/>
      <c r="O527" s="16"/>
      <c r="P527" s="14"/>
      <c r="Q527" s="217">
        <v>883</v>
      </c>
      <c r="R527" s="16">
        <v>0</v>
      </c>
      <c r="S527" s="16"/>
      <c r="T527" s="16">
        <f t="shared" si="97"/>
        <v>20</v>
      </c>
      <c r="U527" s="46"/>
      <c r="V527" s="16">
        <f t="shared" si="98"/>
        <v>20</v>
      </c>
      <c r="W527" s="16" t="str">
        <f t="shared" si="89"/>
        <v/>
      </c>
      <c r="X527" s="14"/>
      <c r="Y527" s="2"/>
      <c r="AA527" s="45" t="s">
        <v>3129</v>
      </c>
      <c r="AB527" s="224" t="s">
        <v>3130</v>
      </c>
      <c r="AC527" s="224"/>
      <c r="AD527" s="224"/>
      <c r="AE527" s="224"/>
      <c r="AF527" s="224"/>
      <c r="AG527" s="224">
        <v>1</v>
      </c>
      <c r="AH527" s="224">
        <v>0</v>
      </c>
      <c r="AI527" s="224">
        <v>0</v>
      </c>
      <c r="AJ527" s="224">
        <v>20</v>
      </c>
      <c r="AK527" s="230">
        <f t="shared" si="90"/>
        <v>2006</v>
      </c>
      <c r="AL527" s="224">
        <f t="shared" si="91"/>
        <v>20</v>
      </c>
      <c r="AM527" s="224">
        <v>0</v>
      </c>
      <c r="AN527" s="224">
        <f t="shared" si="92"/>
        <v>20</v>
      </c>
      <c r="AO527" s="224">
        <f t="shared" si="93"/>
        <v>20</v>
      </c>
      <c r="AP527" s="233"/>
      <c r="AQ527" s="224">
        <f t="shared" si="94"/>
        <v>20</v>
      </c>
      <c r="AR527" s="224"/>
      <c r="AS527" s="224">
        <f t="shared" si="95"/>
        <v>20</v>
      </c>
      <c r="AT527" s="224">
        <f t="shared" si="96"/>
        <v>0</v>
      </c>
      <c r="AU527" s="224" t="str">
        <f>IFERROR((AQ527-#REF!+#REF!)/(#REF!-#REF!)*100,"")</f>
        <v/>
      </c>
      <c r="AV527" s="224"/>
      <c r="AW527" s="224"/>
      <c r="AX527" s="224"/>
    </row>
    <row r="528" ht="12.75" customHeight="1" spans="1:50">
      <c r="A528" s="13">
        <v>521</v>
      </c>
      <c r="B528" s="204" t="s">
        <v>2447</v>
      </c>
      <c r="C528" s="204" t="s">
        <v>2167</v>
      </c>
      <c r="D528" s="205" t="s">
        <v>1798</v>
      </c>
      <c r="E528" s="206"/>
      <c r="F528" s="206"/>
      <c r="G528" s="207" t="s">
        <v>3126</v>
      </c>
      <c r="H528" s="208"/>
      <c r="I528" s="209" t="s">
        <v>1799</v>
      </c>
      <c r="J528" s="208">
        <v>1</v>
      </c>
      <c r="K528" s="209" t="s">
        <v>3127</v>
      </c>
      <c r="L528" s="215" t="s">
        <v>1800</v>
      </c>
      <c r="M528" s="214" t="str">
        <f t="shared" si="88"/>
        <v>2004-12-31</v>
      </c>
      <c r="N528" s="46"/>
      <c r="O528" s="16"/>
      <c r="P528" s="14"/>
      <c r="Q528" s="217">
        <v>883</v>
      </c>
      <c r="R528" s="16">
        <v>0</v>
      </c>
      <c r="S528" s="16"/>
      <c r="T528" s="16">
        <f t="shared" si="97"/>
        <v>20</v>
      </c>
      <c r="U528" s="46"/>
      <c r="V528" s="16">
        <f t="shared" si="98"/>
        <v>20</v>
      </c>
      <c r="W528" s="16" t="str">
        <f t="shared" si="89"/>
        <v/>
      </c>
      <c r="X528" s="14"/>
      <c r="Y528" s="2"/>
      <c r="AA528" s="45" t="s">
        <v>3129</v>
      </c>
      <c r="AB528" s="224" t="s">
        <v>3130</v>
      </c>
      <c r="AC528" s="224"/>
      <c r="AD528" s="224"/>
      <c r="AE528" s="224"/>
      <c r="AF528" s="224"/>
      <c r="AG528" s="224">
        <v>1</v>
      </c>
      <c r="AH528" s="224">
        <v>0</v>
      </c>
      <c r="AI528" s="224">
        <v>0</v>
      </c>
      <c r="AJ528" s="224">
        <v>20</v>
      </c>
      <c r="AK528" s="230">
        <f t="shared" si="90"/>
        <v>2004</v>
      </c>
      <c r="AL528" s="224">
        <f t="shared" si="91"/>
        <v>20</v>
      </c>
      <c r="AM528" s="224">
        <v>0</v>
      </c>
      <c r="AN528" s="224">
        <f t="shared" si="92"/>
        <v>20</v>
      </c>
      <c r="AO528" s="224">
        <f t="shared" si="93"/>
        <v>20</v>
      </c>
      <c r="AP528" s="233"/>
      <c r="AQ528" s="224">
        <f t="shared" si="94"/>
        <v>20</v>
      </c>
      <c r="AR528" s="224"/>
      <c r="AS528" s="224">
        <f t="shared" si="95"/>
        <v>20</v>
      </c>
      <c r="AT528" s="224">
        <f t="shared" si="96"/>
        <v>0</v>
      </c>
      <c r="AU528" s="224" t="str">
        <f>IFERROR((AQ528-#REF!+#REF!)/(#REF!-#REF!)*100,"")</f>
        <v/>
      </c>
      <c r="AV528" s="224"/>
      <c r="AW528" s="224"/>
      <c r="AX528" s="224"/>
    </row>
    <row r="529" ht="12.75" customHeight="1" spans="1:50">
      <c r="A529" s="13">
        <v>522</v>
      </c>
      <c r="B529" s="204" t="s">
        <v>2448</v>
      </c>
      <c r="C529" s="204" t="s">
        <v>2167</v>
      </c>
      <c r="D529" s="205" t="s">
        <v>1798</v>
      </c>
      <c r="E529" s="206"/>
      <c r="F529" s="206"/>
      <c r="G529" s="207" t="s">
        <v>3126</v>
      </c>
      <c r="H529" s="208"/>
      <c r="I529" s="209" t="s">
        <v>1799</v>
      </c>
      <c r="J529" s="208">
        <v>1</v>
      </c>
      <c r="K529" s="209" t="s">
        <v>3127</v>
      </c>
      <c r="L529" s="215" t="s">
        <v>1800</v>
      </c>
      <c r="M529" s="214" t="str">
        <f t="shared" si="88"/>
        <v>2004-12-31</v>
      </c>
      <c r="N529" s="46"/>
      <c r="O529" s="16"/>
      <c r="P529" s="14"/>
      <c r="Q529" s="217">
        <v>883</v>
      </c>
      <c r="R529" s="16">
        <v>0</v>
      </c>
      <c r="S529" s="16"/>
      <c r="T529" s="16">
        <f t="shared" si="97"/>
        <v>20</v>
      </c>
      <c r="U529" s="46"/>
      <c r="V529" s="16">
        <f t="shared" si="98"/>
        <v>20</v>
      </c>
      <c r="W529" s="16" t="str">
        <f t="shared" si="89"/>
        <v/>
      </c>
      <c r="X529" s="14"/>
      <c r="Y529" s="2"/>
      <c r="AA529" s="45" t="s">
        <v>3129</v>
      </c>
      <c r="AB529" s="224" t="s">
        <v>3130</v>
      </c>
      <c r="AC529" s="224"/>
      <c r="AD529" s="224"/>
      <c r="AE529" s="224"/>
      <c r="AF529" s="224"/>
      <c r="AG529" s="224">
        <v>1</v>
      </c>
      <c r="AH529" s="224">
        <v>0</v>
      </c>
      <c r="AI529" s="224">
        <v>0</v>
      </c>
      <c r="AJ529" s="224">
        <v>20</v>
      </c>
      <c r="AK529" s="230">
        <f t="shared" si="90"/>
        <v>2004</v>
      </c>
      <c r="AL529" s="224">
        <f t="shared" si="91"/>
        <v>20</v>
      </c>
      <c r="AM529" s="224">
        <v>0</v>
      </c>
      <c r="AN529" s="224">
        <f t="shared" si="92"/>
        <v>20</v>
      </c>
      <c r="AO529" s="224">
        <f t="shared" si="93"/>
        <v>20</v>
      </c>
      <c r="AP529" s="233"/>
      <c r="AQ529" s="224">
        <f t="shared" si="94"/>
        <v>20</v>
      </c>
      <c r="AR529" s="224"/>
      <c r="AS529" s="224">
        <f t="shared" si="95"/>
        <v>20</v>
      </c>
      <c r="AT529" s="224">
        <f t="shared" si="96"/>
        <v>0</v>
      </c>
      <c r="AU529" s="224" t="str">
        <f>IFERROR((AQ529-#REF!+#REF!)/(#REF!-#REF!)*100,"")</f>
        <v/>
      </c>
      <c r="AV529" s="224"/>
      <c r="AW529" s="224"/>
      <c r="AX529" s="224"/>
    </row>
    <row r="530" ht="12.75" customHeight="1" spans="1:50">
      <c r="A530" s="13">
        <v>523</v>
      </c>
      <c r="B530" s="204" t="s">
        <v>2449</v>
      </c>
      <c r="C530" s="204" t="s">
        <v>2167</v>
      </c>
      <c r="D530" s="205" t="s">
        <v>1798</v>
      </c>
      <c r="E530" s="206"/>
      <c r="F530" s="206"/>
      <c r="G530" s="207" t="s">
        <v>3126</v>
      </c>
      <c r="H530" s="208"/>
      <c r="I530" s="209" t="s">
        <v>1799</v>
      </c>
      <c r="J530" s="208">
        <v>1</v>
      </c>
      <c r="K530" s="209" t="s">
        <v>3127</v>
      </c>
      <c r="L530" s="215" t="s">
        <v>1800</v>
      </c>
      <c r="M530" s="214" t="str">
        <f t="shared" si="88"/>
        <v>2004-12-31</v>
      </c>
      <c r="N530" s="46"/>
      <c r="O530" s="16"/>
      <c r="P530" s="14"/>
      <c r="Q530" s="217">
        <v>883</v>
      </c>
      <c r="R530" s="16">
        <v>0</v>
      </c>
      <c r="S530" s="16"/>
      <c r="T530" s="16">
        <f t="shared" si="97"/>
        <v>20</v>
      </c>
      <c r="U530" s="46"/>
      <c r="V530" s="16">
        <f t="shared" si="98"/>
        <v>20</v>
      </c>
      <c r="W530" s="16" t="str">
        <f t="shared" si="89"/>
        <v/>
      </c>
      <c r="X530" s="14"/>
      <c r="Y530" s="2"/>
      <c r="AA530" s="45" t="s">
        <v>3129</v>
      </c>
      <c r="AB530" s="224" t="s">
        <v>3130</v>
      </c>
      <c r="AC530" s="224"/>
      <c r="AD530" s="224"/>
      <c r="AE530" s="224"/>
      <c r="AF530" s="224"/>
      <c r="AG530" s="224">
        <v>1</v>
      </c>
      <c r="AH530" s="224">
        <v>0</v>
      </c>
      <c r="AI530" s="224">
        <v>0</v>
      </c>
      <c r="AJ530" s="224">
        <v>20</v>
      </c>
      <c r="AK530" s="230">
        <f t="shared" si="90"/>
        <v>2004</v>
      </c>
      <c r="AL530" s="224">
        <f t="shared" si="91"/>
        <v>20</v>
      </c>
      <c r="AM530" s="224">
        <v>0</v>
      </c>
      <c r="AN530" s="224">
        <f t="shared" si="92"/>
        <v>20</v>
      </c>
      <c r="AO530" s="224">
        <f t="shared" si="93"/>
        <v>20</v>
      </c>
      <c r="AP530" s="233"/>
      <c r="AQ530" s="224">
        <f t="shared" si="94"/>
        <v>20</v>
      </c>
      <c r="AR530" s="224"/>
      <c r="AS530" s="224">
        <f t="shared" si="95"/>
        <v>20</v>
      </c>
      <c r="AT530" s="224">
        <f t="shared" si="96"/>
        <v>0</v>
      </c>
      <c r="AU530" s="224" t="str">
        <f>IFERROR((AQ530-#REF!+#REF!)/(#REF!-#REF!)*100,"")</f>
        <v/>
      </c>
      <c r="AV530" s="224"/>
      <c r="AW530" s="224"/>
      <c r="AX530" s="224"/>
    </row>
    <row r="531" ht="12.75" customHeight="1" spans="1:50">
      <c r="A531" s="13">
        <v>524</v>
      </c>
      <c r="B531" s="204" t="s">
        <v>2450</v>
      </c>
      <c r="C531" s="204" t="s">
        <v>2167</v>
      </c>
      <c r="D531" s="205" t="s">
        <v>1798</v>
      </c>
      <c r="E531" s="206"/>
      <c r="F531" s="206"/>
      <c r="G531" s="207" t="s">
        <v>3126</v>
      </c>
      <c r="H531" s="208"/>
      <c r="I531" s="209" t="s">
        <v>1799</v>
      </c>
      <c r="J531" s="208">
        <v>1</v>
      </c>
      <c r="K531" s="209" t="s">
        <v>3127</v>
      </c>
      <c r="L531" s="215" t="s">
        <v>1800</v>
      </c>
      <c r="M531" s="214" t="str">
        <f t="shared" si="88"/>
        <v>2004-12-31</v>
      </c>
      <c r="N531" s="46"/>
      <c r="O531" s="16"/>
      <c r="P531" s="14"/>
      <c r="Q531" s="217">
        <v>883</v>
      </c>
      <c r="R531" s="16">
        <v>0</v>
      </c>
      <c r="S531" s="16"/>
      <c r="T531" s="16">
        <f t="shared" si="97"/>
        <v>20</v>
      </c>
      <c r="U531" s="46"/>
      <c r="V531" s="16">
        <f t="shared" si="98"/>
        <v>20</v>
      </c>
      <c r="W531" s="16" t="str">
        <f t="shared" si="89"/>
        <v/>
      </c>
      <c r="X531" s="14"/>
      <c r="Y531" s="2"/>
      <c r="AA531" s="45" t="s">
        <v>3129</v>
      </c>
      <c r="AB531" s="224" t="s">
        <v>3130</v>
      </c>
      <c r="AC531" s="224"/>
      <c r="AD531" s="224"/>
      <c r="AE531" s="224"/>
      <c r="AF531" s="224"/>
      <c r="AG531" s="224">
        <v>1</v>
      </c>
      <c r="AH531" s="224">
        <v>0</v>
      </c>
      <c r="AI531" s="224">
        <v>0</v>
      </c>
      <c r="AJ531" s="224">
        <v>20</v>
      </c>
      <c r="AK531" s="230">
        <f t="shared" si="90"/>
        <v>2004</v>
      </c>
      <c r="AL531" s="224">
        <f t="shared" si="91"/>
        <v>20</v>
      </c>
      <c r="AM531" s="224">
        <v>0</v>
      </c>
      <c r="AN531" s="224">
        <f t="shared" si="92"/>
        <v>20</v>
      </c>
      <c r="AO531" s="224">
        <f t="shared" si="93"/>
        <v>20</v>
      </c>
      <c r="AP531" s="233"/>
      <c r="AQ531" s="224">
        <f t="shared" si="94"/>
        <v>20</v>
      </c>
      <c r="AR531" s="224"/>
      <c r="AS531" s="224">
        <f t="shared" si="95"/>
        <v>20</v>
      </c>
      <c r="AT531" s="224">
        <f t="shared" si="96"/>
        <v>0</v>
      </c>
      <c r="AU531" s="224" t="str">
        <f>IFERROR((AQ531-#REF!+#REF!)/(#REF!-#REF!)*100,"")</f>
        <v/>
      </c>
      <c r="AV531" s="224"/>
      <c r="AW531" s="224"/>
      <c r="AX531" s="224"/>
    </row>
    <row r="532" ht="12.75" customHeight="1" spans="1:50">
      <c r="A532" s="13">
        <v>525</v>
      </c>
      <c r="B532" s="204" t="s">
        <v>2451</v>
      </c>
      <c r="C532" s="204" t="s">
        <v>2167</v>
      </c>
      <c r="D532" s="205" t="s">
        <v>1798</v>
      </c>
      <c r="E532" s="206"/>
      <c r="F532" s="206"/>
      <c r="G532" s="207" t="s">
        <v>3126</v>
      </c>
      <c r="H532" s="208"/>
      <c r="I532" s="209" t="s">
        <v>1799</v>
      </c>
      <c r="J532" s="208">
        <v>1</v>
      </c>
      <c r="K532" s="209" t="s">
        <v>3127</v>
      </c>
      <c r="L532" s="215" t="s">
        <v>1800</v>
      </c>
      <c r="M532" s="214" t="str">
        <f t="shared" si="88"/>
        <v>2004-12-31</v>
      </c>
      <c r="N532" s="46"/>
      <c r="O532" s="16"/>
      <c r="P532" s="14"/>
      <c r="Q532" s="217">
        <v>883</v>
      </c>
      <c r="R532" s="16">
        <v>0</v>
      </c>
      <c r="S532" s="16"/>
      <c r="T532" s="16">
        <f t="shared" si="97"/>
        <v>20</v>
      </c>
      <c r="U532" s="46"/>
      <c r="V532" s="16">
        <f t="shared" si="98"/>
        <v>20</v>
      </c>
      <c r="W532" s="16" t="str">
        <f t="shared" si="89"/>
        <v/>
      </c>
      <c r="X532" s="14"/>
      <c r="Y532" s="2"/>
      <c r="AA532" s="45" t="s">
        <v>3129</v>
      </c>
      <c r="AB532" s="224" t="s">
        <v>3130</v>
      </c>
      <c r="AC532" s="224"/>
      <c r="AD532" s="224"/>
      <c r="AE532" s="224"/>
      <c r="AF532" s="224"/>
      <c r="AG532" s="224">
        <v>1</v>
      </c>
      <c r="AH532" s="224">
        <v>0</v>
      </c>
      <c r="AI532" s="224">
        <v>0</v>
      </c>
      <c r="AJ532" s="224">
        <v>20</v>
      </c>
      <c r="AK532" s="230">
        <f t="shared" si="90"/>
        <v>2004</v>
      </c>
      <c r="AL532" s="224">
        <f t="shared" si="91"/>
        <v>20</v>
      </c>
      <c r="AM532" s="224">
        <v>0</v>
      </c>
      <c r="AN532" s="224">
        <f t="shared" si="92"/>
        <v>20</v>
      </c>
      <c r="AO532" s="224">
        <f t="shared" si="93"/>
        <v>20</v>
      </c>
      <c r="AP532" s="233"/>
      <c r="AQ532" s="224">
        <f t="shared" si="94"/>
        <v>20</v>
      </c>
      <c r="AR532" s="224"/>
      <c r="AS532" s="224">
        <f t="shared" si="95"/>
        <v>20</v>
      </c>
      <c r="AT532" s="224">
        <f t="shared" si="96"/>
        <v>0</v>
      </c>
      <c r="AU532" s="224" t="str">
        <f>IFERROR((AQ532-#REF!+#REF!)/(#REF!-#REF!)*100,"")</f>
        <v/>
      </c>
      <c r="AV532" s="224"/>
      <c r="AW532" s="224"/>
      <c r="AX532" s="224"/>
    </row>
    <row r="533" ht="12.75" customHeight="1" spans="1:50">
      <c r="A533" s="13">
        <v>526</v>
      </c>
      <c r="B533" s="204" t="s">
        <v>2452</v>
      </c>
      <c r="C533" s="204" t="s">
        <v>2167</v>
      </c>
      <c r="D533" s="205" t="s">
        <v>1798</v>
      </c>
      <c r="E533" s="206"/>
      <c r="F533" s="206"/>
      <c r="G533" s="207" t="s">
        <v>3126</v>
      </c>
      <c r="H533" s="208"/>
      <c r="I533" s="209" t="s">
        <v>1799</v>
      </c>
      <c r="J533" s="208">
        <v>1</v>
      </c>
      <c r="K533" s="209" t="s">
        <v>3127</v>
      </c>
      <c r="L533" s="215" t="s">
        <v>1800</v>
      </c>
      <c r="M533" s="214" t="str">
        <f t="shared" si="88"/>
        <v>2004-12-31</v>
      </c>
      <c r="N533" s="46"/>
      <c r="O533" s="16"/>
      <c r="P533" s="14"/>
      <c r="Q533" s="217">
        <v>883</v>
      </c>
      <c r="R533" s="16">
        <v>0</v>
      </c>
      <c r="S533" s="16"/>
      <c r="T533" s="16">
        <f t="shared" si="97"/>
        <v>20</v>
      </c>
      <c r="U533" s="46"/>
      <c r="V533" s="16">
        <f t="shared" si="98"/>
        <v>20</v>
      </c>
      <c r="W533" s="16" t="str">
        <f t="shared" si="89"/>
        <v/>
      </c>
      <c r="X533" s="14"/>
      <c r="Y533" s="2"/>
      <c r="AA533" s="45" t="s">
        <v>3129</v>
      </c>
      <c r="AB533" s="224" t="s">
        <v>3130</v>
      </c>
      <c r="AC533" s="224"/>
      <c r="AD533" s="224"/>
      <c r="AE533" s="224"/>
      <c r="AF533" s="224"/>
      <c r="AG533" s="224">
        <v>1</v>
      </c>
      <c r="AH533" s="224">
        <v>0</v>
      </c>
      <c r="AI533" s="224">
        <v>0</v>
      </c>
      <c r="AJ533" s="224">
        <v>20</v>
      </c>
      <c r="AK533" s="230">
        <f t="shared" si="90"/>
        <v>2004</v>
      </c>
      <c r="AL533" s="224">
        <f t="shared" si="91"/>
        <v>20</v>
      </c>
      <c r="AM533" s="224">
        <v>0</v>
      </c>
      <c r="AN533" s="224">
        <f t="shared" si="92"/>
        <v>20</v>
      </c>
      <c r="AO533" s="224">
        <f t="shared" si="93"/>
        <v>20</v>
      </c>
      <c r="AP533" s="233"/>
      <c r="AQ533" s="224">
        <f t="shared" si="94"/>
        <v>20</v>
      </c>
      <c r="AR533" s="224"/>
      <c r="AS533" s="224">
        <f t="shared" si="95"/>
        <v>20</v>
      </c>
      <c r="AT533" s="224">
        <f t="shared" si="96"/>
        <v>0</v>
      </c>
      <c r="AU533" s="224" t="str">
        <f>IFERROR((AQ533-#REF!+#REF!)/(#REF!-#REF!)*100,"")</f>
        <v/>
      </c>
      <c r="AV533" s="224"/>
      <c r="AW533" s="224"/>
      <c r="AX533" s="224"/>
    </row>
    <row r="534" ht="12.75" customHeight="1" spans="1:50">
      <c r="A534" s="13">
        <v>527</v>
      </c>
      <c r="B534" s="204" t="s">
        <v>2453</v>
      </c>
      <c r="C534" s="204" t="s">
        <v>2167</v>
      </c>
      <c r="D534" s="205" t="s">
        <v>1798</v>
      </c>
      <c r="E534" s="206"/>
      <c r="F534" s="206"/>
      <c r="G534" s="207" t="s">
        <v>3126</v>
      </c>
      <c r="H534" s="208"/>
      <c r="I534" s="209" t="s">
        <v>1799</v>
      </c>
      <c r="J534" s="208">
        <v>1</v>
      </c>
      <c r="K534" s="209" t="s">
        <v>3127</v>
      </c>
      <c r="L534" s="215" t="s">
        <v>1800</v>
      </c>
      <c r="M534" s="214" t="str">
        <f t="shared" si="88"/>
        <v>2004-12-31</v>
      </c>
      <c r="N534" s="46"/>
      <c r="O534" s="16"/>
      <c r="P534" s="14"/>
      <c r="Q534" s="217">
        <v>883</v>
      </c>
      <c r="R534" s="16">
        <v>0</v>
      </c>
      <c r="S534" s="16"/>
      <c r="T534" s="16">
        <f t="shared" si="97"/>
        <v>20</v>
      </c>
      <c r="U534" s="46"/>
      <c r="V534" s="16">
        <f t="shared" si="98"/>
        <v>20</v>
      </c>
      <c r="W534" s="16" t="str">
        <f t="shared" si="89"/>
        <v/>
      </c>
      <c r="X534" s="14"/>
      <c r="Y534" s="2"/>
      <c r="AA534" s="45" t="s">
        <v>3129</v>
      </c>
      <c r="AB534" s="224" t="s">
        <v>3130</v>
      </c>
      <c r="AC534" s="224"/>
      <c r="AD534" s="224"/>
      <c r="AE534" s="224"/>
      <c r="AF534" s="224"/>
      <c r="AG534" s="224">
        <v>1</v>
      </c>
      <c r="AH534" s="224">
        <v>0</v>
      </c>
      <c r="AI534" s="224">
        <v>0</v>
      </c>
      <c r="AJ534" s="224">
        <v>20</v>
      </c>
      <c r="AK534" s="230">
        <f t="shared" si="90"/>
        <v>2004</v>
      </c>
      <c r="AL534" s="224">
        <f t="shared" si="91"/>
        <v>20</v>
      </c>
      <c r="AM534" s="224">
        <v>0</v>
      </c>
      <c r="AN534" s="224">
        <f t="shared" si="92"/>
        <v>20</v>
      </c>
      <c r="AO534" s="224">
        <f t="shared" si="93"/>
        <v>20</v>
      </c>
      <c r="AP534" s="233"/>
      <c r="AQ534" s="224">
        <f t="shared" si="94"/>
        <v>20</v>
      </c>
      <c r="AR534" s="224"/>
      <c r="AS534" s="224">
        <f t="shared" si="95"/>
        <v>20</v>
      </c>
      <c r="AT534" s="224">
        <f t="shared" si="96"/>
        <v>0</v>
      </c>
      <c r="AU534" s="224" t="str">
        <f>IFERROR((AQ534-#REF!+#REF!)/(#REF!-#REF!)*100,"")</f>
        <v/>
      </c>
      <c r="AV534" s="224"/>
      <c r="AW534" s="224"/>
      <c r="AX534" s="224"/>
    </row>
    <row r="535" ht="12.75" customHeight="1" spans="1:50">
      <c r="A535" s="13">
        <v>528</v>
      </c>
      <c r="B535" s="204" t="s">
        <v>2454</v>
      </c>
      <c r="C535" s="204" t="s">
        <v>2167</v>
      </c>
      <c r="D535" s="205" t="s">
        <v>1798</v>
      </c>
      <c r="E535" s="206"/>
      <c r="F535" s="206"/>
      <c r="G535" s="207" t="s">
        <v>3126</v>
      </c>
      <c r="H535" s="208"/>
      <c r="I535" s="209" t="s">
        <v>1799</v>
      </c>
      <c r="J535" s="208">
        <v>1</v>
      </c>
      <c r="K535" s="209" t="s">
        <v>3127</v>
      </c>
      <c r="L535" s="215" t="s">
        <v>1800</v>
      </c>
      <c r="M535" s="214" t="str">
        <f t="shared" si="88"/>
        <v>2004-12-31</v>
      </c>
      <c r="N535" s="46"/>
      <c r="O535" s="16"/>
      <c r="P535" s="14"/>
      <c r="Q535" s="217">
        <v>883</v>
      </c>
      <c r="R535" s="16">
        <v>0</v>
      </c>
      <c r="S535" s="16"/>
      <c r="T535" s="16">
        <f t="shared" si="97"/>
        <v>20</v>
      </c>
      <c r="U535" s="46"/>
      <c r="V535" s="16">
        <f t="shared" si="98"/>
        <v>20</v>
      </c>
      <c r="W535" s="16" t="str">
        <f t="shared" si="89"/>
        <v/>
      </c>
      <c r="X535" s="14"/>
      <c r="Y535" s="2"/>
      <c r="AA535" s="45" t="s">
        <v>3129</v>
      </c>
      <c r="AB535" s="224" t="s">
        <v>3130</v>
      </c>
      <c r="AC535" s="224"/>
      <c r="AD535" s="224"/>
      <c r="AE535" s="224"/>
      <c r="AF535" s="224"/>
      <c r="AG535" s="224">
        <v>1</v>
      </c>
      <c r="AH535" s="224">
        <v>0</v>
      </c>
      <c r="AI535" s="224">
        <v>0</v>
      </c>
      <c r="AJ535" s="224">
        <v>20</v>
      </c>
      <c r="AK535" s="230">
        <f t="shared" si="90"/>
        <v>2004</v>
      </c>
      <c r="AL535" s="224">
        <f t="shared" si="91"/>
        <v>20</v>
      </c>
      <c r="AM535" s="224">
        <v>0</v>
      </c>
      <c r="AN535" s="224">
        <f t="shared" si="92"/>
        <v>20</v>
      </c>
      <c r="AO535" s="224">
        <f t="shared" si="93"/>
        <v>20</v>
      </c>
      <c r="AP535" s="233"/>
      <c r="AQ535" s="224">
        <f t="shared" si="94"/>
        <v>20</v>
      </c>
      <c r="AR535" s="224"/>
      <c r="AS535" s="224">
        <f t="shared" si="95"/>
        <v>20</v>
      </c>
      <c r="AT535" s="224">
        <f t="shared" si="96"/>
        <v>0</v>
      </c>
      <c r="AU535" s="224" t="str">
        <f>IFERROR((AQ535-#REF!+#REF!)/(#REF!-#REF!)*100,"")</f>
        <v/>
      </c>
      <c r="AV535" s="224"/>
      <c r="AW535" s="224"/>
      <c r="AX535" s="224"/>
    </row>
    <row r="536" ht="12.75" customHeight="1" spans="1:50">
      <c r="A536" s="13">
        <v>529</v>
      </c>
      <c r="B536" s="204" t="s">
        <v>2455</v>
      </c>
      <c r="C536" s="204" t="s">
        <v>2167</v>
      </c>
      <c r="D536" s="205" t="s">
        <v>1798</v>
      </c>
      <c r="E536" s="206"/>
      <c r="F536" s="206"/>
      <c r="G536" s="207" t="s">
        <v>3126</v>
      </c>
      <c r="H536" s="208"/>
      <c r="I536" s="209" t="s">
        <v>1799</v>
      </c>
      <c r="J536" s="208">
        <v>1</v>
      </c>
      <c r="K536" s="209" t="s">
        <v>3127</v>
      </c>
      <c r="L536" s="215" t="s">
        <v>1800</v>
      </c>
      <c r="M536" s="214" t="str">
        <f t="shared" si="88"/>
        <v>2004-12-31</v>
      </c>
      <c r="N536" s="46"/>
      <c r="O536" s="16"/>
      <c r="P536" s="14"/>
      <c r="Q536" s="217">
        <v>883</v>
      </c>
      <c r="R536" s="16">
        <v>0</v>
      </c>
      <c r="S536" s="16"/>
      <c r="T536" s="16">
        <f t="shared" si="97"/>
        <v>20</v>
      </c>
      <c r="U536" s="46"/>
      <c r="V536" s="16">
        <f t="shared" si="98"/>
        <v>20</v>
      </c>
      <c r="W536" s="16" t="str">
        <f t="shared" si="89"/>
        <v/>
      </c>
      <c r="X536" s="14"/>
      <c r="Y536" s="2"/>
      <c r="AA536" s="45" t="s">
        <v>3129</v>
      </c>
      <c r="AB536" s="224" t="s">
        <v>3130</v>
      </c>
      <c r="AC536" s="224"/>
      <c r="AD536" s="224"/>
      <c r="AE536" s="224"/>
      <c r="AF536" s="224"/>
      <c r="AG536" s="224">
        <v>1</v>
      </c>
      <c r="AH536" s="224">
        <v>0</v>
      </c>
      <c r="AI536" s="224">
        <v>0</v>
      </c>
      <c r="AJ536" s="224">
        <v>20</v>
      </c>
      <c r="AK536" s="230">
        <f t="shared" si="90"/>
        <v>2004</v>
      </c>
      <c r="AL536" s="224">
        <f t="shared" si="91"/>
        <v>20</v>
      </c>
      <c r="AM536" s="224">
        <v>0</v>
      </c>
      <c r="AN536" s="224">
        <f t="shared" si="92"/>
        <v>20</v>
      </c>
      <c r="AO536" s="224">
        <f t="shared" si="93"/>
        <v>20</v>
      </c>
      <c r="AP536" s="233"/>
      <c r="AQ536" s="224">
        <f t="shared" si="94"/>
        <v>20</v>
      </c>
      <c r="AR536" s="224"/>
      <c r="AS536" s="224">
        <f t="shared" si="95"/>
        <v>20</v>
      </c>
      <c r="AT536" s="224">
        <f t="shared" si="96"/>
        <v>0</v>
      </c>
      <c r="AU536" s="224" t="str">
        <f>IFERROR((AQ536-#REF!+#REF!)/(#REF!-#REF!)*100,"")</f>
        <v/>
      </c>
      <c r="AV536" s="224"/>
      <c r="AW536" s="224"/>
      <c r="AX536" s="224"/>
    </row>
    <row r="537" ht="12.75" customHeight="1" spans="1:50">
      <c r="A537" s="13">
        <v>530</v>
      </c>
      <c r="B537" s="204" t="s">
        <v>2456</v>
      </c>
      <c r="C537" s="204" t="s">
        <v>2167</v>
      </c>
      <c r="D537" s="205" t="s">
        <v>1798</v>
      </c>
      <c r="E537" s="206"/>
      <c r="F537" s="206"/>
      <c r="G537" s="207" t="s">
        <v>3126</v>
      </c>
      <c r="H537" s="208"/>
      <c r="I537" s="209" t="s">
        <v>1799</v>
      </c>
      <c r="J537" s="208">
        <v>1</v>
      </c>
      <c r="K537" s="209" t="s">
        <v>3127</v>
      </c>
      <c r="L537" s="215" t="s">
        <v>1800</v>
      </c>
      <c r="M537" s="214" t="str">
        <f t="shared" si="88"/>
        <v>2004-12-31</v>
      </c>
      <c r="N537" s="46"/>
      <c r="O537" s="16"/>
      <c r="P537" s="14"/>
      <c r="Q537" s="217">
        <v>883</v>
      </c>
      <c r="R537" s="16">
        <v>0</v>
      </c>
      <c r="S537" s="16"/>
      <c r="T537" s="16">
        <f t="shared" si="97"/>
        <v>20</v>
      </c>
      <c r="U537" s="46"/>
      <c r="V537" s="16">
        <f t="shared" si="98"/>
        <v>20</v>
      </c>
      <c r="W537" s="16" t="str">
        <f t="shared" si="89"/>
        <v/>
      </c>
      <c r="X537" s="14"/>
      <c r="Y537" s="2"/>
      <c r="AA537" s="45" t="s">
        <v>3129</v>
      </c>
      <c r="AB537" s="224" t="s">
        <v>3130</v>
      </c>
      <c r="AC537" s="224"/>
      <c r="AD537" s="224"/>
      <c r="AE537" s="224"/>
      <c r="AF537" s="224"/>
      <c r="AG537" s="224">
        <v>1</v>
      </c>
      <c r="AH537" s="224">
        <v>0</v>
      </c>
      <c r="AI537" s="224">
        <v>0</v>
      </c>
      <c r="AJ537" s="224">
        <v>20</v>
      </c>
      <c r="AK537" s="230">
        <f t="shared" si="90"/>
        <v>2004</v>
      </c>
      <c r="AL537" s="224">
        <f t="shared" si="91"/>
        <v>20</v>
      </c>
      <c r="AM537" s="224">
        <v>0</v>
      </c>
      <c r="AN537" s="224">
        <f t="shared" si="92"/>
        <v>20</v>
      </c>
      <c r="AO537" s="224">
        <f t="shared" si="93"/>
        <v>20</v>
      </c>
      <c r="AP537" s="233"/>
      <c r="AQ537" s="224">
        <f t="shared" si="94"/>
        <v>20</v>
      </c>
      <c r="AR537" s="224"/>
      <c r="AS537" s="224">
        <f t="shared" si="95"/>
        <v>20</v>
      </c>
      <c r="AT537" s="224">
        <f t="shared" si="96"/>
        <v>0</v>
      </c>
      <c r="AU537" s="224" t="str">
        <f>IFERROR((AQ537-#REF!+#REF!)/(#REF!-#REF!)*100,"")</f>
        <v/>
      </c>
      <c r="AV537" s="224"/>
      <c r="AW537" s="224"/>
      <c r="AX537" s="224"/>
    </row>
    <row r="538" ht="12.75" customHeight="1" spans="1:50">
      <c r="A538" s="13">
        <v>531</v>
      </c>
      <c r="B538" s="204" t="s">
        <v>2457</v>
      </c>
      <c r="C538" s="204" t="s">
        <v>2167</v>
      </c>
      <c r="D538" s="205" t="s">
        <v>1798</v>
      </c>
      <c r="E538" s="206"/>
      <c r="F538" s="206"/>
      <c r="G538" s="207" t="s">
        <v>3126</v>
      </c>
      <c r="H538" s="208"/>
      <c r="I538" s="209" t="s">
        <v>1799</v>
      </c>
      <c r="J538" s="208">
        <v>1</v>
      </c>
      <c r="K538" s="209" t="s">
        <v>3127</v>
      </c>
      <c r="L538" s="215" t="s">
        <v>1800</v>
      </c>
      <c r="M538" s="214" t="str">
        <f t="shared" si="88"/>
        <v>2004-12-31</v>
      </c>
      <c r="N538" s="46"/>
      <c r="O538" s="16"/>
      <c r="P538" s="14"/>
      <c r="Q538" s="217">
        <v>883</v>
      </c>
      <c r="R538" s="16">
        <v>0</v>
      </c>
      <c r="S538" s="16"/>
      <c r="T538" s="16">
        <f t="shared" si="97"/>
        <v>20</v>
      </c>
      <c r="U538" s="46"/>
      <c r="V538" s="16">
        <f t="shared" si="98"/>
        <v>20</v>
      </c>
      <c r="W538" s="16" t="str">
        <f t="shared" si="89"/>
        <v/>
      </c>
      <c r="X538" s="14"/>
      <c r="Y538" s="2"/>
      <c r="AA538" s="45" t="s">
        <v>3129</v>
      </c>
      <c r="AB538" s="224" t="s">
        <v>3130</v>
      </c>
      <c r="AC538" s="224"/>
      <c r="AD538" s="224"/>
      <c r="AE538" s="224"/>
      <c r="AF538" s="224"/>
      <c r="AG538" s="224">
        <v>1</v>
      </c>
      <c r="AH538" s="224">
        <v>0</v>
      </c>
      <c r="AI538" s="224">
        <v>0</v>
      </c>
      <c r="AJ538" s="224">
        <v>20</v>
      </c>
      <c r="AK538" s="230">
        <f t="shared" si="90"/>
        <v>2004</v>
      </c>
      <c r="AL538" s="224">
        <f t="shared" si="91"/>
        <v>20</v>
      </c>
      <c r="AM538" s="224">
        <v>0</v>
      </c>
      <c r="AN538" s="224">
        <f t="shared" si="92"/>
        <v>20</v>
      </c>
      <c r="AO538" s="224">
        <f t="shared" si="93"/>
        <v>20</v>
      </c>
      <c r="AP538" s="233"/>
      <c r="AQ538" s="224">
        <f t="shared" si="94"/>
        <v>20</v>
      </c>
      <c r="AR538" s="224"/>
      <c r="AS538" s="224">
        <f t="shared" si="95"/>
        <v>20</v>
      </c>
      <c r="AT538" s="224">
        <f t="shared" si="96"/>
        <v>0</v>
      </c>
      <c r="AU538" s="224" t="str">
        <f>IFERROR((AQ538-#REF!+#REF!)/(#REF!-#REF!)*100,"")</f>
        <v/>
      </c>
      <c r="AV538" s="224"/>
      <c r="AW538" s="224"/>
      <c r="AX538" s="224"/>
    </row>
    <row r="539" ht="12.75" customHeight="1" spans="1:50">
      <c r="A539" s="13">
        <v>532</v>
      </c>
      <c r="B539" s="204" t="s">
        <v>2458</v>
      </c>
      <c r="C539" s="204" t="s">
        <v>2167</v>
      </c>
      <c r="D539" s="205" t="s">
        <v>1798</v>
      </c>
      <c r="E539" s="206"/>
      <c r="F539" s="206"/>
      <c r="G539" s="207" t="s">
        <v>3126</v>
      </c>
      <c r="H539" s="208"/>
      <c r="I539" s="209" t="s">
        <v>1799</v>
      </c>
      <c r="J539" s="208">
        <v>1</v>
      </c>
      <c r="K539" s="209" t="s">
        <v>3127</v>
      </c>
      <c r="L539" s="215" t="s">
        <v>1800</v>
      </c>
      <c r="M539" s="214" t="str">
        <f t="shared" si="88"/>
        <v>2004-12-31</v>
      </c>
      <c r="N539" s="46"/>
      <c r="O539" s="16"/>
      <c r="P539" s="14"/>
      <c r="Q539" s="217">
        <v>883</v>
      </c>
      <c r="R539" s="16">
        <v>0</v>
      </c>
      <c r="S539" s="16"/>
      <c r="T539" s="16">
        <f t="shared" si="97"/>
        <v>20</v>
      </c>
      <c r="U539" s="46"/>
      <c r="V539" s="16">
        <f t="shared" si="98"/>
        <v>20</v>
      </c>
      <c r="W539" s="16" t="str">
        <f t="shared" si="89"/>
        <v/>
      </c>
      <c r="X539" s="14"/>
      <c r="Y539" s="2"/>
      <c r="AA539" s="45" t="s">
        <v>3129</v>
      </c>
      <c r="AB539" s="224" t="s">
        <v>3130</v>
      </c>
      <c r="AC539" s="224"/>
      <c r="AD539" s="224"/>
      <c r="AE539" s="224"/>
      <c r="AF539" s="224"/>
      <c r="AG539" s="224">
        <v>1</v>
      </c>
      <c r="AH539" s="224">
        <v>0</v>
      </c>
      <c r="AI539" s="224">
        <v>0</v>
      </c>
      <c r="AJ539" s="224">
        <v>20</v>
      </c>
      <c r="AK539" s="230">
        <f t="shared" si="90"/>
        <v>2004</v>
      </c>
      <c r="AL539" s="224">
        <f t="shared" si="91"/>
        <v>20</v>
      </c>
      <c r="AM539" s="224">
        <v>0</v>
      </c>
      <c r="AN539" s="224">
        <f t="shared" si="92"/>
        <v>20</v>
      </c>
      <c r="AO539" s="224">
        <f t="shared" si="93"/>
        <v>20</v>
      </c>
      <c r="AP539" s="233"/>
      <c r="AQ539" s="224">
        <f t="shared" si="94"/>
        <v>20</v>
      </c>
      <c r="AR539" s="224"/>
      <c r="AS539" s="224">
        <f t="shared" si="95"/>
        <v>20</v>
      </c>
      <c r="AT539" s="224">
        <f t="shared" si="96"/>
        <v>0</v>
      </c>
      <c r="AU539" s="224" t="str">
        <f>IFERROR((AQ539-#REF!+#REF!)/(#REF!-#REF!)*100,"")</f>
        <v/>
      </c>
      <c r="AV539" s="224"/>
      <c r="AW539" s="224"/>
      <c r="AX539" s="224"/>
    </row>
    <row r="540" ht="12.75" customHeight="1" spans="1:50">
      <c r="A540" s="13">
        <v>533</v>
      </c>
      <c r="B540" s="204" t="s">
        <v>2459</v>
      </c>
      <c r="C540" s="204" t="s">
        <v>2167</v>
      </c>
      <c r="D540" s="205" t="s">
        <v>1798</v>
      </c>
      <c r="E540" s="206"/>
      <c r="F540" s="206"/>
      <c r="G540" s="207" t="s">
        <v>3126</v>
      </c>
      <c r="H540" s="208"/>
      <c r="I540" s="209" t="s">
        <v>1799</v>
      </c>
      <c r="J540" s="208">
        <v>1</v>
      </c>
      <c r="K540" s="209" t="s">
        <v>3127</v>
      </c>
      <c r="L540" s="215" t="s">
        <v>1800</v>
      </c>
      <c r="M540" s="214" t="str">
        <f t="shared" si="88"/>
        <v>2004-12-31</v>
      </c>
      <c r="N540" s="46"/>
      <c r="O540" s="16"/>
      <c r="P540" s="14"/>
      <c r="Q540" s="217">
        <v>883</v>
      </c>
      <c r="R540" s="16">
        <v>0</v>
      </c>
      <c r="S540" s="16"/>
      <c r="T540" s="16">
        <f t="shared" si="97"/>
        <v>20</v>
      </c>
      <c r="U540" s="46"/>
      <c r="V540" s="16">
        <f t="shared" si="98"/>
        <v>20</v>
      </c>
      <c r="W540" s="16" t="str">
        <f t="shared" si="89"/>
        <v/>
      </c>
      <c r="X540" s="14"/>
      <c r="Y540" s="2"/>
      <c r="AA540" s="45" t="s">
        <v>3129</v>
      </c>
      <c r="AB540" s="224" t="s">
        <v>3130</v>
      </c>
      <c r="AC540" s="224"/>
      <c r="AD540" s="224"/>
      <c r="AE540" s="224"/>
      <c r="AF540" s="224"/>
      <c r="AG540" s="224">
        <v>1</v>
      </c>
      <c r="AH540" s="224">
        <v>0</v>
      </c>
      <c r="AI540" s="224">
        <v>0</v>
      </c>
      <c r="AJ540" s="224">
        <v>20</v>
      </c>
      <c r="AK540" s="230">
        <f t="shared" si="90"/>
        <v>2004</v>
      </c>
      <c r="AL540" s="224">
        <f t="shared" si="91"/>
        <v>20</v>
      </c>
      <c r="AM540" s="224">
        <v>0</v>
      </c>
      <c r="AN540" s="224">
        <f t="shared" si="92"/>
        <v>20</v>
      </c>
      <c r="AO540" s="224">
        <f t="shared" si="93"/>
        <v>20</v>
      </c>
      <c r="AP540" s="233"/>
      <c r="AQ540" s="224">
        <f t="shared" si="94"/>
        <v>20</v>
      </c>
      <c r="AR540" s="224"/>
      <c r="AS540" s="224">
        <f t="shared" si="95"/>
        <v>20</v>
      </c>
      <c r="AT540" s="224">
        <f t="shared" si="96"/>
        <v>0</v>
      </c>
      <c r="AU540" s="224" t="str">
        <f>IFERROR((AQ540-#REF!+#REF!)/(#REF!-#REF!)*100,"")</f>
        <v/>
      </c>
      <c r="AV540" s="224"/>
      <c r="AW540" s="224"/>
      <c r="AX540" s="224"/>
    </row>
    <row r="541" ht="12.75" customHeight="1" spans="1:50">
      <c r="A541" s="13">
        <v>534</v>
      </c>
      <c r="B541" s="204" t="s">
        <v>2460</v>
      </c>
      <c r="C541" s="204" t="s">
        <v>2167</v>
      </c>
      <c r="D541" s="205" t="s">
        <v>1798</v>
      </c>
      <c r="E541" s="206"/>
      <c r="F541" s="206"/>
      <c r="G541" s="207" t="s">
        <v>3126</v>
      </c>
      <c r="H541" s="208"/>
      <c r="I541" s="209" t="s">
        <v>1799</v>
      </c>
      <c r="J541" s="208">
        <v>1</v>
      </c>
      <c r="K541" s="209" t="s">
        <v>3127</v>
      </c>
      <c r="L541" s="215" t="s">
        <v>1800</v>
      </c>
      <c r="M541" s="214" t="str">
        <f t="shared" si="88"/>
        <v>2004-12-31</v>
      </c>
      <c r="N541" s="46"/>
      <c r="O541" s="16"/>
      <c r="P541" s="14"/>
      <c r="Q541" s="217">
        <v>883</v>
      </c>
      <c r="R541" s="16">
        <v>0</v>
      </c>
      <c r="S541" s="16"/>
      <c r="T541" s="16">
        <f t="shared" si="97"/>
        <v>20</v>
      </c>
      <c r="U541" s="46"/>
      <c r="V541" s="16">
        <f t="shared" si="98"/>
        <v>20</v>
      </c>
      <c r="W541" s="16" t="str">
        <f t="shared" si="89"/>
        <v/>
      </c>
      <c r="X541" s="14"/>
      <c r="Y541" s="2"/>
      <c r="AA541" s="45" t="s">
        <v>3129</v>
      </c>
      <c r="AB541" s="224" t="s">
        <v>3130</v>
      </c>
      <c r="AC541" s="224"/>
      <c r="AD541" s="224"/>
      <c r="AE541" s="224"/>
      <c r="AF541" s="224"/>
      <c r="AG541" s="224">
        <v>1</v>
      </c>
      <c r="AH541" s="224">
        <v>0</v>
      </c>
      <c r="AI541" s="224">
        <v>0</v>
      </c>
      <c r="AJ541" s="224">
        <v>20</v>
      </c>
      <c r="AK541" s="230">
        <f t="shared" si="90"/>
        <v>2004</v>
      </c>
      <c r="AL541" s="224">
        <f t="shared" si="91"/>
        <v>20</v>
      </c>
      <c r="AM541" s="224">
        <v>0</v>
      </c>
      <c r="AN541" s="224">
        <f t="shared" si="92"/>
        <v>20</v>
      </c>
      <c r="AO541" s="224">
        <f t="shared" si="93"/>
        <v>20</v>
      </c>
      <c r="AP541" s="233"/>
      <c r="AQ541" s="224">
        <f t="shared" si="94"/>
        <v>20</v>
      </c>
      <c r="AR541" s="224"/>
      <c r="AS541" s="224">
        <f t="shared" si="95"/>
        <v>20</v>
      </c>
      <c r="AT541" s="224">
        <f t="shared" si="96"/>
        <v>0</v>
      </c>
      <c r="AU541" s="224" t="str">
        <f>IFERROR((AQ541-#REF!+#REF!)/(#REF!-#REF!)*100,"")</f>
        <v/>
      </c>
      <c r="AV541" s="224"/>
      <c r="AW541" s="224"/>
      <c r="AX541" s="224"/>
    </row>
    <row r="542" ht="12.75" customHeight="1" spans="1:50">
      <c r="A542" s="13">
        <v>535</v>
      </c>
      <c r="B542" s="204" t="s">
        <v>2461</v>
      </c>
      <c r="C542" s="204" t="s">
        <v>2167</v>
      </c>
      <c r="D542" s="205" t="s">
        <v>1798</v>
      </c>
      <c r="E542" s="206"/>
      <c r="F542" s="206"/>
      <c r="G542" s="207" t="s">
        <v>3126</v>
      </c>
      <c r="H542" s="208"/>
      <c r="I542" s="209" t="s">
        <v>1799</v>
      </c>
      <c r="J542" s="208">
        <v>1</v>
      </c>
      <c r="K542" s="209" t="s">
        <v>3127</v>
      </c>
      <c r="L542" s="215" t="s">
        <v>1800</v>
      </c>
      <c r="M542" s="214" t="str">
        <f t="shared" si="88"/>
        <v>2004-12-31</v>
      </c>
      <c r="N542" s="46"/>
      <c r="O542" s="16"/>
      <c r="P542" s="14"/>
      <c r="Q542" s="217">
        <v>883</v>
      </c>
      <c r="R542" s="16">
        <v>0</v>
      </c>
      <c r="S542" s="16"/>
      <c r="T542" s="16">
        <f t="shared" si="97"/>
        <v>20</v>
      </c>
      <c r="U542" s="46"/>
      <c r="V542" s="16">
        <f t="shared" si="98"/>
        <v>20</v>
      </c>
      <c r="W542" s="16" t="str">
        <f t="shared" si="89"/>
        <v/>
      </c>
      <c r="X542" s="14"/>
      <c r="Y542" s="2"/>
      <c r="AA542" s="45" t="s">
        <v>3129</v>
      </c>
      <c r="AB542" s="224" t="s">
        <v>3130</v>
      </c>
      <c r="AC542" s="224"/>
      <c r="AD542" s="224"/>
      <c r="AE542" s="224"/>
      <c r="AF542" s="224"/>
      <c r="AG542" s="224">
        <v>1</v>
      </c>
      <c r="AH542" s="224">
        <v>0</v>
      </c>
      <c r="AI542" s="224">
        <v>0</v>
      </c>
      <c r="AJ542" s="224">
        <v>20</v>
      </c>
      <c r="AK542" s="230">
        <f t="shared" si="90"/>
        <v>2004</v>
      </c>
      <c r="AL542" s="224">
        <f t="shared" si="91"/>
        <v>20</v>
      </c>
      <c r="AM542" s="224">
        <v>0</v>
      </c>
      <c r="AN542" s="224">
        <f t="shared" si="92"/>
        <v>20</v>
      </c>
      <c r="AO542" s="224">
        <f t="shared" si="93"/>
        <v>20</v>
      </c>
      <c r="AP542" s="233"/>
      <c r="AQ542" s="224">
        <f t="shared" si="94"/>
        <v>20</v>
      </c>
      <c r="AR542" s="224"/>
      <c r="AS542" s="224">
        <f t="shared" si="95"/>
        <v>20</v>
      </c>
      <c r="AT542" s="224">
        <f t="shared" si="96"/>
        <v>0</v>
      </c>
      <c r="AU542" s="224" t="str">
        <f>IFERROR((AQ542-#REF!+#REF!)/(#REF!-#REF!)*100,"")</f>
        <v/>
      </c>
      <c r="AV542" s="224"/>
      <c r="AW542" s="224"/>
      <c r="AX542" s="224"/>
    </row>
    <row r="543" ht="12.75" customHeight="1" spans="1:50">
      <c r="A543" s="13">
        <v>536</v>
      </c>
      <c r="B543" s="204" t="s">
        <v>2462</v>
      </c>
      <c r="C543" s="204" t="s">
        <v>2167</v>
      </c>
      <c r="D543" s="205" t="s">
        <v>1798</v>
      </c>
      <c r="E543" s="206"/>
      <c r="F543" s="206"/>
      <c r="G543" s="207" t="s">
        <v>3126</v>
      </c>
      <c r="H543" s="208"/>
      <c r="I543" s="209" t="s">
        <v>1799</v>
      </c>
      <c r="J543" s="208">
        <v>1</v>
      </c>
      <c r="K543" s="209" t="s">
        <v>3127</v>
      </c>
      <c r="L543" s="215" t="s">
        <v>1800</v>
      </c>
      <c r="M543" s="214" t="str">
        <f t="shared" si="88"/>
        <v>2004-12-31</v>
      </c>
      <c r="N543" s="46"/>
      <c r="O543" s="16"/>
      <c r="P543" s="14"/>
      <c r="Q543" s="217">
        <v>883</v>
      </c>
      <c r="R543" s="16">
        <v>0</v>
      </c>
      <c r="S543" s="16"/>
      <c r="T543" s="16">
        <f t="shared" si="97"/>
        <v>20</v>
      </c>
      <c r="U543" s="46"/>
      <c r="V543" s="16">
        <f t="shared" si="98"/>
        <v>20</v>
      </c>
      <c r="W543" s="16" t="str">
        <f t="shared" si="89"/>
        <v/>
      </c>
      <c r="X543" s="14"/>
      <c r="Y543" s="2"/>
      <c r="AA543" s="45" t="s">
        <v>3129</v>
      </c>
      <c r="AB543" s="224" t="s">
        <v>3130</v>
      </c>
      <c r="AC543" s="224"/>
      <c r="AD543" s="224"/>
      <c r="AE543" s="224"/>
      <c r="AF543" s="224"/>
      <c r="AG543" s="224">
        <v>1</v>
      </c>
      <c r="AH543" s="224">
        <v>0</v>
      </c>
      <c r="AI543" s="224">
        <v>0</v>
      </c>
      <c r="AJ543" s="224">
        <v>20</v>
      </c>
      <c r="AK543" s="230">
        <f t="shared" si="90"/>
        <v>2004</v>
      </c>
      <c r="AL543" s="224">
        <f t="shared" si="91"/>
        <v>20</v>
      </c>
      <c r="AM543" s="224">
        <v>0</v>
      </c>
      <c r="AN543" s="224">
        <f t="shared" si="92"/>
        <v>20</v>
      </c>
      <c r="AO543" s="224">
        <f t="shared" si="93"/>
        <v>20</v>
      </c>
      <c r="AP543" s="233"/>
      <c r="AQ543" s="224">
        <f t="shared" si="94"/>
        <v>20</v>
      </c>
      <c r="AR543" s="224"/>
      <c r="AS543" s="224">
        <f t="shared" si="95"/>
        <v>20</v>
      </c>
      <c r="AT543" s="224">
        <f t="shared" si="96"/>
        <v>0</v>
      </c>
      <c r="AU543" s="224" t="str">
        <f>IFERROR((AQ543-#REF!+#REF!)/(#REF!-#REF!)*100,"")</f>
        <v/>
      </c>
      <c r="AV543" s="224"/>
      <c r="AW543" s="224"/>
      <c r="AX543" s="224"/>
    </row>
    <row r="544" ht="12.75" customHeight="1" spans="1:50">
      <c r="A544" s="13">
        <v>537</v>
      </c>
      <c r="B544" s="204" t="s">
        <v>2463</v>
      </c>
      <c r="C544" s="204" t="s">
        <v>2167</v>
      </c>
      <c r="D544" s="205" t="s">
        <v>1798</v>
      </c>
      <c r="E544" s="206"/>
      <c r="F544" s="206"/>
      <c r="G544" s="207" t="s">
        <v>3126</v>
      </c>
      <c r="H544" s="208"/>
      <c r="I544" s="209" t="s">
        <v>1799</v>
      </c>
      <c r="J544" s="208">
        <v>1</v>
      </c>
      <c r="K544" s="209" t="s">
        <v>3127</v>
      </c>
      <c r="L544" s="215" t="s">
        <v>1800</v>
      </c>
      <c r="M544" s="214" t="str">
        <f t="shared" si="88"/>
        <v>2004-12-31</v>
      </c>
      <c r="N544" s="46"/>
      <c r="O544" s="16"/>
      <c r="P544" s="14"/>
      <c r="Q544" s="217">
        <v>883</v>
      </c>
      <c r="R544" s="16">
        <v>0</v>
      </c>
      <c r="S544" s="16"/>
      <c r="T544" s="16">
        <f t="shared" si="97"/>
        <v>20</v>
      </c>
      <c r="U544" s="46"/>
      <c r="V544" s="16">
        <f t="shared" si="98"/>
        <v>20</v>
      </c>
      <c r="W544" s="16" t="str">
        <f t="shared" si="89"/>
        <v/>
      </c>
      <c r="X544" s="14"/>
      <c r="Y544" s="2"/>
      <c r="AA544" s="45" t="s">
        <v>3129</v>
      </c>
      <c r="AB544" s="224" t="s">
        <v>3130</v>
      </c>
      <c r="AC544" s="224"/>
      <c r="AD544" s="224"/>
      <c r="AE544" s="224"/>
      <c r="AF544" s="224"/>
      <c r="AG544" s="224">
        <v>1</v>
      </c>
      <c r="AH544" s="224">
        <v>0</v>
      </c>
      <c r="AI544" s="224">
        <v>0</v>
      </c>
      <c r="AJ544" s="224">
        <v>20</v>
      </c>
      <c r="AK544" s="230">
        <f t="shared" si="90"/>
        <v>2004</v>
      </c>
      <c r="AL544" s="224">
        <f t="shared" si="91"/>
        <v>20</v>
      </c>
      <c r="AM544" s="224">
        <v>0</v>
      </c>
      <c r="AN544" s="224">
        <f t="shared" si="92"/>
        <v>20</v>
      </c>
      <c r="AO544" s="224">
        <f t="shared" si="93"/>
        <v>20</v>
      </c>
      <c r="AP544" s="233"/>
      <c r="AQ544" s="224">
        <f t="shared" si="94"/>
        <v>20</v>
      </c>
      <c r="AR544" s="224"/>
      <c r="AS544" s="224">
        <f t="shared" si="95"/>
        <v>20</v>
      </c>
      <c r="AT544" s="224">
        <f t="shared" si="96"/>
        <v>0</v>
      </c>
      <c r="AU544" s="224" t="str">
        <f>IFERROR((AQ544-#REF!+#REF!)/(#REF!-#REF!)*100,"")</f>
        <v/>
      </c>
      <c r="AV544" s="224"/>
      <c r="AW544" s="224"/>
      <c r="AX544" s="224"/>
    </row>
    <row r="545" ht="12.75" customHeight="1" spans="1:50">
      <c r="A545" s="13">
        <v>538</v>
      </c>
      <c r="B545" s="204" t="s">
        <v>2464</v>
      </c>
      <c r="C545" s="204" t="s">
        <v>2167</v>
      </c>
      <c r="D545" s="205" t="s">
        <v>1798</v>
      </c>
      <c r="E545" s="206"/>
      <c r="F545" s="206"/>
      <c r="G545" s="207" t="s">
        <v>3126</v>
      </c>
      <c r="H545" s="208"/>
      <c r="I545" s="209" t="s">
        <v>1799</v>
      </c>
      <c r="J545" s="208">
        <v>1</v>
      </c>
      <c r="K545" s="209" t="s">
        <v>3127</v>
      </c>
      <c r="L545" s="215" t="s">
        <v>1800</v>
      </c>
      <c r="M545" s="214" t="str">
        <f t="shared" si="88"/>
        <v>2004-12-31</v>
      </c>
      <c r="N545" s="46"/>
      <c r="O545" s="16"/>
      <c r="P545" s="14"/>
      <c r="Q545" s="217">
        <v>883</v>
      </c>
      <c r="R545" s="16">
        <v>0</v>
      </c>
      <c r="S545" s="16"/>
      <c r="T545" s="16">
        <f t="shared" si="97"/>
        <v>20</v>
      </c>
      <c r="U545" s="46"/>
      <c r="V545" s="16">
        <f t="shared" si="98"/>
        <v>20</v>
      </c>
      <c r="W545" s="16" t="str">
        <f t="shared" si="89"/>
        <v/>
      </c>
      <c r="X545" s="14"/>
      <c r="Y545" s="2"/>
      <c r="AA545" s="45" t="s">
        <v>3129</v>
      </c>
      <c r="AB545" s="224" t="s">
        <v>3130</v>
      </c>
      <c r="AC545" s="224"/>
      <c r="AD545" s="224"/>
      <c r="AE545" s="224"/>
      <c r="AF545" s="224"/>
      <c r="AG545" s="224">
        <v>1</v>
      </c>
      <c r="AH545" s="224">
        <v>0</v>
      </c>
      <c r="AI545" s="224">
        <v>0</v>
      </c>
      <c r="AJ545" s="224">
        <v>20</v>
      </c>
      <c r="AK545" s="230">
        <f t="shared" si="90"/>
        <v>2004</v>
      </c>
      <c r="AL545" s="224">
        <f t="shared" si="91"/>
        <v>20</v>
      </c>
      <c r="AM545" s="224">
        <v>0</v>
      </c>
      <c r="AN545" s="224">
        <f t="shared" si="92"/>
        <v>20</v>
      </c>
      <c r="AO545" s="224">
        <f t="shared" si="93"/>
        <v>20</v>
      </c>
      <c r="AP545" s="233"/>
      <c r="AQ545" s="224">
        <f t="shared" si="94"/>
        <v>20</v>
      </c>
      <c r="AR545" s="224"/>
      <c r="AS545" s="224">
        <f t="shared" si="95"/>
        <v>20</v>
      </c>
      <c r="AT545" s="224">
        <f t="shared" si="96"/>
        <v>0</v>
      </c>
      <c r="AU545" s="224" t="str">
        <f>IFERROR((AQ545-#REF!+#REF!)/(#REF!-#REF!)*100,"")</f>
        <v/>
      </c>
      <c r="AV545" s="224"/>
      <c r="AW545" s="224"/>
      <c r="AX545" s="224"/>
    </row>
    <row r="546" ht="12.75" customHeight="1" spans="1:50">
      <c r="A546" s="13">
        <v>539</v>
      </c>
      <c r="B546" s="204" t="s">
        <v>2465</v>
      </c>
      <c r="C546" s="204" t="s">
        <v>2167</v>
      </c>
      <c r="D546" s="205" t="s">
        <v>1798</v>
      </c>
      <c r="E546" s="206"/>
      <c r="F546" s="206"/>
      <c r="G546" s="207" t="s">
        <v>3126</v>
      </c>
      <c r="H546" s="208"/>
      <c r="I546" s="209" t="s">
        <v>1799</v>
      </c>
      <c r="J546" s="208">
        <v>1</v>
      </c>
      <c r="K546" s="209" t="s">
        <v>3127</v>
      </c>
      <c r="L546" s="215" t="s">
        <v>1800</v>
      </c>
      <c r="M546" s="214" t="str">
        <f t="shared" si="88"/>
        <v>2004-12-31</v>
      </c>
      <c r="N546" s="46"/>
      <c r="O546" s="16"/>
      <c r="P546" s="14"/>
      <c r="Q546" s="217">
        <v>883</v>
      </c>
      <c r="R546" s="16">
        <v>0</v>
      </c>
      <c r="S546" s="16"/>
      <c r="T546" s="16">
        <f t="shared" si="97"/>
        <v>20</v>
      </c>
      <c r="U546" s="46"/>
      <c r="V546" s="16">
        <f t="shared" si="98"/>
        <v>20</v>
      </c>
      <c r="W546" s="16" t="str">
        <f t="shared" si="89"/>
        <v/>
      </c>
      <c r="X546" s="14"/>
      <c r="Y546" s="2"/>
      <c r="AA546" s="45" t="s">
        <v>3129</v>
      </c>
      <c r="AB546" s="224" t="s">
        <v>3130</v>
      </c>
      <c r="AC546" s="224"/>
      <c r="AD546" s="224"/>
      <c r="AE546" s="224"/>
      <c r="AF546" s="224"/>
      <c r="AG546" s="224">
        <v>1</v>
      </c>
      <c r="AH546" s="224">
        <v>0</v>
      </c>
      <c r="AI546" s="224">
        <v>0</v>
      </c>
      <c r="AJ546" s="224">
        <v>20</v>
      </c>
      <c r="AK546" s="230">
        <f t="shared" si="90"/>
        <v>2004</v>
      </c>
      <c r="AL546" s="224">
        <f t="shared" si="91"/>
        <v>20</v>
      </c>
      <c r="AM546" s="224">
        <v>0</v>
      </c>
      <c r="AN546" s="224">
        <f t="shared" si="92"/>
        <v>20</v>
      </c>
      <c r="AO546" s="224">
        <f t="shared" si="93"/>
        <v>20</v>
      </c>
      <c r="AP546" s="233"/>
      <c r="AQ546" s="224">
        <f t="shared" si="94"/>
        <v>20</v>
      </c>
      <c r="AR546" s="224"/>
      <c r="AS546" s="224">
        <f t="shared" si="95"/>
        <v>20</v>
      </c>
      <c r="AT546" s="224">
        <f t="shared" si="96"/>
        <v>0</v>
      </c>
      <c r="AU546" s="224" t="str">
        <f>IFERROR((AQ546-#REF!+#REF!)/(#REF!-#REF!)*100,"")</f>
        <v/>
      </c>
      <c r="AV546" s="224"/>
      <c r="AW546" s="224"/>
      <c r="AX546" s="224"/>
    </row>
    <row r="547" ht="12.75" customHeight="1" spans="1:50">
      <c r="A547" s="13">
        <v>540</v>
      </c>
      <c r="B547" s="204" t="s">
        <v>2466</v>
      </c>
      <c r="C547" s="204" t="s">
        <v>2175</v>
      </c>
      <c r="D547" s="205" t="s">
        <v>1798</v>
      </c>
      <c r="E547" s="206"/>
      <c r="F547" s="206"/>
      <c r="G547" s="207" t="s">
        <v>3126</v>
      </c>
      <c r="H547" s="208"/>
      <c r="I547" s="209" t="s">
        <v>1799</v>
      </c>
      <c r="J547" s="208">
        <v>1</v>
      </c>
      <c r="K547" s="209" t="s">
        <v>3127</v>
      </c>
      <c r="L547" s="215" t="s">
        <v>1800</v>
      </c>
      <c r="M547" s="214" t="str">
        <f t="shared" si="88"/>
        <v>2004-12-31</v>
      </c>
      <c r="N547" s="46"/>
      <c r="O547" s="16"/>
      <c r="P547" s="14"/>
      <c r="Q547" s="217">
        <v>398</v>
      </c>
      <c r="R547" s="16">
        <v>0</v>
      </c>
      <c r="S547" s="16"/>
      <c r="T547" s="16">
        <f t="shared" si="97"/>
        <v>10</v>
      </c>
      <c r="U547" s="46"/>
      <c r="V547" s="16">
        <f t="shared" si="98"/>
        <v>10</v>
      </c>
      <c r="W547" s="16" t="str">
        <f t="shared" si="89"/>
        <v/>
      </c>
      <c r="X547" s="14"/>
      <c r="Y547" s="2"/>
      <c r="AA547" s="45" t="s">
        <v>3129</v>
      </c>
      <c r="AB547" s="224" t="s">
        <v>3130</v>
      </c>
      <c r="AC547" s="224"/>
      <c r="AD547" s="224"/>
      <c r="AE547" s="224"/>
      <c r="AF547" s="224"/>
      <c r="AG547" s="224">
        <v>1</v>
      </c>
      <c r="AH547" s="224">
        <v>0</v>
      </c>
      <c r="AI547" s="224">
        <v>0</v>
      </c>
      <c r="AJ547" s="224">
        <v>10</v>
      </c>
      <c r="AK547" s="230">
        <f t="shared" si="90"/>
        <v>2004</v>
      </c>
      <c r="AL547" s="224">
        <f t="shared" si="91"/>
        <v>10</v>
      </c>
      <c r="AM547" s="224">
        <v>0</v>
      </c>
      <c r="AN547" s="224">
        <f t="shared" si="92"/>
        <v>10</v>
      </c>
      <c r="AO547" s="224">
        <f t="shared" si="93"/>
        <v>10</v>
      </c>
      <c r="AP547" s="233"/>
      <c r="AQ547" s="224">
        <f t="shared" si="94"/>
        <v>10</v>
      </c>
      <c r="AR547" s="224"/>
      <c r="AS547" s="224">
        <f t="shared" si="95"/>
        <v>10</v>
      </c>
      <c r="AT547" s="224">
        <f t="shared" si="96"/>
        <v>0</v>
      </c>
      <c r="AU547" s="224" t="str">
        <f>IFERROR((AQ547-#REF!+#REF!)/(#REF!-#REF!)*100,"")</f>
        <v/>
      </c>
      <c r="AV547" s="224"/>
      <c r="AW547" s="224"/>
      <c r="AX547" s="224"/>
    </row>
    <row r="548" ht="12.75" customHeight="1" spans="1:50">
      <c r="A548" s="13">
        <v>541</v>
      </c>
      <c r="B548" s="204" t="s">
        <v>2467</v>
      </c>
      <c r="C548" s="204" t="s">
        <v>2175</v>
      </c>
      <c r="D548" s="205" t="s">
        <v>1798</v>
      </c>
      <c r="E548" s="206"/>
      <c r="F548" s="206"/>
      <c r="G548" s="207" t="s">
        <v>3126</v>
      </c>
      <c r="H548" s="208"/>
      <c r="I548" s="209" t="s">
        <v>1799</v>
      </c>
      <c r="J548" s="208">
        <v>1</v>
      </c>
      <c r="K548" s="209" t="s">
        <v>3127</v>
      </c>
      <c r="L548" s="215" t="s">
        <v>1800</v>
      </c>
      <c r="M548" s="214" t="str">
        <f t="shared" si="88"/>
        <v>2004-12-31</v>
      </c>
      <c r="N548" s="46"/>
      <c r="O548" s="16"/>
      <c r="P548" s="14"/>
      <c r="Q548" s="217">
        <v>398</v>
      </c>
      <c r="R548" s="16">
        <v>0</v>
      </c>
      <c r="S548" s="16"/>
      <c r="T548" s="16">
        <f t="shared" si="97"/>
        <v>10</v>
      </c>
      <c r="U548" s="46"/>
      <c r="V548" s="16">
        <f t="shared" si="98"/>
        <v>10</v>
      </c>
      <c r="W548" s="16" t="str">
        <f t="shared" si="89"/>
        <v/>
      </c>
      <c r="X548" s="14"/>
      <c r="Y548" s="2"/>
      <c r="AA548" s="45" t="s">
        <v>3129</v>
      </c>
      <c r="AB548" s="224" t="s">
        <v>3130</v>
      </c>
      <c r="AC548" s="224"/>
      <c r="AD548" s="224"/>
      <c r="AE548" s="224"/>
      <c r="AF548" s="224"/>
      <c r="AG548" s="224">
        <v>1</v>
      </c>
      <c r="AH548" s="224">
        <v>0</v>
      </c>
      <c r="AI548" s="224">
        <v>0</v>
      </c>
      <c r="AJ548" s="224">
        <v>10</v>
      </c>
      <c r="AK548" s="230">
        <f t="shared" si="90"/>
        <v>2004</v>
      </c>
      <c r="AL548" s="224">
        <f t="shared" si="91"/>
        <v>10</v>
      </c>
      <c r="AM548" s="224">
        <v>0</v>
      </c>
      <c r="AN548" s="224">
        <f t="shared" si="92"/>
        <v>10</v>
      </c>
      <c r="AO548" s="224">
        <f t="shared" si="93"/>
        <v>10</v>
      </c>
      <c r="AP548" s="233"/>
      <c r="AQ548" s="224">
        <f t="shared" si="94"/>
        <v>10</v>
      </c>
      <c r="AR548" s="224"/>
      <c r="AS548" s="224">
        <f t="shared" si="95"/>
        <v>10</v>
      </c>
      <c r="AT548" s="224">
        <f t="shared" si="96"/>
        <v>0</v>
      </c>
      <c r="AU548" s="224" t="str">
        <f>IFERROR((AQ548-#REF!+#REF!)/(#REF!-#REF!)*100,"")</f>
        <v/>
      </c>
      <c r="AV548" s="224"/>
      <c r="AW548" s="224"/>
      <c r="AX548" s="224"/>
    </row>
    <row r="549" ht="12.75" customHeight="1" spans="1:50">
      <c r="A549" s="13">
        <v>542</v>
      </c>
      <c r="B549" s="204" t="s">
        <v>2468</v>
      </c>
      <c r="C549" s="204" t="s">
        <v>2175</v>
      </c>
      <c r="D549" s="205" t="s">
        <v>1798</v>
      </c>
      <c r="E549" s="206"/>
      <c r="F549" s="206"/>
      <c r="G549" s="207" t="s">
        <v>3126</v>
      </c>
      <c r="H549" s="208"/>
      <c r="I549" s="209" t="s">
        <v>1799</v>
      </c>
      <c r="J549" s="208">
        <v>1</v>
      </c>
      <c r="K549" s="209" t="s">
        <v>3127</v>
      </c>
      <c r="L549" s="215" t="s">
        <v>1800</v>
      </c>
      <c r="M549" s="214" t="str">
        <f t="shared" si="88"/>
        <v>2004-12-31</v>
      </c>
      <c r="N549" s="46"/>
      <c r="O549" s="16"/>
      <c r="P549" s="14"/>
      <c r="Q549" s="217">
        <v>398</v>
      </c>
      <c r="R549" s="16">
        <v>0</v>
      </c>
      <c r="S549" s="16"/>
      <c r="T549" s="16">
        <f t="shared" si="97"/>
        <v>10</v>
      </c>
      <c r="U549" s="46"/>
      <c r="V549" s="16">
        <f t="shared" si="98"/>
        <v>10</v>
      </c>
      <c r="W549" s="16" t="str">
        <f t="shared" si="89"/>
        <v/>
      </c>
      <c r="X549" s="14"/>
      <c r="Y549" s="2"/>
      <c r="AA549" s="45" t="s">
        <v>3129</v>
      </c>
      <c r="AB549" s="224" t="s">
        <v>3130</v>
      </c>
      <c r="AC549" s="224"/>
      <c r="AD549" s="224"/>
      <c r="AE549" s="224"/>
      <c r="AF549" s="224"/>
      <c r="AG549" s="224">
        <v>1</v>
      </c>
      <c r="AH549" s="224">
        <v>0</v>
      </c>
      <c r="AI549" s="224">
        <v>0</v>
      </c>
      <c r="AJ549" s="224">
        <v>10</v>
      </c>
      <c r="AK549" s="230">
        <f t="shared" si="90"/>
        <v>2004</v>
      </c>
      <c r="AL549" s="224">
        <f t="shared" si="91"/>
        <v>10</v>
      </c>
      <c r="AM549" s="224">
        <v>0</v>
      </c>
      <c r="AN549" s="224">
        <f t="shared" si="92"/>
        <v>10</v>
      </c>
      <c r="AO549" s="224">
        <f t="shared" si="93"/>
        <v>10</v>
      </c>
      <c r="AP549" s="233"/>
      <c r="AQ549" s="224">
        <f t="shared" si="94"/>
        <v>10</v>
      </c>
      <c r="AR549" s="224"/>
      <c r="AS549" s="224">
        <f t="shared" si="95"/>
        <v>10</v>
      </c>
      <c r="AT549" s="224">
        <f t="shared" si="96"/>
        <v>0</v>
      </c>
      <c r="AU549" s="224" t="str">
        <f>IFERROR((AQ549-#REF!+#REF!)/(#REF!-#REF!)*100,"")</f>
        <v/>
      </c>
      <c r="AV549" s="224"/>
      <c r="AW549" s="224"/>
      <c r="AX549" s="224"/>
    </row>
    <row r="550" ht="12.75" customHeight="1" spans="1:50">
      <c r="A550" s="13">
        <v>543</v>
      </c>
      <c r="B550" s="204" t="s">
        <v>2469</v>
      </c>
      <c r="C550" s="204" t="s">
        <v>2175</v>
      </c>
      <c r="D550" s="205" t="s">
        <v>1798</v>
      </c>
      <c r="E550" s="206"/>
      <c r="F550" s="206"/>
      <c r="G550" s="207" t="s">
        <v>3126</v>
      </c>
      <c r="H550" s="208"/>
      <c r="I550" s="209" t="s">
        <v>1799</v>
      </c>
      <c r="J550" s="208">
        <v>1</v>
      </c>
      <c r="K550" s="209" t="s">
        <v>3127</v>
      </c>
      <c r="L550" s="215" t="s">
        <v>1800</v>
      </c>
      <c r="M550" s="214" t="str">
        <f t="shared" si="88"/>
        <v>2004-12-31</v>
      </c>
      <c r="N550" s="46"/>
      <c r="O550" s="16"/>
      <c r="P550" s="14"/>
      <c r="Q550" s="217">
        <v>398</v>
      </c>
      <c r="R550" s="16">
        <v>0</v>
      </c>
      <c r="S550" s="16"/>
      <c r="T550" s="16">
        <f t="shared" si="97"/>
        <v>10</v>
      </c>
      <c r="U550" s="46"/>
      <c r="V550" s="16">
        <f t="shared" si="98"/>
        <v>10</v>
      </c>
      <c r="W550" s="16" t="str">
        <f t="shared" si="89"/>
        <v/>
      </c>
      <c r="X550" s="14"/>
      <c r="Y550" s="2"/>
      <c r="AA550" s="45" t="s">
        <v>3129</v>
      </c>
      <c r="AB550" s="224" t="s">
        <v>3130</v>
      </c>
      <c r="AC550" s="224"/>
      <c r="AD550" s="224"/>
      <c r="AE550" s="224"/>
      <c r="AF550" s="224"/>
      <c r="AG550" s="224">
        <v>1</v>
      </c>
      <c r="AH550" s="224">
        <v>0</v>
      </c>
      <c r="AI550" s="224">
        <v>0</v>
      </c>
      <c r="AJ550" s="224">
        <v>10</v>
      </c>
      <c r="AK550" s="230">
        <f t="shared" si="90"/>
        <v>2004</v>
      </c>
      <c r="AL550" s="224">
        <f t="shared" si="91"/>
        <v>10</v>
      </c>
      <c r="AM550" s="224">
        <v>0</v>
      </c>
      <c r="AN550" s="224">
        <f t="shared" si="92"/>
        <v>10</v>
      </c>
      <c r="AO550" s="224">
        <f t="shared" si="93"/>
        <v>10</v>
      </c>
      <c r="AP550" s="233"/>
      <c r="AQ550" s="224">
        <f t="shared" si="94"/>
        <v>10</v>
      </c>
      <c r="AR550" s="224"/>
      <c r="AS550" s="224">
        <f t="shared" si="95"/>
        <v>10</v>
      </c>
      <c r="AT550" s="224">
        <f t="shared" si="96"/>
        <v>0</v>
      </c>
      <c r="AU550" s="224" t="str">
        <f>IFERROR((AQ550-#REF!+#REF!)/(#REF!-#REF!)*100,"")</f>
        <v/>
      </c>
      <c r="AV550" s="224"/>
      <c r="AW550" s="224"/>
      <c r="AX550" s="224"/>
    </row>
    <row r="551" ht="12.75" customHeight="1" spans="1:50">
      <c r="A551" s="13">
        <v>544</v>
      </c>
      <c r="B551" s="204" t="s">
        <v>2470</v>
      </c>
      <c r="C551" s="204" t="s">
        <v>2175</v>
      </c>
      <c r="D551" s="205" t="s">
        <v>1798</v>
      </c>
      <c r="E551" s="206"/>
      <c r="F551" s="206"/>
      <c r="G551" s="207" t="s">
        <v>3126</v>
      </c>
      <c r="H551" s="208"/>
      <c r="I551" s="209" t="s">
        <v>1799</v>
      </c>
      <c r="J551" s="208">
        <v>1</v>
      </c>
      <c r="K551" s="209" t="s">
        <v>3127</v>
      </c>
      <c r="L551" s="215" t="s">
        <v>1800</v>
      </c>
      <c r="M551" s="214" t="str">
        <f t="shared" si="88"/>
        <v>2004-12-31</v>
      </c>
      <c r="N551" s="46"/>
      <c r="O551" s="16"/>
      <c r="P551" s="14"/>
      <c r="Q551" s="217">
        <v>398</v>
      </c>
      <c r="R551" s="16">
        <v>0</v>
      </c>
      <c r="S551" s="16"/>
      <c r="T551" s="16">
        <f t="shared" si="97"/>
        <v>10</v>
      </c>
      <c r="U551" s="46"/>
      <c r="V551" s="16">
        <f t="shared" si="98"/>
        <v>10</v>
      </c>
      <c r="W551" s="16" t="str">
        <f t="shared" si="89"/>
        <v/>
      </c>
      <c r="X551" s="14"/>
      <c r="Y551" s="2"/>
      <c r="AA551" s="45" t="s">
        <v>3129</v>
      </c>
      <c r="AB551" s="224" t="s">
        <v>3130</v>
      </c>
      <c r="AC551" s="224"/>
      <c r="AD551" s="224"/>
      <c r="AE551" s="224"/>
      <c r="AF551" s="224"/>
      <c r="AG551" s="224">
        <v>1</v>
      </c>
      <c r="AH551" s="224">
        <v>0</v>
      </c>
      <c r="AI551" s="224">
        <v>0</v>
      </c>
      <c r="AJ551" s="224">
        <v>10</v>
      </c>
      <c r="AK551" s="230">
        <f t="shared" si="90"/>
        <v>2004</v>
      </c>
      <c r="AL551" s="224">
        <f t="shared" si="91"/>
        <v>10</v>
      </c>
      <c r="AM551" s="224">
        <v>0</v>
      </c>
      <c r="AN551" s="224">
        <f t="shared" si="92"/>
        <v>10</v>
      </c>
      <c r="AO551" s="224">
        <f t="shared" si="93"/>
        <v>10</v>
      </c>
      <c r="AP551" s="233"/>
      <c r="AQ551" s="224">
        <f t="shared" si="94"/>
        <v>10</v>
      </c>
      <c r="AR551" s="224"/>
      <c r="AS551" s="224">
        <f t="shared" si="95"/>
        <v>10</v>
      </c>
      <c r="AT551" s="224">
        <f t="shared" si="96"/>
        <v>0</v>
      </c>
      <c r="AU551" s="224" t="str">
        <f>IFERROR((AQ551-#REF!+#REF!)/(#REF!-#REF!)*100,"")</f>
        <v/>
      </c>
      <c r="AV551" s="224"/>
      <c r="AW551" s="224"/>
      <c r="AX551" s="224"/>
    </row>
    <row r="552" ht="12.75" customHeight="1" spans="1:50">
      <c r="A552" s="13">
        <v>545</v>
      </c>
      <c r="B552" s="204" t="s">
        <v>2471</v>
      </c>
      <c r="C552" s="204" t="s">
        <v>2175</v>
      </c>
      <c r="D552" s="205" t="s">
        <v>1798</v>
      </c>
      <c r="E552" s="206"/>
      <c r="F552" s="206"/>
      <c r="G552" s="207" t="s">
        <v>3126</v>
      </c>
      <c r="H552" s="208"/>
      <c r="I552" s="209" t="s">
        <v>1799</v>
      </c>
      <c r="J552" s="208">
        <v>1</v>
      </c>
      <c r="K552" s="209" t="s">
        <v>3127</v>
      </c>
      <c r="L552" s="215" t="s">
        <v>1800</v>
      </c>
      <c r="M552" s="214" t="str">
        <f t="shared" si="88"/>
        <v>2004-12-31</v>
      </c>
      <c r="N552" s="46"/>
      <c r="O552" s="16"/>
      <c r="P552" s="14"/>
      <c r="Q552" s="217">
        <v>398</v>
      </c>
      <c r="R552" s="16">
        <v>0</v>
      </c>
      <c r="S552" s="16"/>
      <c r="T552" s="16">
        <f t="shared" si="97"/>
        <v>10</v>
      </c>
      <c r="U552" s="46"/>
      <c r="V552" s="16">
        <f t="shared" si="98"/>
        <v>10</v>
      </c>
      <c r="W552" s="16" t="str">
        <f t="shared" si="89"/>
        <v/>
      </c>
      <c r="X552" s="14"/>
      <c r="Y552" s="2"/>
      <c r="AA552" s="45" t="s">
        <v>3129</v>
      </c>
      <c r="AB552" s="224" t="s">
        <v>3130</v>
      </c>
      <c r="AC552" s="224"/>
      <c r="AD552" s="224"/>
      <c r="AE552" s="224"/>
      <c r="AF552" s="224"/>
      <c r="AG552" s="224">
        <v>1</v>
      </c>
      <c r="AH552" s="224">
        <v>0</v>
      </c>
      <c r="AI552" s="224">
        <v>0</v>
      </c>
      <c r="AJ552" s="224">
        <v>10</v>
      </c>
      <c r="AK552" s="230">
        <f t="shared" si="90"/>
        <v>2004</v>
      </c>
      <c r="AL552" s="224">
        <f t="shared" si="91"/>
        <v>10</v>
      </c>
      <c r="AM552" s="224">
        <v>0</v>
      </c>
      <c r="AN552" s="224">
        <f t="shared" si="92"/>
        <v>10</v>
      </c>
      <c r="AO552" s="224">
        <f t="shared" si="93"/>
        <v>10</v>
      </c>
      <c r="AP552" s="233"/>
      <c r="AQ552" s="224">
        <f t="shared" si="94"/>
        <v>10</v>
      </c>
      <c r="AR552" s="224"/>
      <c r="AS552" s="224">
        <f t="shared" si="95"/>
        <v>10</v>
      </c>
      <c r="AT552" s="224">
        <f t="shared" si="96"/>
        <v>0</v>
      </c>
      <c r="AU552" s="224" t="str">
        <f>IFERROR((AQ552-#REF!+#REF!)/(#REF!-#REF!)*100,"")</f>
        <v/>
      </c>
      <c r="AV552" s="224"/>
      <c r="AW552" s="224"/>
      <c r="AX552" s="224"/>
    </row>
    <row r="553" ht="12.75" customHeight="1" spans="1:50">
      <c r="A553" s="13">
        <v>546</v>
      </c>
      <c r="B553" s="204" t="s">
        <v>2472</v>
      </c>
      <c r="C553" s="204" t="s">
        <v>2175</v>
      </c>
      <c r="D553" s="205" t="s">
        <v>1798</v>
      </c>
      <c r="E553" s="206"/>
      <c r="F553" s="206"/>
      <c r="G553" s="207" t="s">
        <v>3126</v>
      </c>
      <c r="H553" s="208"/>
      <c r="I553" s="209" t="s">
        <v>1799</v>
      </c>
      <c r="J553" s="208">
        <v>1</v>
      </c>
      <c r="K553" s="209" t="s">
        <v>3127</v>
      </c>
      <c r="L553" s="215" t="s">
        <v>1800</v>
      </c>
      <c r="M553" s="214" t="str">
        <f t="shared" si="88"/>
        <v>2004-12-31</v>
      </c>
      <c r="N553" s="46"/>
      <c r="O553" s="16"/>
      <c r="P553" s="14"/>
      <c r="Q553" s="217">
        <v>398</v>
      </c>
      <c r="R553" s="16">
        <v>0</v>
      </c>
      <c r="S553" s="16"/>
      <c r="T553" s="16">
        <f t="shared" si="97"/>
        <v>10</v>
      </c>
      <c r="U553" s="46"/>
      <c r="V553" s="16">
        <f t="shared" si="98"/>
        <v>10</v>
      </c>
      <c r="W553" s="16" t="str">
        <f t="shared" si="89"/>
        <v/>
      </c>
      <c r="X553" s="14"/>
      <c r="Y553" s="2"/>
      <c r="AA553" s="45" t="s">
        <v>3129</v>
      </c>
      <c r="AB553" s="224" t="s">
        <v>3130</v>
      </c>
      <c r="AC553" s="224"/>
      <c r="AD553" s="224"/>
      <c r="AE553" s="224"/>
      <c r="AF553" s="224"/>
      <c r="AG553" s="224">
        <v>1</v>
      </c>
      <c r="AH553" s="224">
        <v>0</v>
      </c>
      <c r="AI553" s="224">
        <v>0</v>
      </c>
      <c r="AJ553" s="224">
        <v>10</v>
      </c>
      <c r="AK553" s="230">
        <f t="shared" si="90"/>
        <v>2004</v>
      </c>
      <c r="AL553" s="224">
        <f t="shared" si="91"/>
        <v>10</v>
      </c>
      <c r="AM553" s="224">
        <v>0</v>
      </c>
      <c r="AN553" s="224">
        <f t="shared" si="92"/>
        <v>10</v>
      </c>
      <c r="AO553" s="224">
        <f t="shared" si="93"/>
        <v>10</v>
      </c>
      <c r="AP553" s="233"/>
      <c r="AQ553" s="224">
        <f t="shared" si="94"/>
        <v>10</v>
      </c>
      <c r="AR553" s="224"/>
      <c r="AS553" s="224">
        <f t="shared" si="95"/>
        <v>10</v>
      </c>
      <c r="AT553" s="224">
        <f t="shared" si="96"/>
        <v>0</v>
      </c>
      <c r="AU553" s="224" t="str">
        <f>IFERROR((AQ553-#REF!+#REF!)/(#REF!-#REF!)*100,"")</f>
        <v/>
      </c>
      <c r="AV553" s="224"/>
      <c r="AW553" s="224"/>
      <c r="AX553" s="224"/>
    </row>
    <row r="554" ht="12.75" customHeight="1" spans="1:50">
      <c r="A554" s="13">
        <v>547</v>
      </c>
      <c r="B554" s="204" t="s">
        <v>2473</v>
      </c>
      <c r="C554" s="204" t="s">
        <v>2175</v>
      </c>
      <c r="D554" s="205" t="s">
        <v>1798</v>
      </c>
      <c r="E554" s="206"/>
      <c r="F554" s="206"/>
      <c r="G554" s="207" t="s">
        <v>3126</v>
      </c>
      <c r="H554" s="208"/>
      <c r="I554" s="209" t="s">
        <v>1799</v>
      </c>
      <c r="J554" s="208">
        <v>1</v>
      </c>
      <c r="K554" s="209" t="s">
        <v>3127</v>
      </c>
      <c r="L554" s="215" t="s">
        <v>1800</v>
      </c>
      <c r="M554" s="214" t="str">
        <f t="shared" si="88"/>
        <v>2004-12-31</v>
      </c>
      <c r="N554" s="46"/>
      <c r="O554" s="16"/>
      <c r="P554" s="14"/>
      <c r="Q554" s="217">
        <v>398</v>
      </c>
      <c r="R554" s="16">
        <v>0</v>
      </c>
      <c r="S554" s="16"/>
      <c r="T554" s="16">
        <f t="shared" si="97"/>
        <v>10</v>
      </c>
      <c r="U554" s="46"/>
      <c r="V554" s="16">
        <f t="shared" si="98"/>
        <v>10</v>
      </c>
      <c r="W554" s="16" t="str">
        <f t="shared" si="89"/>
        <v/>
      </c>
      <c r="X554" s="14"/>
      <c r="Y554" s="2"/>
      <c r="AA554" s="45" t="s">
        <v>3129</v>
      </c>
      <c r="AB554" s="224" t="s">
        <v>3130</v>
      </c>
      <c r="AC554" s="224"/>
      <c r="AD554" s="224"/>
      <c r="AE554" s="224"/>
      <c r="AF554" s="224"/>
      <c r="AG554" s="224">
        <v>1</v>
      </c>
      <c r="AH554" s="224">
        <v>0</v>
      </c>
      <c r="AI554" s="224">
        <v>0</v>
      </c>
      <c r="AJ554" s="224">
        <v>10</v>
      </c>
      <c r="AK554" s="230">
        <f t="shared" si="90"/>
        <v>2004</v>
      </c>
      <c r="AL554" s="224">
        <f t="shared" si="91"/>
        <v>10</v>
      </c>
      <c r="AM554" s="224">
        <v>0</v>
      </c>
      <c r="AN554" s="224">
        <f t="shared" si="92"/>
        <v>10</v>
      </c>
      <c r="AO554" s="224">
        <f t="shared" si="93"/>
        <v>10</v>
      </c>
      <c r="AP554" s="233"/>
      <c r="AQ554" s="224">
        <f t="shared" si="94"/>
        <v>10</v>
      </c>
      <c r="AR554" s="224"/>
      <c r="AS554" s="224">
        <f t="shared" si="95"/>
        <v>10</v>
      </c>
      <c r="AT554" s="224">
        <f t="shared" si="96"/>
        <v>0</v>
      </c>
      <c r="AU554" s="224" t="str">
        <f>IFERROR((AQ554-#REF!+#REF!)/(#REF!-#REF!)*100,"")</f>
        <v/>
      </c>
      <c r="AV554" s="224"/>
      <c r="AW554" s="224"/>
      <c r="AX554" s="224"/>
    </row>
    <row r="555" ht="12.75" customHeight="1" spans="1:50">
      <c r="A555" s="13">
        <v>548</v>
      </c>
      <c r="B555" s="204" t="s">
        <v>2474</v>
      </c>
      <c r="C555" s="204" t="s">
        <v>2175</v>
      </c>
      <c r="D555" s="205" t="s">
        <v>1798</v>
      </c>
      <c r="E555" s="206"/>
      <c r="F555" s="206"/>
      <c r="G555" s="207" t="s">
        <v>3126</v>
      </c>
      <c r="H555" s="208"/>
      <c r="I555" s="209" t="s">
        <v>1799</v>
      </c>
      <c r="J555" s="208">
        <v>1</v>
      </c>
      <c r="K555" s="209" t="s">
        <v>3127</v>
      </c>
      <c r="L555" s="215" t="s">
        <v>1800</v>
      </c>
      <c r="M555" s="214" t="str">
        <f t="shared" si="88"/>
        <v>2004-12-31</v>
      </c>
      <c r="N555" s="46"/>
      <c r="O555" s="16"/>
      <c r="P555" s="14"/>
      <c r="Q555" s="217">
        <v>398</v>
      </c>
      <c r="R555" s="16">
        <v>0</v>
      </c>
      <c r="S555" s="16"/>
      <c r="T555" s="16">
        <f t="shared" si="97"/>
        <v>10</v>
      </c>
      <c r="U555" s="46"/>
      <c r="V555" s="16">
        <f t="shared" si="98"/>
        <v>10</v>
      </c>
      <c r="W555" s="16" t="str">
        <f t="shared" si="89"/>
        <v/>
      </c>
      <c r="X555" s="14"/>
      <c r="Y555" s="2"/>
      <c r="AA555" s="45" t="s">
        <v>3129</v>
      </c>
      <c r="AB555" s="224" t="s">
        <v>3130</v>
      </c>
      <c r="AC555" s="224"/>
      <c r="AD555" s="224"/>
      <c r="AE555" s="224"/>
      <c r="AF555" s="224"/>
      <c r="AG555" s="224">
        <v>1</v>
      </c>
      <c r="AH555" s="224">
        <v>0</v>
      </c>
      <c r="AI555" s="224">
        <v>0</v>
      </c>
      <c r="AJ555" s="224">
        <v>10</v>
      </c>
      <c r="AK555" s="230">
        <f t="shared" si="90"/>
        <v>2004</v>
      </c>
      <c r="AL555" s="224">
        <f t="shared" si="91"/>
        <v>10</v>
      </c>
      <c r="AM555" s="224">
        <v>0</v>
      </c>
      <c r="AN555" s="224">
        <f t="shared" si="92"/>
        <v>10</v>
      </c>
      <c r="AO555" s="224">
        <f t="shared" si="93"/>
        <v>10</v>
      </c>
      <c r="AP555" s="233"/>
      <c r="AQ555" s="224">
        <f t="shared" si="94"/>
        <v>10</v>
      </c>
      <c r="AR555" s="224"/>
      <c r="AS555" s="224">
        <f t="shared" si="95"/>
        <v>10</v>
      </c>
      <c r="AT555" s="224">
        <f t="shared" si="96"/>
        <v>0</v>
      </c>
      <c r="AU555" s="224" t="str">
        <f>IFERROR((AQ555-#REF!+#REF!)/(#REF!-#REF!)*100,"")</f>
        <v/>
      </c>
      <c r="AV555" s="224"/>
      <c r="AW555" s="224"/>
      <c r="AX555" s="224"/>
    </row>
    <row r="556" ht="12.75" customHeight="1" spans="1:50">
      <c r="A556" s="13">
        <v>549</v>
      </c>
      <c r="B556" s="204" t="s">
        <v>2475</v>
      </c>
      <c r="C556" s="204" t="s">
        <v>2175</v>
      </c>
      <c r="D556" s="205" t="s">
        <v>1798</v>
      </c>
      <c r="E556" s="206"/>
      <c r="F556" s="206"/>
      <c r="G556" s="207" t="s">
        <v>3126</v>
      </c>
      <c r="H556" s="208"/>
      <c r="I556" s="209" t="s">
        <v>1799</v>
      </c>
      <c r="J556" s="208">
        <v>1</v>
      </c>
      <c r="K556" s="209" t="s">
        <v>3127</v>
      </c>
      <c r="L556" s="215" t="s">
        <v>1800</v>
      </c>
      <c r="M556" s="214" t="str">
        <f t="shared" si="88"/>
        <v>2004-12-31</v>
      </c>
      <c r="N556" s="46"/>
      <c r="O556" s="16"/>
      <c r="P556" s="14"/>
      <c r="Q556" s="217">
        <v>398</v>
      </c>
      <c r="R556" s="16">
        <v>0</v>
      </c>
      <c r="S556" s="16"/>
      <c r="T556" s="16">
        <f t="shared" si="97"/>
        <v>10</v>
      </c>
      <c r="U556" s="46"/>
      <c r="V556" s="16">
        <f t="shared" si="98"/>
        <v>10</v>
      </c>
      <c r="W556" s="16" t="str">
        <f t="shared" si="89"/>
        <v/>
      </c>
      <c r="X556" s="14"/>
      <c r="Y556" s="2"/>
      <c r="AA556" s="45" t="s">
        <v>3129</v>
      </c>
      <c r="AB556" s="224" t="s">
        <v>3130</v>
      </c>
      <c r="AC556" s="224"/>
      <c r="AD556" s="224"/>
      <c r="AE556" s="224"/>
      <c r="AF556" s="224"/>
      <c r="AG556" s="224">
        <v>1</v>
      </c>
      <c r="AH556" s="224">
        <v>0</v>
      </c>
      <c r="AI556" s="224">
        <v>0</v>
      </c>
      <c r="AJ556" s="224">
        <v>10</v>
      </c>
      <c r="AK556" s="230">
        <f t="shared" si="90"/>
        <v>2004</v>
      </c>
      <c r="AL556" s="224">
        <f t="shared" si="91"/>
        <v>10</v>
      </c>
      <c r="AM556" s="224">
        <v>0</v>
      </c>
      <c r="AN556" s="224">
        <f t="shared" si="92"/>
        <v>10</v>
      </c>
      <c r="AO556" s="224">
        <f t="shared" si="93"/>
        <v>10</v>
      </c>
      <c r="AP556" s="233"/>
      <c r="AQ556" s="224">
        <f t="shared" si="94"/>
        <v>10</v>
      </c>
      <c r="AR556" s="224"/>
      <c r="AS556" s="224">
        <f t="shared" si="95"/>
        <v>10</v>
      </c>
      <c r="AT556" s="224">
        <f t="shared" si="96"/>
        <v>0</v>
      </c>
      <c r="AU556" s="224" t="str">
        <f>IFERROR((AQ556-#REF!+#REF!)/(#REF!-#REF!)*100,"")</f>
        <v/>
      </c>
      <c r="AV556" s="224"/>
      <c r="AW556" s="224"/>
      <c r="AX556" s="224"/>
    </row>
    <row r="557" ht="12.75" customHeight="1" spans="1:50">
      <c r="A557" s="13">
        <v>550</v>
      </c>
      <c r="B557" s="204" t="s">
        <v>2476</v>
      </c>
      <c r="C557" s="204" t="s">
        <v>2175</v>
      </c>
      <c r="D557" s="205" t="s">
        <v>1798</v>
      </c>
      <c r="E557" s="206"/>
      <c r="F557" s="206"/>
      <c r="G557" s="207" t="s">
        <v>3126</v>
      </c>
      <c r="H557" s="208"/>
      <c r="I557" s="209" t="s">
        <v>1799</v>
      </c>
      <c r="J557" s="208">
        <v>1</v>
      </c>
      <c r="K557" s="209" t="s">
        <v>3127</v>
      </c>
      <c r="L557" s="215" t="s">
        <v>1800</v>
      </c>
      <c r="M557" s="214" t="str">
        <f t="shared" si="88"/>
        <v>2004-12-31</v>
      </c>
      <c r="N557" s="46"/>
      <c r="O557" s="16"/>
      <c r="P557" s="14"/>
      <c r="Q557" s="217">
        <v>398</v>
      </c>
      <c r="R557" s="16">
        <v>0</v>
      </c>
      <c r="S557" s="16"/>
      <c r="T557" s="16">
        <f t="shared" si="97"/>
        <v>10</v>
      </c>
      <c r="U557" s="46"/>
      <c r="V557" s="16">
        <f t="shared" si="98"/>
        <v>10</v>
      </c>
      <c r="W557" s="16" t="str">
        <f t="shared" si="89"/>
        <v/>
      </c>
      <c r="X557" s="14"/>
      <c r="Y557" s="2"/>
      <c r="AA557" s="45" t="s">
        <v>3129</v>
      </c>
      <c r="AB557" s="224" t="s">
        <v>3130</v>
      </c>
      <c r="AC557" s="224"/>
      <c r="AD557" s="224"/>
      <c r="AE557" s="224"/>
      <c r="AF557" s="224"/>
      <c r="AG557" s="224">
        <v>1</v>
      </c>
      <c r="AH557" s="224">
        <v>0</v>
      </c>
      <c r="AI557" s="224">
        <v>0</v>
      </c>
      <c r="AJ557" s="224">
        <v>10</v>
      </c>
      <c r="AK557" s="230">
        <f t="shared" si="90"/>
        <v>2004</v>
      </c>
      <c r="AL557" s="224">
        <f t="shared" si="91"/>
        <v>10</v>
      </c>
      <c r="AM557" s="224">
        <v>0</v>
      </c>
      <c r="AN557" s="224">
        <f t="shared" si="92"/>
        <v>10</v>
      </c>
      <c r="AO557" s="224">
        <f t="shared" si="93"/>
        <v>10</v>
      </c>
      <c r="AP557" s="233"/>
      <c r="AQ557" s="224">
        <f t="shared" si="94"/>
        <v>10</v>
      </c>
      <c r="AR557" s="224"/>
      <c r="AS557" s="224">
        <f t="shared" si="95"/>
        <v>10</v>
      </c>
      <c r="AT557" s="224">
        <f t="shared" si="96"/>
        <v>0</v>
      </c>
      <c r="AU557" s="224" t="str">
        <f>IFERROR((AQ557-#REF!+#REF!)/(#REF!-#REF!)*100,"")</f>
        <v/>
      </c>
      <c r="AV557" s="224"/>
      <c r="AW557" s="224"/>
      <c r="AX557" s="224"/>
    </row>
    <row r="558" ht="12.75" customHeight="1" spans="1:50">
      <c r="A558" s="13">
        <v>551</v>
      </c>
      <c r="B558" s="204" t="s">
        <v>2477</v>
      </c>
      <c r="C558" s="204" t="s">
        <v>2175</v>
      </c>
      <c r="D558" s="205" t="s">
        <v>1798</v>
      </c>
      <c r="E558" s="206"/>
      <c r="F558" s="206"/>
      <c r="G558" s="207" t="s">
        <v>3126</v>
      </c>
      <c r="H558" s="208"/>
      <c r="I558" s="209" t="s">
        <v>1799</v>
      </c>
      <c r="J558" s="208">
        <v>1</v>
      </c>
      <c r="K558" s="209" t="s">
        <v>3127</v>
      </c>
      <c r="L558" s="215" t="s">
        <v>1800</v>
      </c>
      <c r="M558" s="214" t="str">
        <f t="shared" si="88"/>
        <v>2004-12-31</v>
      </c>
      <c r="N558" s="46"/>
      <c r="O558" s="16"/>
      <c r="P558" s="14"/>
      <c r="Q558" s="217">
        <v>398</v>
      </c>
      <c r="R558" s="16">
        <v>0</v>
      </c>
      <c r="S558" s="16"/>
      <c r="T558" s="16">
        <f t="shared" si="97"/>
        <v>10</v>
      </c>
      <c r="U558" s="46"/>
      <c r="V558" s="16">
        <f t="shared" si="98"/>
        <v>10</v>
      </c>
      <c r="W558" s="16" t="str">
        <f t="shared" si="89"/>
        <v/>
      </c>
      <c r="X558" s="14"/>
      <c r="Y558" s="2"/>
      <c r="AA558" s="45" t="s">
        <v>3129</v>
      </c>
      <c r="AB558" s="224" t="s">
        <v>3130</v>
      </c>
      <c r="AC558" s="224"/>
      <c r="AD558" s="224"/>
      <c r="AE558" s="224"/>
      <c r="AF558" s="224"/>
      <c r="AG558" s="224">
        <v>1</v>
      </c>
      <c r="AH558" s="224">
        <v>0</v>
      </c>
      <c r="AI558" s="224">
        <v>0</v>
      </c>
      <c r="AJ558" s="224">
        <v>10</v>
      </c>
      <c r="AK558" s="230">
        <f t="shared" si="90"/>
        <v>2004</v>
      </c>
      <c r="AL558" s="224">
        <f t="shared" si="91"/>
        <v>10</v>
      </c>
      <c r="AM558" s="224">
        <v>0</v>
      </c>
      <c r="AN558" s="224">
        <f t="shared" si="92"/>
        <v>10</v>
      </c>
      <c r="AO558" s="224">
        <f t="shared" si="93"/>
        <v>10</v>
      </c>
      <c r="AP558" s="233"/>
      <c r="AQ558" s="224">
        <f t="shared" si="94"/>
        <v>10</v>
      </c>
      <c r="AR558" s="224"/>
      <c r="AS558" s="224">
        <f t="shared" si="95"/>
        <v>10</v>
      </c>
      <c r="AT558" s="224">
        <f t="shared" si="96"/>
        <v>0</v>
      </c>
      <c r="AU558" s="224" t="str">
        <f>IFERROR((AQ558-#REF!+#REF!)/(#REF!-#REF!)*100,"")</f>
        <v/>
      </c>
      <c r="AV558" s="224"/>
      <c r="AW558" s="224"/>
      <c r="AX558" s="224"/>
    </row>
    <row r="559" ht="12.75" customHeight="1" spans="1:50">
      <c r="A559" s="13">
        <v>552</v>
      </c>
      <c r="B559" s="204" t="s">
        <v>2478</v>
      </c>
      <c r="C559" s="204" t="s">
        <v>2175</v>
      </c>
      <c r="D559" s="205" t="s">
        <v>1798</v>
      </c>
      <c r="E559" s="206"/>
      <c r="F559" s="206"/>
      <c r="G559" s="207" t="s">
        <v>3126</v>
      </c>
      <c r="H559" s="208"/>
      <c r="I559" s="209" t="s">
        <v>1799</v>
      </c>
      <c r="J559" s="208">
        <v>1</v>
      </c>
      <c r="K559" s="209" t="s">
        <v>3127</v>
      </c>
      <c r="L559" s="215" t="s">
        <v>1800</v>
      </c>
      <c r="M559" s="214" t="str">
        <f t="shared" si="88"/>
        <v>2004-12-31</v>
      </c>
      <c r="N559" s="46"/>
      <c r="O559" s="16"/>
      <c r="P559" s="14"/>
      <c r="Q559" s="217">
        <v>398</v>
      </c>
      <c r="R559" s="16">
        <v>0</v>
      </c>
      <c r="S559" s="16"/>
      <c r="T559" s="16">
        <f t="shared" si="97"/>
        <v>10</v>
      </c>
      <c r="U559" s="46"/>
      <c r="V559" s="16">
        <f t="shared" si="98"/>
        <v>10</v>
      </c>
      <c r="W559" s="16" t="str">
        <f t="shared" si="89"/>
        <v/>
      </c>
      <c r="X559" s="14"/>
      <c r="Y559" s="2"/>
      <c r="AA559" s="45" t="s">
        <v>3129</v>
      </c>
      <c r="AB559" s="224" t="s">
        <v>3130</v>
      </c>
      <c r="AC559" s="224"/>
      <c r="AD559" s="224"/>
      <c r="AE559" s="224"/>
      <c r="AF559" s="224"/>
      <c r="AG559" s="224">
        <v>1</v>
      </c>
      <c r="AH559" s="224">
        <v>0</v>
      </c>
      <c r="AI559" s="224">
        <v>0</v>
      </c>
      <c r="AJ559" s="224">
        <v>10</v>
      </c>
      <c r="AK559" s="230">
        <f t="shared" si="90"/>
        <v>2004</v>
      </c>
      <c r="AL559" s="224">
        <f t="shared" si="91"/>
        <v>10</v>
      </c>
      <c r="AM559" s="224">
        <v>0</v>
      </c>
      <c r="AN559" s="224">
        <f t="shared" si="92"/>
        <v>10</v>
      </c>
      <c r="AO559" s="224">
        <f t="shared" si="93"/>
        <v>10</v>
      </c>
      <c r="AP559" s="233"/>
      <c r="AQ559" s="224">
        <f t="shared" si="94"/>
        <v>10</v>
      </c>
      <c r="AR559" s="224"/>
      <c r="AS559" s="224">
        <f t="shared" si="95"/>
        <v>10</v>
      </c>
      <c r="AT559" s="224">
        <f t="shared" si="96"/>
        <v>0</v>
      </c>
      <c r="AU559" s="224" t="str">
        <f>IFERROR((AQ559-#REF!+#REF!)/(#REF!-#REF!)*100,"")</f>
        <v/>
      </c>
      <c r="AV559" s="224"/>
      <c r="AW559" s="224"/>
      <c r="AX559" s="224"/>
    </row>
    <row r="560" ht="12.75" customHeight="1" spans="1:50">
      <c r="A560" s="13">
        <v>553</v>
      </c>
      <c r="B560" s="204" t="s">
        <v>2479</v>
      </c>
      <c r="C560" s="204" t="s">
        <v>2175</v>
      </c>
      <c r="D560" s="205" t="s">
        <v>1798</v>
      </c>
      <c r="E560" s="206"/>
      <c r="F560" s="206"/>
      <c r="G560" s="207" t="s">
        <v>3126</v>
      </c>
      <c r="H560" s="208"/>
      <c r="I560" s="209" t="s">
        <v>1799</v>
      </c>
      <c r="J560" s="208">
        <v>1</v>
      </c>
      <c r="K560" s="209" t="s">
        <v>3127</v>
      </c>
      <c r="L560" s="215" t="s">
        <v>1800</v>
      </c>
      <c r="M560" s="214" t="str">
        <f t="shared" si="88"/>
        <v>2004-12-31</v>
      </c>
      <c r="N560" s="46"/>
      <c r="O560" s="16"/>
      <c r="P560" s="14"/>
      <c r="Q560" s="217">
        <v>398</v>
      </c>
      <c r="R560" s="16">
        <v>0</v>
      </c>
      <c r="S560" s="16"/>
      <c r="T560" s="16">
        <f t="shared" si="97"/>
        <v>10</v>
      </c>
      <c r="U560" s="46"/>
      <c r="V560" s="16">
        <f t="shared" si="98"/>
        <v>10</v>
      </c>
      <c r="W560" s="16" t="str">
        <f t="shared" si="89"/>
        <v/>
      </c>
      <c r="X560" s="14"/>
      <c r="Y560" s="2"/>
      <c r="AA560" s="45" t="s">
        <v>3129</v>
      </c>
      <c r="AB560" s="224" t="s">
        <v>3130</v>
      </c>
      <c r="AC560" s="224"/>
      <c r="AD560" s="224"/>
      <c r="AE560" s="224"/>
      <c r="AF560" s="224"/>
      <c r="AG560" s="224">
        <v>1</v>
      </c>
      <c r="AH560" s="224">
        <v>0</v>
      </c>
      <c r="AI560" s="224">
        <v>0</v>
      </c>
      <c r="AJ560" s="224">
        <v>10</v>
      </c>
      <c r="AK560" s="230">
        <f t="shared" si="90"/>
        <v>2004</v>
      </c>
      <c r="AL560" s="224">
        <f t="shared" si="91"/>
        <v>10</v>
      </c>
      <c r="AM560" s="224">
        <v>0</v>
      </c>
      <c r="AN560" s="224">
        <f t="shared" si="92"/>
        <v>10</v>
      </c>
      <c r="AO560" s="224">
        <f t="shared" si="93"/>
        <v>10</v>
      </c>
      <c r="AP560" s="233"/>
      <c r="AQ560" s="224">
        <f t="shared" si="94"/>
        <v>10</v>
      </c>
      <c r="AR560" s="224"/>
      <c r="AS560" s="224">
        <f t="shared" si="95"/>
        <v>10</v>
      </c>
      <c r="AT560" s="224">
        <f t="shared" si="96"/>
        <v>0</v>
      </c>
      <c r="AU560" s="224" t="str">
        <f>IFERROR((AQ560-#REF!+#REF!)/(#REF!-#REF!)*100,"")</f>
        <v/>
      </c>
      <c r="AV560" s="224"/>
      <c r="AW560" s="224"/>
      <c r="AX560" s="224"/>
    </row>
    <row r="561" ht="12.75" customHeight="1" spans="1:50">
      <c r="A561" s="13">
        <v>554</v>
      </c>
      <c r="B561" s="204" t="s">
        <v>2480</v>
      </c>
      <c r="C561" s="204" t="s">
        <v>2175</v>
      </c>
      <c r="D561" s="205" t="s">
        <v>1798</v>
      </c>
      <c r="E561" s="206"/>
      <c r="F561" s="206"/>
      <c r="G561" s="207" t="s">
        <v>3126</v>
      </c>
      <c r="H561" s="208"/>
      <c r="I561" s="209" t="s">
        <v>1799</v>
      </c>
      <c r="J561" s="208">
        <v>1</v>
      </c>
      <c r="K561" s="209" t="s">
        <v>3127</v>
      </c>
      <c r="L561" s="215" t="s">
        <v>1800</v>
      </c>
      <c r="M561" s="214" t="str">
        <f t="shared" si="88"/>
        <v>2004-12-31</v>
      </c>
      <c r="N561" s="46"/>
      <c r="O561" s="16"/>
      <c r="P561" s="14"/>
      <c r="Q561" s="217">
        <v>398</v>
      </c>
      <c r="R561" s="16">
        <v>0</v>
      </c>
      <c r="S561" s="16"/>
      <c r="T561" s="16">
        <f t="shared" si="97"/>
        <v>10</v>
      </c>
      <c r="U561" s="46"/>
      <c r="V561" s="16">
        <f t="shared" si="98"/>
        <v>10</v>
      </c>
      <c r="W561" s="16" t="str">
        <f t="shared" si="89"/>
        <v/>
      </c>
      <c r="X561" s="14"/>
      <c r="Y561" s="2"/>
      <c r="AA561" s="45" t="s">
        <v>3129</v>
      </c>
      <c r="AB561" s="224" t="s">
        <v>3130</v>
      </c>
      <c r="AC561" s="224"/>
      <c r="AD561" s="224"/>
      <c r="AE561" s="224"/>
      <c r="AF561" s="224"/>
      <c r="AG561" s="224">
        <v>1</v>
      </c>
      <c r="AH561" s="224">
        <v>0</v>
      </c>
      <c r="AI561" s="224">
        <v>0</v>
      </c>
      <c r="AJ561" s="224">
        <v>10</v>
      </c>
      <c r="AK561" s="230">
        <f t="shared" si="90"/>
        <v>2004</v>
      </c>
      <c r="AL561" s="224">
        <f t="shared" si="91"/>
        <v>10</v>
      </c>
      <c r="AM561" s="224">
        <v>0</v>
      </c>
      <c r="AN561" s="224">
        <f t="shared" si="92"/>
        <v>10</v>
      </c>
      <c r="AO561" s="224">
        <f t="shared" si="93"/>
        <v>10</v>
      </c>
      <c r="AP561" s="233"/>
      <c r="AQ561" s="224">
        <f t="shared" si="94"/>
        <v>10</v>
      </c>
      <c r="AR561" s="224"/>
      <c r="AS561" s="224">
        <f t="shared" si="95"/>
        <v>10</v>
      </c>
      <c r="AT561" s="224">
        <f t="shared" si="96"/>
        <v>0</v>
      </c>
      <c r="AU561" s="224" t="str">
        <f>IFERROR((AQ561-#REF!+#REF!)/(#REF!-#REF!)*100,"")</f>
        <v/>
      </c>
      <c r="AV561" s="224"/>
      <c r="AW561" s="224"/>
      <c r="AX561" s="224"/>
    </row>
    <row r="562" ht="12.75" customHeight="1" spans="1:50">
      <c r="A562" s="13">
        <v>555</v>
      </c>
      <c r="B562" s="204" t="s">
        <v>2481</v>
      </c>
      <c r="C562" s="204" t="s">
        <v>2175</v>
      </c>
      <c r="D562" s="205" t="s">
        <v>1798</v>
      </c>
      <c r="E562" s="206"/>
      <c r="F562" s="206"/>
      <c r="G562" s="207" t="s">
        <v>3126</v>
      </c>
      <c r="H562" s="208"/>
      <c r="I562" s="209" t="s">
        <v>1799</v>
      </c>
      <c r="J562" s="208">
        <v>1</v>
      </c>
      <c r="K562" s="209" t="s">
        <v>3127</v>
      </c>
      <c r="L562" s="215" t="s">
        <v>1800</v>
      </c>
      <c r="M562" s="214" t="str">
        <f t="shared" si="88"/>
        <v>2004-12-31</v>
      </c>
      <c r="N562" s="46"/>
      <c r="O562" s="16"/>
      <c r="P562" s="14"/>
      <c r="Q562" s="217">
        <v>398</v>
      </c>
      <c r="R562" s="16">
        <v>0</v>
      </c>
      <c r="S562" s="16"/>
      <c r="T562" s="16">
        <f t="shared" si="97"/>
        <v>10</v>
      </c>
      <c r="U562" s="46"/>
      <c r="V562" s="16">
        <f t="shared" si="98"/>
        <v>10</v>
      </c>
      <c r="W562" s="16" t="str">
        <f t="shared" si="89"/>
        <v/>
      </c>
      <c r="X562" s="14"/>
      <c r="Y562" s="2"/>
      <c r="AA562" s="45" t="s">
        <v>3129</v>
      </c>
      <c r="AB562" s="224" t="s">
        <v>3130</v>
      </c>
      <c r="AC562" s="224"/>
      <c r="AD562" s="224"/>
      <c r="AE562" s="224"/>
      <c r="AF562" s="224"/>
      <c r="AG562" s="224">
        <v>1</v>
      </c>
      <c r="AH562" s="224">
        <v>0</v>
      </c>
      <c r="AI562" s="224">
        <v>0</v>
      </c>
      <c r="AJ562" s="224">
        <v>10</v>
      </c>
      <c r="AK562" s="230">
        <f t="shared" si="90"/>
        <v>2004</v>
      </c>
      <c r="AL562" s="224">
        <f t="shared" si="91"/>
        <v>10</v>
      </c>
      <c r="AM562" s="224">
        <v>0</v>
      </c>
      <c r="AN562" s="224">
        <f t="shared" si="92"/>
        <v>10</v>
      </c>
      <c r="AO562" s="224">
        <f t="shared" si="93"/>
        <v>10</v>
      </c>
      <c r="AP562" s="233"/>
      <c r="AQ562" s="224">
        <f t="shared" si="94"/>
        <v>10</v>
      </c>
      <c r="AR562" s="224"/>
      <c r="AS562" s="224">
        <f t="shared" si="95"/>
        <v>10</v>
      </c>
      <c r="AT562" s="224">
        <f t="shared" si="96"/>
        <v>0</v>
      </c>
      <c r="AU562" s="224" t="str">
        <f>IFERROR((AQ562-#REF!+#REF!)/(#REF!-#REF!)*100,"")</f>
        <v/>
      </c>
      <c r="AV562" s="224"/>
      <c r="AW562" s="224"/>
      <c r="AX562" s="224"/>
    </row>
    <row r="563" ht="12.75" customHeight="1" spans="1:50">
      <c r="A563" s="13">
        <v>556</v>
      </c>
      <c r="B563" s="204" t="s">
        <v>2482</v>
      </c>
      <c r="C563" s="204" t="s">
        <v>2175</v>
      </c>
      <c r="D563" s="205" t="s">
        <v>1798</v>
      </c>
      <c r="E563" s="206"/>
      <c r="F563" s="206"/>
      <c r="G563" s="207" t="s">
        <v>3126</v>
      </c>
      <c r="H563" s="208"/>
      <c r="I563" s="209" t="s">
        <v>1799</v>
      </c>
      <c r="J563" s="208">
        <v>1</v>
      </c>
      <c r="K563" s="209" t="s">
        <v>3127</v>
      </c>
      <c r="L563" s="215" t="s">
        <v>1800</v>
      </c>
      <c r="M563" s="214" t="str">
        <f t="shared" si="88"/>
        <v>2004-12-31</v>
      </c>
      <c r="N563" s="46"/>
      <c r="O563" s="16"/>
      <c r="P563" s="14"/>
      <c r="Q563" s="217">
        <v>398</v>
      </c>
      <c r="R563" s="16">
        <v>0</v>
      </c>
      <c r="S563" s="16"/>
      <c r="T563" s="16">
        <f t="shared" si="97"/>
        <v>10</v>
      </c>
      <c r="U563" s="46"/>
      <c r="V563" s="16">
        <f t="shared" si="98"/>
        <v>10</v>
      </c>
      <c r="W563" s="16" t="str">
        <f t="shared" si="89"/>
        <v/>
      </c>
      <c r="X563" s="14"/>
      <c r="Y563" s="2"/>
      <c r="AA563" s="45" t="s">
        <v>3129</v>
      </c>
      <c r="AB563" s="224" t="s">
        <v>3130</v>
      </c>
      <c r="AC563" s="224"/>
      <c r="AD563" s="224"/>
      <c r="AE563" s="224"/>
      <c r="AF563" s="224"/>
      <c r="AG563" s="224">
        <v>1</v>
      </c>
      <c r="AH563" s="224">
        <v>0</v>
      </c>
      <c r="AI563" s="224">
        <v>0</v>
      </c>
      <c r="AJ563" s="224">
        <v>10</v>
      </c>
      <c r="AK563" s="230">
        <f t="shared" si="90"/>
        <v>2004</v>
      </c>
      <c r="AL563" s="224">
        <f t="shared" si="91"/>
        <v>10</v>
      </c>
      <c r="AM563" s="224">
        <v>0</v>
      </c>
      <c r="AN563" s="224">
        <f t="shared" si="92"/>
        <v>10</v>
      </c>
      <c r="AO563" s="224">
        <f t="shared" si="93"/>
        <v>10</v>
      </c>
      <c r="AP563" s="233"/>
      <c r="AQ563" s="224">
        <f t="shared" si="94"/>
        <v>10</v>
      </c>
      <c r="AR563" s="224"/>
      <c r="AS563" s="224">
        <f t="shared" si="95"/>
        <v>10</v>
      </c>
      <c r="AT563" s="224">
        <f t="shared" si="96"/>
        <v>0</v>
      </c>
      <c r="AU563" s="224" t="str">
        <f>IFERROR((AQ563-#REF!+#REF!)/(#REF!-#REF!)*100,"")</f>
        <v/>
      </c>
      <c r="AV563" s="224"/>
      <c r="AW563" s="224"/>
      <c r="AX563" s="224"/>
    </row>
    <row r="564" ht="12.75" customHeight="1" spans="1:50">
      <c r="A564" s="13">
        <v>557</v>
      </c>
      <c r="B564" s="204" t="s">
        <v>2483</v>
      </c>
      <c r="C564" s="204" t="s">
        <v>2175</v>
      </c>
      <c r="D564" s="205" t="s">
        <v>1798</v>
      </c>
      <c r="E564" s="206"/>
      <c r="F564" s="206"/>
      <c r="G564" s="207" t="s">
        <v>3126</v>
      </c>
      <c r="H564" s="208"/>
      <c r="I564" s="209" t="s">
        <v>1799</v>
      </c>
      <c r="J564" s="208">
        <v>1</v>
      </c>
      <c r="K564" s="209" t="s">
        <v>3127</v>
      </c>
      <c r="L564" s="215" t="s">
        <v>1800</v>
      </c>
      <c r="M564" s="214" t="str">
        <f t="shared" si="88"/>
        <v>2004-12-31</v>
      </c>
      <c r="N564" s="46"/>
      <c r="O564" s="16"/>
      <c r="P564" s="14"/>
      <c r="Q564" s="217">
        <v>398</v>
      </c>
      <c r="R564" s="16">
        <v>0</v>
      </c>
      <c r="S564" s="16"/>
      <c r="T564" s="16">
        <f t="shared" si="97"/>
        <v>10</v>
      </c>
      <c r="U564" s="46"/>
      <c r="V564" s="16">
        <f t="shared" si="98"/>
        <v>10</v>
      </c>
      <c r="W564" s="16" t="str">
        <f t="shared" si="89"/>
        <v/>
      </c>
      <c r="X564" s="14"/>
      <c r="Y564" s="2"/>
      <c r="AA564" s="45" t="s">
        <v>3129</v>
      </c>
      <c r="AB564" s="224" t="s">
        <v>3130</v>
      </c>
      <c r="AC564" s="224"/>
      <c r="AD564" s="224"/>
      <c r="AE564" s="224"/>
      <c r="AF564" s="224"/>
      <c r="AG564" s="224">
        <v>1</v>
      </c>
      <c r="AH564" s="224">
        <v>0</v>
      </c>
      <c r="AI564" s="224">
        <v>0</v>
      </c>
      <c r="AJ564" s="224">
        <v>10</v>
      </c>
      <c r="AK564" s="230">
        <f t="shared" si="90"/>
        <v>2004</v>
      </c>
      <c r="AL564" s="224">
        <f t="shared" si="91"/>
        <v>10</v>
      </c>
      <c r="AM564" s="224">
        <v>0</v>
      </c>
      <c r="AN564" s="224">
        <f t="shared" si="92"/>
        <v>10</v>
      </c>
      <c r="AO564" s="224">
        <f t="shared" si="93"/>
        <v>10</v>
      </c>
      <c r="AP564" s="233"/>
      <c r="AQ564" s="224">
        <f t="shared" si="94"/>
        <v>10</v>
      </c>
      <c r="AR564" s="224"/>
      <c r="AS564" s="224">
        <f t="shared" si="95"/>
        <v>10</v>
      </c>
      <c r="AT564" s="224">
        <f t="shared" si="96"/>
        <v>0</v>
      </c>
      <c r="AU564" s="224" t="str">
        <f>IFERROR((AQ564-#REF!+#REF!)/(#REF!-#REF!)*100,"")</f>
        <v/>
      </c>
      <c r="AV564" s="224"/>
      <c r="AW564" s="224"/>
      <c r="AX564" s="224"/>
    </row>
    <row r="565" ht="12.75" customHeight="1" spans="1:50">
      <c r="A565" s="13">
        <v>558</v>
      </c>
      <c r="B565" s="204" t="s">
        <v>2484</v>
      </c>
      <c r="C565" s="204" t="s">
        <v>2175</v>
      </c>
      <c r="D565" s="205" t="s">
        <v>1798</v>
      </c>
      <c r="E565" s="206"/>
      <c r="F565" s="206"/>
      <c r="G565" s="207" t="s">
        <v>3126</v>
      </c>
      <c r="H565" s="208"/>
      <c r="I565" s="209" t="s">
        <v>1799</v>
      </c>
      <c r="J565" s="208">
        <v>1</v>
      </c>
      <c r="K565" s="209" t="s">
        <v>3127</v>
      </c>
      <c r="L565" s="215" t="s">
        <v>1800</v>
      </c>
      <c r="M565" s="214" t="str">
        <f t="shared" si="88"/>
        <v>2004-12-31</v>
      </c>
      <c r="N565" s="46"/>
      <c r="O565" s="16"/>
      <c r="P565" s="14"/>
      <c r="Q565" s="217">
        <v>398</v>
      </c>
      <c r="R565" s="16">
        <v>0</v>
      </c>
      <c r="S565" s="16"/>
      <c r="T565" s="16">
        <f t="shared" si="97"/>
        <v>10</v>
      </c>
      <c r="U565" s="46"/>
      <c r="V565" s="16">
        <f t="shared" si="98"/>
        <v>10</v>
      </c>
      <c r="W565" s="16" t="str">
        <f t="shared" si="89"/>
        <v/>
      </c>
      <c r="X565" s="14"/>
      <c r="Y565" s="2"/>
      <c r="AA565" s="45" t="s">
        <v>3129</v>
      </c>
      <c r="AB565" s="224" t="s">
        <v>3130</v>
      </c>
      <c r="AC565" s="224"/>
      <c r="AD565" s="224"/>
      <c r="AE565" s="224"/>
      <c r="AF565" s="224"/>
      <c r="AG565" s="224">
        <v>1</v>
      </c>
      <c r="AH565" s="224">
        <v>0</v>
      </c>
      <c r="AI565" s="224">
        <v>0</v>
      </c>
      <c r="AJ565" s="224">
        <v>10</v>
      </c>
      <c r="AK565" s="230">
        <f t="shared" si="90"/>
        <v>2004</v>
      </c>
      <c r="AL565" s="224">
        <f t="shared" si="91"/>
        <v>10</v>
      </c>
      <c r="AM565" s="224">
        <v>0</v>
      </c>
      <c r="AN565" s="224">
        <f t="shared" si="92"/>
        <v>10</v>
      </c>
      <c r="AO565" s="224">
        <f t="shared" si="93"/>
        <v>10</v>
      </c>
      <c r="AP565" s="233"/>
      <c r="AQ565" s="224">
        <f t="shared" si="94"/>
        <v>10</v>
      </c>
      <c r="AR565" s="224"/>
      <c r="AS565" s="224">
        <f t="shared" si="95"/>
        <v>10</v>
      </c>
      <c r="AT565" s="224">
        <f t="shared" si="96"/>
        <v>0</v>
      </c>
      <c r="AU565" s="224" t="str">
        <f>IFERROR((AQ565-#REF!+#REF!)/(#REF!-#REF!)*100,"")</f>
        <v/>
      </c>
      <c r="AV565" s="224"/>
      <c r="AW565" s="224"/>
      <c r="AX565" s="224"/>
    </row>
    <row r="566" ht="12.75" customHeight="1" spans="1:50">
      <c r="A566" s="13">
        <v>559</v>
      </c>
      <c r="B566" s="204" t="s">
        <v>2485</v>
      </c>
      <c r="C566" s="204" t="s">
        <v>2175</v>
      </c>
      <c r="D566" s="205" t="s">
        <v>1798</v>
      </c>
      <c r="E566" s="206"/>
      <c r="F566" s="206"/>
      <c r="G566" s="207" t="s">
        <v>3126</v>
      </c>
      <c r="H566" s="208"/>
      <c r="I566" s="209" t="s">
        <v>1799</v>
      </c>
      <c r="J566" s="208">
        <v>1</v>
      </c>
      <c r="K566" s="209" t="s">
        <v>3127</v>
      </c>
      <c r="L566" s="215" t="s">
        <v>1800</v>
      </c>
      <c r="M566" s="214" t="str">
        <f t="shared" si="88"/>
        <v>2004-12-31</v>
      </c>
      <c r="N566" s="46"/>
      <c r="O566" s="16"/>
      <c r="P566" s="14"/>
      <c r="Q566" s="217">
        <v>398</v>
      </c>
      <c r="R566" s="16">
        <v>0</v>
      </c>
      <c r="S566" s="16"/>
      <c r="T566" s="16">
        <f t="shared" si="97"/>
        <v>10</v>
      </c>
      <c r="U566" s="46"/>
      <c r="V566" s="16">
        <f t="shared" si="98"/>
        <v>10</v>
      </c>
      <c r="W566" s="16" t="str">
        <f t="shared" si="89"/>
        <v/>
      </c>
      <c r="X566" s="14"/>
      <c r="Y566" s="2"/>
      <c r="AA566" s="45" t="s">
        <v>3129</v>
      </c>
      <c r="AB566" s="224" t="s">
        <v>3130</v>
      </c>
      <c r="AC566" s="224"/>
      <c r="AD566" s="224"/>
      <c r="AE566" s="224"/>
      <c r="AF566" s="224"/>
      <c r="AG566" s="224">
        <v>1</v>
      </c>
      <c r="AH566" s="224">
        <v>0</v>
      </c>
      <c r="AI566" s="224">
        <v>0</v>
      </c>
      <c r="AJ566" s="224">
        <v>10</v>
      </c>
      <c r="AK566" s="230">
        <f t="shared" si="90"/>
        <v>2004</v>
      </c>
      <c r="AL566" s="224">
        <f t="shared" si="91"/>
        <v>10</v>
      </c>
      <c r="AM566" s="224">
        <v>0</v>
      </c>
      <c r="AN566" s="224">
        <f t="shared" si="92"/>
        <v>10</v>
      </c>
      <c r="AO566" s="224">
        <f t="shared" si="93"/>
        <v>10</v>
      </c>
      <c r="AP566" s="233"/>
      <c r="AQ566" s="224">
        <f t="shared" si="94"/>
        <v>10</v>
      </c>
      <c r="AR566" s="224"/>
      <c r="AS566" s="224">
        <f t="shared" si="95"/>
        <v>10</v>
      </c>
      <c r="AT566" s="224">
        <f t="shared" si="96"/>
        <v>0</v>
      </c>
      <c r="AU566" s="224" t="str">
        <f>IFERROR((AQ566-#REF!+#REF!)/(#REF!-#REF!)*100,"")</f>
        <v/>
      </c>
      <c r="AV566" s="224"/>
      <c r="AW566" s="224"/>
      <c r="AX566" s="224"/>
    </row>
    <row r="567" ht="12.75" customHeight="1" spans="1:50">
      <c r="A567" s="13">
        <v>560</v>
      </c>
      <c r="B567" s="204" t="s">
        <v>2486</v>
      </c>
      <c r="C567" s="204" t="s">
        <v>2175</v>
      </c>
      <c r="D567" s="205" t="s">
        <v>1798</v>
      </c>
      <c r="E567" s="206"/>
      <c r="F567" s="206"/>
      <c r="G567" s="207" t="s">
        <v>3126</v>
      </c>
      <c r="H567" s="208"/>
      <c r="I567" s="209" t="s">
        <v>1799</v>
      </c>
      <c r="J567" s="208">
        <v>1</v>
      </c>
      <c r="K567" s="209" t="s">
        <v>3127</v>
      </c>
      <c r="L567" s="215" t="s">
        <v>1800</v>
      </c>
      <c r="M567" s="214" t="str">
        <f t="shared" si="88"/>
        <v>2004-12-31</v>
      </c>
      <c r="N567" s="46"/>
      <c r="O567" s="16"/>
      <c r="P567" s="14"/>
      <c r="Q567" s="217">
        <v>398</v>
      </c>
      <c r="R567" s="16">
        <v>0</v>
      </c>
      <c r="S567" s="16"/>
      <c r="T567" s="16">
        <f t="shared" si="97"/>
        <v>10</v>
      </c>
      <c r="U567" s="46"/>
      <c r="V567" s="16">
        <f t="shared" si="98"/>
        <v>10</v>
      </c>
      <c r="W567" s="16" t="str">
        <f t="shared" si="89"/>
        <v/>
      </c>
      <c r="X567" s="14"/>
      <c r="Y567" s="2"/>
      <c r="AA567" s="45" t="s">
        <v>3129</v>
      </c>
      <c r="AB567" s="224" t="s">
        <v>3130</v>
      </c>
      <c r="AC567" s="224"/>
      <c r="AD567" s="224"/>
      <c r="AE567" s="224"/>
      <c r="AF567" s="224"/>
      <c r="AG567" s="224">
        <v>1</v>
      </c>
      <c r="AH567" s="224">
        <v>0</v>
      </c>
      <c r="AI567" s="224">
        <v>0</v>
      </c>
      <c r="AJ567" s="224">
        <v>10</v>
      </c>
      <c r="AK567" s="230">
        <f t="shared" si="90"/>
        <v>2004</v>
      </c>
      <c r="AL567" s="224">
        <f t="shared" si="91"/>
        <v>10</v>
      </c>
      <c r="AM567" s="224">
        <v>0</v>
      </c>
      <c r="AN567" s="224">
        <f t="shared" si="92"/>
        <v>10</v>
      </c>
      <c r="AO567" s="224">
        <f t="shared" si="93"/>
        <v>10</v>
      </c>
      <c r="AP567" s="233"/>
      <c r="AQ567" s="224">
        <f t="shared" si="94"/>
        <v>10</v>
      </c>
      <c r="AR567" s="224"/>
      <c r="AS567" s="224">
        <f t="shared" si="95"/>
        <v>10</v>
      </c>
      <c r="AT567" s="224">
        <f t="shared" si="96"/>
        <v>0</v>
      </c>
      <c r="AU567" s="224" t="str">
        <f>IFERROR((AQ567-#REF!+#REF!)/(#REF!-#REF!)*100,"")</f>
        <v/>
      </c>
      <c r="AV567" s="224"/>
      <c r="AW567" s="224"/>
      <c r="AX567" s="224"/>
    </row>
    <row r="568" ht="12.75" customHeight="1" spans="1:50">
      <c r="A568" s="13">
        <v>561</v>
      </c>
      <c r="B568" s="204" t="s">
        <v>2487</v>
      </c>
      <c r="C568" s="204" t="s">
        <v>2175</v>
      </c>
      <c r="D568" s="205" t="s">
        <v>1798</v>
      </c>
      <c r="E568" s="206"/>
      <c r="F568" s="206"/>
      <c r="G568" s="207" t="s">
        <v>3126</v>
      </c>
      <c r="H568" s="208"/>
      <c r="I568" s="209" t="s">
        <v>1799</v>
      </c>
      <c r="J568" s="208">
        <v>1</v>
      </c>
      <c r="K568" s="209" t="s">
        <v>3127</v>
      </c>
      <c r="L568" s="215" t="s">
        <v>1800</v>
      </c>
      <c r="M568" s="214" t="str">
        <f t="shared" si="88"/>
        <v>2004-12-31</v>
      </c>
      <c r="N568" s="46"/>
      <c r="O568" s="16"/>
      <c r="P568" s="14"/>
      <c r="Q568" s="217">
        <v>398</v>
      </c>
      <c r="R568" s="16">
        <v>0</v>
      </c>
      <c r="S568" s="16"/>
      <c r="T568" s="16">
        <f t="shared" si="97"/>
        <v>10</v>
      </c>
      <c r="U568" s="46"/>
      <c r="V568" s="16">
        <f t="shared" si="98"/>
        <v>10</v>
      </c>
      <c r="W568" s="16" t="str">
        <f t="shared" si="89"/>
        <v/>
      </c>
      <c r="X568" s="14"/>
      <c r="Y568" s="2"/>
      <c r="AA568" s="45" t="s">
        <v>3129</v>
      </c>
      <c r="AB568" s="224" t="s">
        <v>3130</v>
      </c>
      <c r="AC568" s="224"/>
      <c r="AD568" s="224"/>
      <c r="AE568" s="224"/>
      <c r="AF568" s="224"/>
      <c r="AG568" s="224">
        <v>1</v>
      </c>
      <c r="AH568" s="224">
        <v>0</v>
      </c>
      <c r="AI568" s="224">
        <v>0</v>
      </c>
      <c r="AJ568" s="224">
        <v>10</v>
      </c>
      <c r="AK568" s="230">
        <f t="shared" si="90"/>
        <v>2004</v>
      </c>
      <c r="AL568" s="224">
        <f t="shared" si="91"/>
        <v>10</v>
      </c>
      <c r="AM568" s="224">
        <v>0</v>
      </c>
      <c r="AN568" s="224">
        <f t="shared" si="92"/>
        <v>10</v>
      </c>
      <c r="AO568" s="224">
        <f t="shared" si="93"/>
        <v>10</v>
      </c>
      <c r="AP568" s="233"/>
      <c r="AQ568" s="224">
        <f t="shared" si="94"/>
        <v>10</v>
      </c>
      <c r="AR568" s="224"/>
      <c r="AS568" s="224">
        <f t="shared" si="95"/>
        <v>10</v>
      </c>
      <c r="AT568" s="224">
        <f t="shared" si="96"/>
        <v>0</v>
      </c>
      <c r="AU568" s="224" t="str">
        <f>IFERROR((AQ568-#REF!+#REF!)/(#REF!-#REF!)*100,"")</f>
        <v/>
      </c>
      <c r="AV568" s="224"/>
      <c r="AW568" s="224"/>
      <c r="AX568" s="224"/>
    </row>
    <row r="569" ht="12.75" customHeight="1" spans="1:50">
      <c r="A569" s="13">
        <v>562</v>
      </c>
      <c r="B569" s="204" t="s">
        <v>2488</v>
      </c>
      <c r="C569" s="204" t="s">
        <v>2175</v>
      </c>
      <c r="D569" s="205" t="s">
        <v>1798</v>
      </c>
      <c r="E569" s="206"/>
      <c r="F569" s="206"/>
      <c r="G569" s="207" t="s">
        <v>3126</v>
      </c>
      <c r="H569" s="208"/>
      <c r="I569" s="209" t="s">
        <v>1799</v>
      </c>
      <c r="J569" s="208">
        <v>1</v>
      </c>
      <c r="K569" s="209" t="s">
        <v>3127</v>
      </c>
      <c r="L569" s="215" t="s">
        <v>1800</v>
      </c>
      <c r="M569" s="214" t="str">
        <f t="shared" si="88"/>
        <v>2004-12-31</v>
      </c>
      <c r="N569" s="46"/>
      <c r="O569" s="16"/>
      <c r="P569" s="14"/>
      <c r="Q569" s="217">
        <v>398</v>
      </c>
      <c r="R569" s="16">
        <v>0</v>
      </c>
      <c r="S569" s="16"/>
      <c r="T569" s="16">
        <f t="shared" si="97"/>
        <v>10</v>
      </c>
      <c r="U569" s="46"/>
      <c r="V569" s="16">
        <f t="shared" si="98"/>
        <v>10</v>
      </c>
      <c r="W569" s="16" t="str">
        <f t="shared" si="89"/>
        <v/>
      </c>
      <c r="X569" s="14"/>
      <c r="Y569" s="2"/>
      <c r="AA569" s="45" t="s">
        <v>3129</v>
      </c>
      <c r="AB569" s="224" t="s">
        <v>3130</v>
      </c>
      <c r="AC569" s="224"/>
      <c r="AD569" s="224"/>
      <c r="AE569" s="224"/>
      <c r="AF569" s="224"/>
      <c r="AG569" s="224">
        <v>1</v>
      </c>
      <c r="AH569" s="224">
        <v>0</v>
      </c>
      <c r="AI569" s="224">
        <v>0</v>
      </c>
      <c r="AJ569" s="224">
        <v>10</v>
      </c>
      <c r="AK569" s="230">
        <f t="shared" si="90"/>
        <v>2004</v>
      </c>
      <c r="AL569" s="224">
        <f t="shared" si="91"/>
        <v>10</v>
      </c>
      <c r="AM569" s="224">
        <v>0</v>
      </c>
      <c r="AN569" s="224">
        <f t="shared" si="92"/>
        <v>10</v>
      </c>
      <c r="AO569" s="224">
        <f t="shared" si="93"/>
        <v>10</v>
      </c>
      <c r="AP569" s="233"/>
      <c r="AQ569" s="224">
        <f t="shared" si="94"/>
        <v>10</v>
      </c>
      <c r="AR569" s="224"/>
      <c r="AS569" s="224">
        <f t="shared" si="95"/>
        <v>10</v>
      </c>
      <c r="AT569" s="224">
        <f t="shared" si="96"/>
        <v>0</v>
      </c>
      <c r="AU569" s="224" t="str">
        <f>IFERROR((AQ569-#REF!+#REF!)/(#REF!-#REF!)*100,"")</f>
        <v/>
      </c>
      <c r="AV569" s="224"/>
      <c r="AW569" s="224"/>
      <c r="AX569" s="224"/>
    </row>
    <row r="570" ht="12.75" customHeight="1" spans="1:50">
      <c r="A570" s="13">
        <v>563</v>
      </c>
      <c r="B570" s="204" t="s">
        <v>2489</v>
      </c>
      <c r="C570" s="204" t="s">
        <v>2175</v>
      </c>
      <c r="D570" s="205" t="s">
        <v>1798</v>
      </c>
      <c r="E570" s="206"/>
      <c r="F570" s="206"/>
      <c r="G570" s="207" t="s">
        <v>3126</v>
      </c>
      <c r="H570" s="208"/>
      <c r="I570" s="209" t="s">
        <v>1799</v>
      </c>
      <c r="J570" s="208">
        <v>1</v>
      </c>
      <c r="K570" s="209" t="s">
        <v>3127</v>
      </c>
      <c r="L570" s="215" t="s">
        <v>1800</v>
      </c>
      <c r="M570" s="214" t="str">
        <f t="shared" si="88"/>
        <v>2004-12-31</v>
      </c>
      <c r="N570" s="46"/>
      <c r="O570" s="16"/>
      <c r="P570" s="14"/>
      <c r="Q570" s="217">
        <v>398</v>
      </c>
      <c r="R570" s="16">
        <v>0</v>
      </c>
      <c r="S570" s="16"/>
      <c r="T570" s="16">
        <f t="shared" si="97"/>
        <v>10</v>
      </c>
      <c r="U570" s="46"/>
      <c r="V570" s="16">
        <f t="shared" si="98"/>
        <v>10</v>
      </c>
      <c r="W570" s="16" t="str">
        <f t="shared" si="89"/>
        <v/>
      </c>
      <c r="X570" s="14"/>
      <c r="Y570" s="2"/>
      <c r="AA570" s="45" t="s">
        <v>3129</v>
      </c>
      <c r="AB570" s="224" t="s">
        <v>3130</v>
      </c>
      <c r="AC570" s="224"/>
      <c r="AD570" s="224"/>
      <c r="AE570" s="224"/>
      <c r="AF570" s="224"/>
      <c r="AG570" s="224">
        <v>1</v>
      </c>
      <c r="AH570" s="224">
        <v>0</v>
      </c>
      <c r="AI570" s="224">
        <v>0</v>
      </c>
      <c r="AJ570" s="224">
        <v>10</v>
      </c>
      <c r="AK570" s="230">
        <f t="shared" si="90"/>
        <v>2004</v>
      </c>
      <c r="AL570" s="224">
        <f t="shared" si="91"/>
        <v>10</v>
      </c>
      <c r="AM570" s="224">
        <v>0</v>
      </c>
      <c r="AN570" s="224">
        <f t="shared" si="92"/>
        <v>10</v>
      </c>
      <c r="AO570" s="224">
        <f t="shared" si="93"/>
        <v>10</v>
      </c>
      <c r="AP570" s="233"/>
      <c r="AQ570" s="224">
        <f t="shared" si="94"/>
        <v>10</v>
      </c>
      <c r="AR570" s="224"/>
      <c r="AS570" s="224">
        <f t="shared" si="95"/>
        <v>10</v>
      </c>
      <c r="AT570" s="224">
        <f t="shared" si="96"/>
        <v>0</v>
      </c>
      <c r="AU570" s="224" t="str">
        <f>IFERROR((AQ570-#REF!+#REF!)/(#REF!-#REF!)*100,"")</f>
        <v/>
      </c>
      <c r="AV570" s="224"/>
      <c r="AW570" s="224"/>
      <c r="AX570" s="224"/>
    </row>
    <row r="571" ht="12.75" customHeight="1" spans="1:50">
      <c r="A571" s="13">
        <v>564</v>
      </c>
      <c r="B571" s="204" t="s">
        <v>2490</v>
      </c>
      <c r="C571" s="204" t="s">
        <v>2175</v>
      </c>
      <c r="D571" s="205" t="s">
        <v>1798</v>
      </c>
      <c r="E571" s="206"/>
      <c r="F571" s="206"/>
      <c r="G571" s="207" t="s">
        <v>3126</v>
      </c>
      <c r="H571" s="208"/>
      <c r="I571" s="209" t="s">
        <v>1799</v>
      </c>
      <c r="J571" s="208">
        <v>1</v>
      </c>
      <c r="K571" s="209" t="s">
        <v>3127</v>
      </c>
      <c r="L571" s="215" t="s">
        <v>1800</v>
      </c>
      <c r="M571" s="214" t="str">
        <f t="shared" si="88"/>
        <v>2004-12-31</v>
      </c>
      <c r="N571" s="46"/>
      <c r="O571" s="16"/>
      <c r="P571" s="14"/>
      <c r="Q571" s="217">
        <v>398</v>
      </c>
      <c r="R571" s="16">
        <v>0</v>
      </c>
      <c r="S571" s="16"/>
      <c r="T571" s="16">
        <f t="shared" si="97"/>
        <v>10</v>
      </c>
      <c r="U571" s="46"/>
      <c r="V571" s="16">
        <f t="shared" si="98"/>
        <v>10</v>
      </c>
      <c r="W571" s="16" t="str">
        <f t="shared" si="89"/>
        <v/>
      </c>
      <c r="X571" s="14"/>
      <c r="Y571" s="2"/>
      <c r="AA571" s="45" t="s">
        <v>3129</v>
      </c>
      <c r="AB571" s="224" t="s">
        <v>3130</v>
      </c>
      <c r="AC571" s="224"/>
      <c r="AD571" s="224"/>
      <c r="AE571" s="224"/>
      <c r="AF571" s="224"/>
      <c r="AG571" s="224">
        <v>1</v>
      </c>
      <c r="AH571" s="224">
        <v>0</v>
      </c>
      <c r="AI571" s="224">
        <v>0</v>
      </c>
      <c r="AJ571" s="224">
        <v>10</v>
      </c>
      <c r="AK571" s="230">
        <f t="shared" si="90"/>
        <v>2004</v>
      </c>
      <c r="AL571" s="224">
        <f t="shared" si="91"/>
        <v>10</v>
      </c>
      <c r="AM571" s="224">
        <v>0</v>
      </c>
      <c r="AN571" s="224">
        <f t="shared" si="92"/>
        <v>10</v>
      </c>
      <c r="AO571" s="224">
        <f t="shared" si="93"/>
        <v>10</v>
      </c>
      <c r="AP571" s="233"/>
      <c r="AQ571" s="224">
        <f t="shared" si="94"/>
        <v>10</v>
      </c>
      <c r="AR571" s="224"/>
      <c r="AS571" s="224">
        <f t="shared" si="95"/>
        <v>10</v>
      </c>
      <c r="AT571" s="224">
        <f t="shared" si="96"/>
        <v>0</v>
      </c>
      <c r="AU571" s="224" t="str">
        <f>IFERROR((AQ571-#REF!+#REF!)/(#REF!-#REF!)*100,"")</f>
        <v/>
      </c>
      <c r="AV571" s="224"/>
      <c r="AW571" s="224"/>
      <c r="AX571" s="224"/>
    </row>
    <row r="572" ht="12.75" customHeight="1" spans="1:50">
      <c r="A572" s="13">
        <v>565</v>
      </c>
      <c r="B572" s="204" t="s">
        <v>2491</v>
      </c>
      <c r="C572" s="204" t="s">
        <v>2175</v>
      </c>
      <c r="D572" s="205" t="s">
        <v>1798</v>
      </c>
      <c r="E572" s="206"/>
      <c r="F572" s="206"/>
      <c r="G572" s="207" t="s">
        <v>3126</v>
      </c>
      <c r="H572" s="208"/>
      <c r="I572" s="209" t="s">
        <v>1799</v>
      </c>
      <c r="J572" s="208">
        <v>1</v>
      </c>
      <c r="K572" s="209" t="s">
        <v>3127</v>
      </c>
      <c r="L572" s="215" t="s">
        <v>1800</v>
      </c>
      <c r="M572" s="214" t="str">
        <f t="shared" si="88"/>
        <v>2004-12-31</v>
      </c>
      <c r="N572" s="46"/>
      <c r="O572" s="16"/>
      <c r="P572" s="14"/>
      <c r="Q572" s="217">
        <v>398</v>
      </c>
      <c r="R572" s="16">
        <v>0</v>
      </c>
      <c r="S572" s="16"/>
      <c r="T572" s="16">
        <f t="shared" si="97"/>
        <v>10</v>
      </c>
      <c r="U572" s="46"/>
      <c r="V572" s="16">
        <f t="shared" si="98"/>
        <v>10</v>
      </c>
      <c r="W572" s="16" t="str">
        <f t="shared" si="89"/>
        <v/>
      </c>
      <c r="X572" s="14"/>
      <c r="Y572" s="2"/>
      <c r="AA572" s="45" t="s">
        <v>3129</v>
      </c>
      <c r="AB572" s="224" t="s">
        <v>3130</v>
      </c>
      <c r="AC572" s="224"/>
      <c r="AD572" s="224"/>
      <c r="AE572" s="224"/>
      <c r="AF572" s="224"/>
      <c r="AG572" s="224">
        <v>1</v>
      </c>
      <c r="AH572" s="224">
        <v>0</v>
      </c>
      <c r="AI572" s="224">
        <v>0</v>
      </c>
      <c r="AJ572" s="224">
        <v>10</v>
      </c>
      <c r="AK572" s="230">
        <f t="shared" si="90"/>
        <v>2004</v>
      </c>
      <c r="AL572" s="224">
        <f t="shared" si="91"/>
        <v>10</v>
      </c>
      <c r="AM572" s="224">
        <v>0</v>
      </c>
      <c r="AN572" s="224">
        <f t="shared" si="92"/>
        <v>10</v>
      </c>
      <c r="AO572" s="224">
        <f t="shared" si="93"/>
        <v>10</v>
      </c>
      <c r="AP572" s="233"/>
      <c r="AQ572" s="224">
        <f t="shared" si="94"/>
        <v>10</v>
      </c>
      <c r="AR572" s="224"/>
      <c r="AS572" s="224">
        <f t="shared" si="95"/>
        <v>10</v>
      </c>
      <c r="AT572" s="224">
        <f t="shared" si="96"/>
        <v>0</v>
      </c>
      <c r="AU572" s="224" t="str">
        <f>IFERROR((AQ572-#REF!+#REF!)/(#REF!-#REF!)*100,"")</f>
        <v/>
      </c>
      <c r="AV572" s="224"/>
      <c r="AW572" s="224"/>
      <c r="AX572" s="224"/>
    </row>
    <row r="573" ht="12.75" customHeight="1" spans="1:50">
      <c r="A573" s="13">
        <v>566</v>
      </c>
      <c r="B573" s="204" t="s">
        <v>2492</v>
      </c>
      <c r="C573" s="204" t="s">
        <v>2175</v>
      </c>
      <c r="D573" s="205" t="s">
        <v>1798</v>
      </c>
      <c r="E573" s="206"/>
      <c r="F573" s="206"/>
      <c r="G573" s="207" t="s">
        <v>3126</v>
      </c>
      <c r="H573" s="208"/>
      <c r="I573" s="209" t="s">
        <v>1799</v>
      </c>
      <c r="J573" s="208">
        <v>1</v>
      </c>
      <c r="K573" s="209" t="s">
        <v>3127</v>
      </c>
      <c r="L573" s="215" t="s">
        <v>1800</v>
      </c>
      <c r="M573" s="214" t="str">
        <f t="shared" si="88"/>
        <v>2004-12-31</v>
      </c>
      <c r="N573" s="46"/>
      <c r="O573" s="16"/>
      <c r="P573" s="14"/>
      <c r="Q573" s="217">
        <v>398</v>
      </c>
      <c r="R573" s="16">
        <v>0</v>
      </c>
      <c r="S573" s="16"/>
      <c r="T573" s="16">
        <f t="shared" si="97"/>
        <v>10</v>
      </c>
      <c r="U573" s="46"/>
      <c r="V573" s="16">
        <f t="shared" si="98"/>
        <v>10</v>
      </c>
      <c r="W573" s="16" t="str">
        <f t="shared" si="89"/>
        <v/>
      </c>
      <c r="X573" s="14"/>
      <c r="Y573" s="2"/>
      <c r="AA573" s="45" t="s">
        <v>3129</v>
      </c>
      <c r="AB573" s="224" t="s">
        <v>3130</v>
      </c>
      <c r="AC573" s="224"/>
      <c r="AD573" s="224"/>
      <c r="AE573" s="224"/>
      <c r="AF573" s="224"/>
      <c r="AG573" s="224">
        <v>1</v>
      </c>
      <c r="AH573" s="224">
        <v>0</v>
      </c>
      <c r="AI573" s="224">
        <v>0</v>
      </c>
      <c r="AJ573" s="224">
        <v>10</v>
      </c>
      <c r="AK573" s="230">
        <f t="shared" si="90"/>
        <v>2004</v>
      </c>
      <c r="AL573" s="224">
        <f t="shared" si="91"/>
        <v>10</v>
      </c>
      <c r="AM573" s="224">
        <v>0</v>
      </c>
      <c r="AN573" s="224">
        <f t="shared" si="92"/>
        <v>10</v>
      </c>
      <c r="AO573" s="224">
        <f t="shared" si="93"/>
        <v>10</v>
      </c>
      <c r="AP573" s="233"/>
      <c r="AQ573" s="224">
        <f t="shared" si="94"/>
        <v>10</v>
      </c>
      <c r="AR573" s="224"/>
      <c r="AS573" s="224">
        <f t="shared" si="95"/>
        <v>10</v>
      </c>
      <c r="AT573" s="224">
        <f t="shared" si="96"/>
        <v>0</v>
      </c>
      <c r="AU573" s="224" t="str">
        <f>IFERROR((AQ573-#REF!+#REF!)/(#REF!-#REF!)*100,"")</f>
        <v/>
      </c>
      <c r="AV573" s="224"/>
      <c r="AW573" s="224"/>
      <c r="AX573" s="224"/>
    </row>
    <row r="574" ht="12.75" customHeight="1" spans="1:50">
      <c r="A574" s="13">
        <v>567</v>
      </c>
      <c r="B574" s="204" t="s">
        <v>2493</v>
      </c>
      <c r="C574" s="204" t="s">
        <v>2175</v>
      </c>
      <c r="D574" s="205" t="s">
        <v>1798</v>
      </c>
      <c r="E574" s="206"/>
      <c r="F574" s="206"/>
      <c r="G574" s="207" t="s">
        <v>3126</v>
      </c>
      <c r="H574" s="208"/>
      <c r="I574" s="209" t="s">
        <v>1799</v>
      </c>
      <c r="J574" s="208">
        <v>1</v>
      </c>
      <c r="K574" s="209" t="s">
        <v>3127</v>
      </c>
      <c r="L574" s="215" t="s">
        <v>1800</v>
      </c>
      <c r="M574" s="214" t="str">
        <f t="shared" si="88"/>
        <v>2004-12-31</v>
      </c>
      <c r="N574" s="46"/>
      <c r="O574" s="16"/>
      <c r="P574" s="14"/>
      <c r="Q574" s="217">
        <v>398</v>
      </c>
      <c r="R574" s="16">
        <v>0</v>
      </c>
      <c r="S574" s="16"/>
      <c r="T574" s="16">
        <f t="shared" si="97"/>
        <v>10</v>
      </c>
      <c r="U574" s="46"/>
      <c r="V574" s="16">
        <f t="shared" si="98"/>
        <v>10</v>
      </c>
      <c r="W574" s="16" t="str">
        <f t="shared" si="89"/>
        <v/>
      </c>
      <c r="X574" s="14"/>
      <c r="Y574" s="2"/>
      <c r="AA574" s="45" t="s">
        <v>3129</v>
      </c>
      <c r="AB574" s="224" t="s">
        <v>3130</v>
      </c>
      <c r="AC574" s="224"/>
      <c r="AD574" s="224"/>
      <c r="AE574" s="224"/>
      <c r="AF574" s="224"/>
      <c r="AG574" s="224">
        <v>1</v>
      </c>
      <c r="AH574" s="224">
        <v>0</v>
      </c>
      <c r="AI574" s="224">
        <v>0</v>
      </c>
      <c r="AJ574" s="224">
        <v>10</v>
      </c>
      <c r="AK574" s="230">
        <f t="shared" si="90"/>
        <v>2004</v>
      </c>
      <c r="AL574" s="224">
        <f t="shared" si="91"/>
        <v>10</v>
      </c>
      <c r="AM574" s="224">
        <v>0</v>
      </c>
      <c r="AN574" s="224">
        <f t="shared" si="92"/>
        <v>10</v>
      </c>
      <c r="AO574" s="224">
        <f t="shared" si="93"/>
        <v>10</v>
      </c>
      <c r="AP574" s="233"/>
      <c r="AQ574" s="224">
        <f t="shared" si="94"/>
        <v>10</v>
      </c>
      <c r="AR574" s="224"/>
      <c r="AS574" s="224">
        <f t="shared" si="95"/>
        <v>10</v>
      </c>
      <c r="AT574" s="224">
        <f t="shared" si="96"/>
        <v>0</v>
      </c>
      <c r="AU574" s="224" t="str">
        <f>IFERROR((AQ574-#REF!+#REF!)/(#REF!-#REF!)*100,"")</f>
        <v/>
      </c>
      <c r="AV574" s="224"/>
      <c r="AW574" s="224"/>
      <c r="AX574" s="224"/>
    </row>
    <row r="575" ht="12.75" customHeight="1" spans="1:50">
      <c r="A575" s="13">
        <v>568</v>
      </c>
      <c r="B575" s="204" t="s">
        <v>2494</v>
      </c>
      <c r="C575" s="204" t="s">
        <v>2175</v>
      </c>
      <c r="D575" s="205" t="s">
        <v>1798</v>
      </c>
      <c r="E575" s="206"/>
      <c r="F575" s="206"/>
      <c r="G575" s="207" t="s">
        <v>3126</v>
      </c>
      <c r="H575" s="208"/>
      <c r="I575" s="209" t="s">
        <v>1799</v>
      </c>
      <c r="J575" s="208">
        <v>1</v>
      </c>
      <c r="K575" s="209" t="s">
        <v>3127</v>
      </c>
      <c r="L575" s="215" t="s">
        <v>1800</v>
      </c>
      <c r="M575" s="214" t="str">
        <f t="shared" si="88"/>
        <v>2004-12-31</v>
      </c>
      <c r="N575" s="46"/>
      <c r="O575" s="16"/>
      <c r="P575" s="14"/>
      <c r="Q575" s="217">
        <v>398</v>
      </c>
      <c r="R575" s="16">
        <v>0</v>
      </c>
      <c r="S575" s="16"/>
      <c r="T575" s="16">
        <f t="shared" si="97"/>
        <v>10</v>
      </c>
      <c r="U575" s="46"/>
      <c r="V575" s="16">
        <f t="shared" si="98"/>
        <v>10</v>
      </c>
      <c r="W575" s="16" t="str">
        <f t="shared" si="89"/>
        <v/>
      </c>
      <c r="X575" s="14"/>
      <c r="Y575" s="2"/>
      <c r="AA575" s="45" t="s">
        <v>3129</v>
      </c>
      <c r="AB575" s="224" t="s">
        <v>3130</v>
      </c>
      <c r="AC575" s="224"/>
      <c r="AD575" s="224"/>
      <c r="AE575" s="224"/>
      <c r="AF575" s="224"/>
      <c r="AG575" s="224">
        <v>1</v>
      </c>
      <c r="AH575" s="224">
        <v>0</v>
      </c>
      <c r="AI575" s="224">
        <v>0</v>
      </c>
      <c r="AJ575" s="224">
        <v>10</v>
      </c>
      <c r="AK575" s="230">
        <f t="shared" si="90"/>
        <v>2004</v>
      </c>
      <c r="AL575" s="224">
        <f t="shared" si="91"/>
        <v>10</v>
      </c>
      <c r="AM575" s="224">
        <v>0</v>
      </c>
      <c r="AN575" s="224">
        <f t="shared" si="92"/>
        <v>10</v>
      </c>
      <c r="AO575" s="224">
        <f t="shared" si="93"/>
        <v>10</v>
      </c>
      <c r="AP575" s="233"/>
      <c r="AQ575" s="224">
        <f t="shared" si="94"/>
        <v>10</v>
      </c>
      <c r="AR575" s="224"/>
      <c r="AS575" s="224">
        <f t="shared" si="95"/>
        <v>10</v>
      </c>
      <c r="AT575" s="224">
        <f t="shared" si="96"/>
        <v>0</v>
      </c>
      <c r="AU575" s="224" t="str">
        <f>IFERROR((AQ575-#REF!+#REF!)/(#REF!-#REF!)*100,"")</f>
        <v/>
      </c>
      <c r="AV575" s="224"/>
      <c r="AW575" s="224"/>
      <c r="AX575" s="224"/>
    </row>
    <row r="576" ht="12.75" customHeight="1" spans="1:50">
      <c r="A576" s="13">
        <v>569</v>
      </c>
      <c r="B576" s="204" t="s">
        <v>2495</v>
      </c>
      <c r="C576" s="204" t="s">
        <v>2175</v>
      </c>
      <c r="D576" s="205" t="s">
        <v>1798</v>
      </c>
      <c r="E576" s="206"/>
      <c r="F576" s="206"/>
      <c r="G576" s="207" t="s">
        <v>3126</v>
      </c>
      <c r="H576" s="208"/>
      <c r="I576" s="209" t="s">
        <v>1799</v>
      </c>
      <c r="J576" s="208">
        <v>1</v>
      </c>
      <c r="K576" s="209" t="s">
        <v>3127</v>
      </c>
      <c r="L576" s="215" t="s">
        <v>1800</v>
      </c>
      <c r="M576" s="214" t="str">
        <f t="shared" si="88"/>
        <v>2004-12-31</v>
      </c>
      <c r="N576" s="46"/>
      <c r="O576" s="16"/>
      <c r="P576" s="14"/>
      <c r="Q576" s="217">
        <v>398</v>
      </c>
      <c r="R576" s="16">
        <v>0</v>
      </c>
      <c r="S576" s="16"/>
      <c r="T576" s="16">
        <f t="shared" si="97"/>
        <v>10</v>
      </c>
      <c r="U576" s="46"/>
      <c r="V576" s="16">
        <f t="shared" si="98"/>
        <v>10</v>
      </c>
      <c r="W576" s="16" t="str">
        <f t="shared" si="89"/>
        <v/>
      </c>
      <c r="X576" s="14"/>
      <c r="Y576" s="2"/>
      <c r="AA576" s="45" t="s">
        <v>3129</v>
      </c>
      <c r="AB576" s="224" t="s">
        <v>3130</v>
      </c>
      <c r="AC576" s="224"/>
      <c r="AD576" s="224"/>
      <c r="AE576" s="224"/>
      <c r="AF576" s="224"/>
      <c r="AG576" s="224">
        <v>1</v>
      </c>
      <c r="AH576" s="224">
        <v>0</v>
      </c>
      <c r="AI576" s="224">
        <v>0</v>
      </c>
      <c r="AJ576" s="224">
        <v>10</v>
      </c>
      <c r="AK576" s="230">
        <f t="shared" si="90"/>
        <v>2004</v>
      </c>
      <c r="AL576" s="224">
        <f t="shared" si="91"/>
        <v>10</v>
      </c>
      <c r="AM576" s="224">
        <v>0</v>
      </c>
      <c r="AN576" s="224">
        <f t="shared" si="92"/>
        <v>10</v>
      </c>
      <c r="AO576" s="224">
        <f t="shared" si="93"/>
        <v>10</v>
      </c>
      <c r="AP576" s="233"/>
      <c r="AQ576" s="224">
        <f t="shared" si="94"/>
        <v>10</v>
      </c>
      <c r="AR576" s="224"/>
      <c r="AS576" s="224">
        <f t="shared" si="95"/>
        <v>10</v>
      </c>
      <c r="AT576" s="224">
        <f t="shared" si="96"/>
        <v>0</v>
      </c>
      <c r="AU576" s="224" t="str">
        <f>IFERROR((AQ576-#REF!+#REF!)/(#REF!-#REF!)*100,"")</f>
        <v/>
      </c>
      <c r="AV576" s="224"/>
      <c r="AW576" s="224"/>
      <c r="AX576" s="224"/>
    </row>
    <row r="577" ht="12.75" customHeight="1" spans="1:50">
      <c r="A577" s="13">
        <v>570</v>
      </c>
      <c r="B577" s="204" t="s">
        <v>2496</v>
      </c>
      <c r="C577" s="204" t="s">
        <v>2175</v>
      </c>
      <c r="D577" s="205" t="s">
        <v>1798</v>
      </c>
      <c r="E577" s="206"/>
      <c r="F577" s="206"/>
      <c r="G577" s="207" t="s">
        <v>3126</v>
      </c>
      <c r="H577" s="208"/>
      <c r="I577" s="209" t="s">
        <v>1799</v>
      </c>
      <c r="J577" s="208">
        <v>1</v>
      </c>
      <c r="K577" s="209" t="s">
        <v>3127</v>
      </c>
      <c r="L577" s="215" t="s">
        <v>1800</v>
      </c>
      <c r="M577" s="214" t="str">
        <f t="shared" si="88"/>
        <v>2004-12-31</v>
      </c>
      <c r="N577" s="46"/>
      <c r="O577" s="16"/>
      <c r="P577" s="14"/>
      <c r="Q577" s="217">
        <v>398</v>
      </c>
      <c r="R577" s="16">
        <v>0</v>
      </c>
      <c r="S577" s="16"/>
      <c r="T577" s="16">
        <f t="shared" si="97"/>
        <v>10</v>
      </c>
      <c r="U577" s="46"/>
      <c r="V577" s="16">
        <f t="shared" si="98"/>
        <v>10</v>
      </c>
      <c r="W577" s="16" t="str">
        <f t="shared" si="89"/>
        <v/>
      </c>
      <c r="X577" s="14"/>
      <c r="Y577" s="2"/>
      <c r="AA577" s="45" t="s">
        <v>3129</v>
      </c>
      <c r="AB577" s="224" t="s">
        <v>3130</v>
      </c>
      <c r="AC577" s="224"/>
      <c r="AD577" s="224"/>
      <c r="AE577" s="224"/>
      <c r="AF577" s="224"/>
      <c r="AG577" s="224">
        <v>1</v>
      </c>
      <c r="AH577" s="224">
        <v>0</v>
      </c>
      <c r="AI577" s="224">
        <v>0</v>
      </c>
      <c r="AJ577" s="224">
        <v>10</v>
      </c>
      <c r="AK577" s="230">
        <f t="shared" si="90"/>
        <v>2004</v>
      </c>
      <c r="AL577" s="224">
        <f t="shared" si="91"/>
        <v>10</v>
      </c>
      <c r="AM577" s="224">
        <v>0</v>
      </c>
      <c r="AN577" s="224">
        <f t="shared" si="92"/>
        <v>10</v>
      </c>
      <c r="AO577" s="224">
        <f t="shared" si="93"/>
        <v>10</v>
      </c>
      <c r="AP577" s="233"/>
      <c r="AQ577" s="224">
        <f t="shared" si="94"/>
        <v>10</v>
      </c>
      <c r="AR577" s="224"/>
      <c r="AS577" s="224">
        <f t="shared" si="95"/>
        <v>10</v>
      </c>
      <c r="AT577" s="224">
        <f t="shared" si="96"/>
        <v>0</v>
      </c>
      <c r="AU577" s="224" t="str">
        <f>IFERROR((AQ577-#REF!+#REF!)/(#REF!-#REF!)*100,"")</f>
        <v/>
      </c>
      <c r="AV577" s="224"/>
      <c r="AW577" s="224"/>
      <c r="AX577" s="224"/>
    </row>
    <row r="578" ht="12.75" customHeight="1" spans="1:50">
      <c r="A578" s="13">
        <v>571</v>
      </c>
      <c r="B578" s="204" t="s">
        <v>2497</v>
      </c>
      <c r="C578" s="204" t="s">
        <v>2175</v>
      </c>
      <c r="D578" s="205" t="s">
        <v>1798</v>
      </c>
      <c r="E578" s="206"/>
      <c r="F578" s="206"/>
      <c r="G578" s="207" t="s">
        <v>3126</v>
      </c>
      <c r="H578" s="208"/>
      <c r="I578" s="209" t="s">
        <v>1799</v>
      </c>
      <c r="J578" s="208">
        <v>1</v>
      </c>
      <c r="K578" s="209" t="s">
        <v>3127</v>
      </c>
      <c r="L578" s="215" t="s">
        <v>1800</v>
      </c>
      <c r="M578" s="214" t="str">
        <f t="shared" si="88"/>
        <v>2004-12-31</v>
      </c>
      <c r="N578" s="46"/>
      <c r="O578" s="16"/>
      <c r="P578" s="14"/>
      <c r="Q578" s="217">
        <v>398</v>
      </c>
      <c r="R578" s="16">
        <v>0</v>
      </c>
      <c r="S578" s="16"/>
      <c r="T578" s="16">
        <f t="shared" si="97"/>
        <v>10</v>
      </c>
      <c r="U578" s="46"/>
      <c r="V578" s="16">
        <f t="shared" si="98"/>
        <v>10</v>
      </c>
      <c r="W578" s="16" t="str">
        <f t="shared" si="89"/>
        <v/>
      </c>
      <c r="X578" s="14"/>
      <c r="Y578" s="2"/>
      <c r="AA578" s="45" t="s">
        <v>3129</v>
      </c>
      <c r="AB578" s="224" t="s">
        <v>3130</v>
      </c>
      <c r="AC578" s="224"/>
      <c r="AD578" s="224"/>
      <c r="AE578" s="224"/>
      <c r="AF578" s="224"/>
      <c r="AG578" s="224">
        <v>1</v>
      </c>
      <c r="AH578" s="224">
        <v>0</v>
      </c>
      <c r="AI578" s="224">
        <v>0</v>
      </c>
      <c r="AJ578" s="224">
        <v>10</v>
      </c>
      <c r="AK578" s="230">
        <f t="shared" si="90"/>
        <v>2004</v>
      </c>
      <c r="AL578" s="224">
        <f t="shared" si="91"/>
        <v>10</v>
      </c>
      <c r="AM578" s="224">
        <v>0</v>
      </c>
      <c r="AN578" s="224">
        <f t="shared" si="92"/>
        <v>10</v>
      </c>
      <c r="AO578" s="224">
        <f t="shared" si="93"/>
        <v>10</v>
      </c>
      <c r="AP578" s="233"/>
      <c r="AQ578" s="224">
        <f t="shared" si="94"/>
        <v>10</v>
      </c>
      <c r="AR578" s="224"/>
      <c r="AS578" s="224">
        <f t="shared" si="95"/>
        <v>10</v>
      </c>
      <c r="AT578" s="224">
        <f t="shared" si="96"/>
        <v>0</v>
      </c>
      <c r="AU578" s="224" t="str">
        <f>IFERROR((AQ578-#REF!+#REF!)/(#REF!-#REF!)*100,"")</f>
        <v/>
      </c>
      <c r="AV578" s="224"/>
      <c r="AW578" s="224"/>
      <c r="AX578" s="224"/>
    </row>
    <row r="579" ht="12.75" customHeight="1" spans="1:50">
      <c r="A579" s="13">
        <v>572</v>
      </c>
      <c r="B579" s="204" t="s">
        <v>2498</v>
      </c>
      <c r="C579" s="204" t="s">
        <v>2175</v>
      </c>
      <c r="D579" s="205" t="s">
        <v>1798</v>
      </c>
      <c r="E579" s="206"/>
      <c r="F579" s="206"/>
      <c r="G579" s="207" t="s">
        <v>3126</v>
      </c>
      <c r="H579" s="208"/>
      <c r="I579" s="209" t="s">
        <v>1799</v>
      </c>
      <c r="J579" s="208">
        <v>1</v>
      </c>
      <c r="K579" s="209" t="s">
        <v>3127</v>
      </c>
      <c r="L579" s="215" t="s">
        <v>1800</v>
      </c>
      <c r="M579" s="214" t="str">
        <f t="shared" si="88"/>
        <v>2004-12-31</v>
      </c>
      <c r="N579" s="46"/>
      <c r="O579" s="16"/>
      <c r="P579" s="14"/>
      <c r="Q579" s="217">
        <v>398</v>
      </c>
      <c r="R579" s="16">
        <v>0</v>
      </c>
      <c r="S579" s="16"/>
      <c r="T579" s="16">
        <f t="shared" si="97"/>
        <v>10</v>
      </c>
      <c r="U579" s="46"/>
      <c r="V579" s="16">
        <f t="shared" si="98"/>
        <v>10</v>
      </c>
      <c r="W579" s="16" t="str">
        <f t="shared" si="89"/>
        <v/>
      </c>
      <c r="X579" s="14"/>
      <c r="Y579" s="2"/>
      <c r="AA579" s="45" t="s">
        <v>3129</v>
      </c>
      <c r="AB579" s="224" t="s">
        <v>3130</v>
      </c>
      <c r="AC579" s="224"/>
      <c r="AD579" s="224"/>
      <c r="AE579" s="224"/>
      <c r="AF579" s="224"/>
      <c r="AG579" s="224">
        <v>1</v>
      </c>
      <c r="AH579" s="224">
        <v>0</v>
      </c>
      <c r="AI579" s="224">
        <v>0</v>
      </c>
      <c r="AJ579" s="224">
        <v>10</v>
      </c>
      <c r="AK579" s="230">
        <f t="shared" si="90"/>
        <v>2004</v>
      </c>
      <c r="AL579" s="224">
        <f t="shared" si="91"/>
        <v>10</v>
      </c>
      <c r="AM579" s="224">
        <v>0</v>
      </c>
      <c r="AN579" s="224">
        <f t="shared" si="92"/>
        <v>10</v>
      </c>
      <c r="AO579" s="224">
        <f t="shared" si="93"/>
        <v>10</v>
      </c>
      <c r="AP579" s="233"/>
      <c r="AQ579" s="224">
        <f t="shared" si="94"/>
        <v>10</v>
      </c>
      <c r="AR579" s="224"/>
      <c r="AS579" s="224">
        <f t="shared" si="95"/>
        <v>10</v>
      </c>
      <c r="AT579" s="224">
        <f t="shared" si="96"/>
        <v>0</v>
      </c>
      <c r="AU579" s="224" t="str">
        <f>IFERROR((AQ579-#REF!+#REF!)/(#REF!-#REF!)*100,"")</f>
        <v/>
      </c>
      <c r="AV579" s="224"/>
      <c r="AW579" s="224"/>
      <c r="AX579" s="224"/>
    </row>
    <row r="580" ht="12.75" customHeight="1" spans="1:50">
      <c r="A580" s="13">
        <v>573</v>
      </c>
      <c r="B580" s="204" t="s">
        <v>2499</v>
      </c>
      <c r="C580" s="204" t="s">
        <v>2175</v>
      </c>
      <c r="D580" s="205" t="s">
        <v>1798</v>
      </c>
      <c r="E580" s="206"/>
      <c r="F580" s="206"/>
      <c r="G580" s="207" t="s">
        <v>3126</v>
      </c>
      <c r="H580" s="208"/>
      <c r="I580" s="209" t="s">
        <v>1799</v>
      </c>
      <c r="J580" s="208">
        <v>1</v>
      </c>
      <c r="K580" s="209" t="s">
        <v>3127</v>
      </c>
      <c r="L580" s="215" t="s">
        <v>1800</v>
      </c>
      <c r="M580" s="214" t="str">
        <f t="shared" si="88"/>
        <v>2004-12-31</v>
      </c>
      <c r="N580" s="46"/>
      <c r="O580" s="16"/>
      <c r="P580" s="14"/>
      <c r="Q580" s="217">
        <v>398</v>
      </c>
      <c r="R580" s="16">
        <v>0</v>
      </c>
      <c r="S580" s="16"/>
      <c r="T580" s="16">
        <f t="shared" si="97"/>
        <v>10</v>
      </c>
      <c r="U580" s="46"/>
      <c r="V580" s="16">
        <f t="shared" si="98"/>
        <v>10</v>
      </c>
      <c r="W580" s="16" t="str">
        <f t="shared" si="89"/>
        <v/>
      </c>
      <c r="X580" s="14"/>
      <c r="Y580" s="2"/>
      <c r="AA580" s="45" t="s">
        <v>3129</v>
      </c>
      <c r="AB580" s="224" t="s">
        <v>3130</v>
      </c>
      <c r="AC580" s="224"/>
      <c r="AD580" s="224"/>
      <c r="AE580" s="224"/>
      <c r="AF580" s="224"/>
      <c r="AG580" s="224">
        <v>1</v>
      </c>
      <c r="AH580" s="224">
        <v>0</v>
      </c>
      <c r="AI580" s="224">
        <v>0</v>
      </c>
      <c r="AJ580" s="224">
        <v>10</v>
      </c>
      <c r="AK580" s="230">
        <f t="shared" si="90"/>
        <v>2004</v>
      </c>
      <c r="AL580" s="224">
        <f t="shared" si="91"/>
        <v>10</v>
      </c>
      <c r="AM580" s="224">
        <v>0</v>
      </c>
      <c r="AN580" s="224">
        <f t="shared" si="92"/>
        <v>10</v>
      </c>
      <c r="AO580" s="224">
        <f t="shared" si="93"/>
        <v>10</v>
      </c>
      <c r="AP580" s="233"/>
      <c r="AQ580" s="224">
        <f t="shared" si="94"/>
        <v>10</v>
      </c>
      <c r="AR580" s="224"/>
      <c r="AS580" s="224">
        <f t="shared" si="95"/>
        <v>10</v>
      </c>
      <c r="AT580" s="224">
        <f t="shared" si="96"/>
        <v>0</v>
      </c>
      <c r="AU580" s="224" t="str">
        <f>IFERROR((AQ580-#REF!+#REF!)/(#REF!-#REF!)*100,"")</f>
        <v/>
      </c>
      <c r="AV580" s="224"/>
      <c r="AW580" s="224"/>
      <c r="AX580" s="224"/>
    </row>
    <row r="581" ht="12.75" customHeight="1" spans="1:50">
      <c r="A581" s="13">
        <v>574</v>
      </c>
      <c r="B581" s="204" t="s">
        <v>2500</v>
      </c>
      <c r="C581" s="204" t="s">
        <v>2175</v>
      </c>
      <c r="D581" s="205" t="s">
        <v>1798</v>
      </c>
      <c r="E581" s="206"/>
      <c r="F581" s="206"/>
      <c r="G581" s="207" t="s">
        <v>3126</v>
      </c>
      <c r="H581" s="208"/>
      <c r="I581" s="209" t="s">
        <v>1799</v>
      </c>
      <c r="J581" s="208">
        <v>1</v>
      </c>
      <c r="K581" s="209" t="s">
        <v>3127</v>
      </c>
      <c r="L581" s="215" t="s">
        <v>1800</v>
      </c>
      <c r="M581" s="214" t="str">
        <f t="shared" si="88"/>
        <v>2004-12-31</v>
      </c>
      <c r="N581" s="46"/>
      <c r="O581" s="16"/>
      <c r="P581" s="14"/>
      <c r="Q581" s="217">
        <v>398</v>
      </c>
      <c r="R581" s="16">
        <v>0</v>
      </c>
      <c r="S581" s="16"/>
      <c r="T581" s="16">
        <f t="shared" si="97"/>
        <v>10</v>
      </c>
      <c r="U581" s="46"/>
      <c r="V581" s="16">
        <f t="shared" si="98"/>
        <v>10</v>
      </c>
      <c r="W581" s="16" t="str">
        <f t="shared" si="89"/>
        <v/>
      </c>
      <c r="X581" s="14"/>
      <c r="Y581" s="2"/>
      <c r="AA581" s="45" t="s">
        <v>3129</v>
      </c>
      <c r="AB581" s="224" t="s">
        <v>3130</v>
      </c>
      <c r="AC581" s="224"/>
      <c r="AD581" s="224"/>
      <c r="AE581" s="224"/>
      <c r="AF581" s="224"/>
      <c r="AG581" s="224">
        <v>1</v>
      </c>
      <c r="AH581" s="224">
        <v>0</v>
      </c>
      <c r="AI581" s="224">
        <v>0</v>
      </c>
      <c r="AJ581" s="224">
        <v>10</v>
      </c>
      <c r="AK581" s="230">
        <f t="shared" si="90"/>
        <v>2004</v>
      </c>
      <c r="AL581" s="224">
        <f t="shared" si="91"/>
        <v>10</v>
      </c>
      <c r="AM581" s="224">
        <v>0</v>
      </c>
      <c r="AN581" s="224">
        <f t="shared" si="92"/>
        <v>10</v>
      </c>
      <c r="AO581" s="224">
        <f t="shared" si="93"/>
        <v>10</v>
      </c>
      <c r="AP581" s="233"/>
      <c r="AQ581" s="224">
        <f t="shared" si="94"/>
        <v>10</v>
      </c>
      <c r="AR581" s="224"/>
      <c r="AS581" s="224">
        <f t="shared" si="95"/>
        <v>10</v>
      </c>
      <c r="AT581" s="224">
        <f t="shared" si="96"/>
        <v>0</v>
      </c>
      <c r="AU581" s="224" t="str">
        <f>IFERROR((AQ581-#REF!+#REF!)/(#REF!-#REF!)*100,"")</f>
        <v/>
      </c>
      <c r="AV581" s="224"/>
      <c r="AW581" s="224"/>
      <c r="AX581" s="224"/>
    </row>
    <row r="582" ht="12.75" customHeight="1" spans="1:50">
      <c r="A582" s="13">
        <v>575</v>
      </c>
      <c r="B582" s="204" t="s">
        <v>2501</v>
      </c>
      <c r="C582" s="204" t="s">
        <v>2175</v>
      </c>
      <c r="D582" s="205" t="s">
        <v>1798</v>
      </c>
      <c r="E582" s="206"/>
      <c r="F582" s="206"/>
      <c r="G582" s="207" t="s">
        <v>3126</v>
      </c>
      <c r="H582" s="208"/>
      <c r="I582" s="209" t="s">
        <v>1799</v>
      </c>
      <c r="J582" s="208">
        <v>1</v>
      </c>
      <c r="K582" s="209" t="s">
        <v>3127</v>
      </c>
      <c r="L582" s="215" t="s">
        <v>1800</v>
      </c>
      <c r="M582" s="214" t="str">
        <f t="shared" si="88"/>
        <v>2004-12-31</v>
      </c>
      <c r="N582" s="46"/>
      <c r="O582" s="16"/>
      <c r="P582" s="14"/>
      <c r="Q582" s="217">
        <v>398</v>
      </c>
      <c r="R582" s="16">
        <v>0</v>
      </c>
      <c r="S582" s="16"/>
      <c r="T582" s="16">
        <f t="shared" si="97"/>
        <v>10</v>
      </c>
      <c r="U582" s="46"/>
      <c r="V582" s="16">
        <f t="shared" si="98"/>
        <v>10</v>
      </c>
      <c r="W582" s="16" t="str">
        <f t="shared" si="89"/>
        <v/>
      </c>
      <c r="X582" s="14"/>
      <c r="Y582" s="2"/>
      <c r="AA582" s="45" t="s">
        <v>3129</v>
      </c>
      <c r="AB582" s="224" t="s">
        <v>3130</v>
      </c>
      <c r="AC582" s="224"/>
      <c r="AD582" s="224"/>
      <c r="AE582" s="224"/>
      <c r="AF582" s="224"/>
      <c r="AG582" s="224">
        <v>1</v>
      </c>
      <c r="AH582" s="224">
        <v>0</v>
      </c>
      <c r="AI582" s="224">
        <v>0</v>
      </c>
      <c r="AJ582" s="224">
        <v>10</v>
      </c>
      <c r="AK582" s="230">
        <f t="shared" si="90"/>
        <v>2004</v>
      </c>
      <c r="AL582" s="224">
        <f t="shared" si="91"/>
        <v>10</v>
      </c>
      <c r="AM582" s="224">
        <v>0</v>
      </c>
      <c r="AN582" s="224">
        <f t="shared" si="92"/>
        <v>10</v>
      </c>
      <c r="AO582" s="224">
        <f t="shared" si="93"/>
        <v>10</v>
      </c>
      <c r="AP582" s="233"/>
      <c r="AQ582" s="224">
        <f t="shared" si="94"/>
        <v>10</v>
      </c>
      <c r="AR582" s="224"/>
      <c r="AS582" s="224">
        <f t="shared" si="95"/>
        <v>10</v>
      </c>
      <c r="AT582" s="224">
        <f t="shared" si="96"/>
        <v>0</v>
      </c>
      <c r="AU582" s="224" t="str">
        <f>IFERROR((AQ582-#REF!+#REF!)/(#REF!-#REF!)*100,"")</f>
        <v/>
      </c>
      <c r="AV582" s="224"/>
      <c r="AW582" s="224"/>
      <c r="AX582" s="224"/>
    </row>
    <row r="583" ht="12.75" customHeight="1" spans="1:50">
      <c r="A583" s="13">
        <v>576</v>
      </c>
      <c r="B583" s="204" t="s">
        <v>2502</v>
      </c>
      <c r="C583" s="204" t="s">
        <v>2175</v>
      </c>
      <c r="D583" s="205" t="s">
        <v>1798</v>
      </c>
      <c r="E583" s="206"/>
      <c r="F583" s="206"/>
      <c r="G583" s="207" t="s">
        <v>3126</v>
      </c>
      <c r="H583" s="208"/>
      <c r="I583" s="209" t="s">
        <v>1799</v>
      </c>
      <c r="J583" s="208">
        <v>1</v>
      </c>
      <c r="K583" s="209" t="s">
        <v>3127</v>
      </c>
      <c r="L583" s="215" t="s">
        <v>1800</v>
      </c>
      <c r="M583" s="214" t="str">
        <f t="shared" si="88"/>
        <v>2004-12-31</v>
      </c>
      <c r="N583" s="46"/>
      <c r="O583" s="16"/>
      <c r="P583" s="14"/>
      <c r="Q583" s="217">
        <v>398</v>
      </c>
      <c r="R583" s="16">
        <v>0</v>
      </c>
      <c r="S583" s="16"/>
      <c r="T583" s="16">
        <f t="shared" si="97"/>
        <v>10</v>
      </c>
      <c r="U583" s="46"/>
      <c r="V583" s="16">
        <f t="shared" si="98"/>
        <v>10</v>
      </c>
      <c r="W583" s="16" t="str">
        <f t="shared" si="89"/>
        <v/>
      </c>
      <c r="X583" s="14"/>
      <c r="Y583" s="2"/>
      <c r="AA583" s="45" t="s">
        <v>3129</v>
      </c>
      <c r="AB583" s="224" t="s">
        <v>3130</v>
      </c>
      <c r="AC583" s="224"/>
      <c r="AD583" s="224"/>
      <c r="AE583" s="224"/>
      <c r="AF583" s="224"/>
      <c r="AG583" s="224">
        <v>1</v>
      </c>
      <c r="AH583" s="224">
        <v>0</v>
      </c>
      <c r="AI583" s="224">
        <v>0</v>
      </c>
      <c r="AJ583" s="224">
        <v>10</v>
      </c>
      <c r="AK583" s="230">
        <f t="shared" si="90"/>
        <v>2004</v>
      </c>
      <c r="AL583" s="224">
        <f t="shared" si="91"/>
        <v>10</v>
      </c>
      <c r="AM583" s="224">
        <v>0</v>
      </c>
      <c r="AN583" s="224">
        <f t="shared" si="92"/>
        <v>10</v>
      </c>
      <c r="AO583" s="224">
        <f t="shared" si="93"/>
        <v>10</v>
      </c>
      <c r="AP583" s="233"/>
      <c r="AQ583" s="224">
        <f t="shared" si="94"/>
        <v>10</v>
      </c>
      <c r="AR583" s="224"/>
      <c r="AS583" s="224">
        <f t="shared" si="95"/>
        <v>10</v>
      </c>
      <c r="AT583" s="224">
        <f t="shared" si="96"/>
        <v>0</v>
      </c>
      <c r="AU583" s="224" t="str">
        <f>IFERROR((AQ583-#REF!+#REF!)/(#REF!-#REF!)*100,"")</f>
        <v/>
      </c>
      <c r="AV583" s="224"/>
      <c r="AW583" s="224"/>
      <c r="AX583" s="224"/>
    </row>
    <row r="584" ht="12.75" customHeight="1" spans="1:50">
      <c r="A584" s="13">
        <v>577</v>
      </c>
      <c r="B584" s="204" t="s">
        <v>2503</v>
      </c>
      <c r="C584" s="204" t="s">
        <v>2175</v>
      </c>
      <c r="D584" s="205" t="s">
        <v>1798</v>
      </c>
      <c r="E584" s="206"/>
      <c r="F584" s="206"/>
      <c r="G584" s="207" t="s">
        <v>3126</v>
      </c>
      <c r="H584" s="208"/>
      <c r="I584" s="209" t="s">
        <v>1799</v>
      </c>
      <c r="J584" s="208">
        <v>1</v>
      </c>
      <c r="K584" s="209" t="s">
        <v>3127</v>
      </c>
      <c r="L584" s="215" t="s">
        <v>1800</v>
      </c>
      <c r="M584" s="214" t="str">
        <f t="shared" ref="M584:M647" si="99">L584</f>
        <v>2004-12-31</v>
      </c>
      <c r="N584" s="46"/>
      <c r="O584" s="16"/>
      <c r="P584" s="14"/>
      <c r="Q584" s="217">
        <v>398</v>
      </c>
      <c r="R584" s="16">
        <v>0</v>
      </c>
      <c r="S584" s="16"/>
      <c r="T584" s="16">
        <f t="shared" si="97"/>
        <v>10</v>
      </c>
      <c r="U584" s="46"/>
      <c r="V584" s="16">
        <f t="shared" si="98"/>
        <v>10</v>
      </c>
      <c r="W584" s="16" t="str">
        <f t="shared" ref="W584:W647" si="100">IF(R584-S584=0,"",(V584-R584+S584)/(R584-S584)*100)</f>
        <v/>
      </c>
      <c r="X584" s="14"/>
      <c r="Y584" s="2"/>
      <c r="AA584" s="45" t="s">
        <v>3129</v>
      </c>
      <c r="AB584" s="224" t="s">
        <v>3130</v>
      </c>
      <c r="AC584" s="224"/>
      <c r="AD584" s="224"/>
      <c r="AE584" s="224"/>
      <c r="AF584" s="224"/>
      <c r="AG584" s="224">
        <v>1</v>
      </c>
      <c r="AH584" s="224">
        <v>0</v>
      </c>
      <c r="AI584" s="224">
        <v>0</v>
      </c>
      <c r="AJ584" s="224">
        <v>10</v>
      </c>
      <c r="AK584" s="230">
        <f t="shared" ref="AK584:AK647" si="101">YEAR(M584)</f>
        <v>2004</v>
      </c>
      <c r="AL584" s="224">
        <f t="shared" ref="AL584:AL647" si="102">IF(AND(AB584="市场法",AA584="否"),AJ584*J584,ROUND(AC584*H584*AG584+AD584*H584*AI584,-1))</f>
        <v>10</v>
      </c>
      <c r="AM584" s="224">
        <v>0</v>
      </c>
      <c r="AN584" s="224">
        <f t="shared" ref="AN584:AN647" si="103">ROUND((AL584+AM584),-1)</f>
        <v>10</v>
      </c>
      <c r="AO584" s="224">
        <f t="shared" ref="AO584:AO647" si="104">AN584</f>
        <v>10</v>
      </c>
      <c r="AP584" s="233"/>
      <c r="AQ584" s="224">
        <f t="shared" ref="AQ584:AQ647" si="105">IF(AP584="",AO584,ROUND(AO584*AP584/100,0))</f>
        <v>10</v>
      </c>
      <c r="AR584" s="224"/>
      <c r="AS584" s="224">
        <f t="shared" ref="AS584:AS647" si="106">IF((AQ584-AR584)&lt;0,0,AQ584-AR584)</f>
        <v>10</v>
      </c>
      <c r="AT584" s="224">
        <f t="shared" ref="AT584:AT647" si="107">IF((R584-S584)&lt;0,0,R584-S584)</f>
        <v>0</v>
      </c>
      <c r="AU584" s="224" t="str">
        <f>IFERROR((AQ584-#REF!+#REF!)/(#REF!-#REF!)*100,"")</f>
        <v/>
      </c>
      <c r="AV584" s="224"/>
      <c r="AW584" s="224"/>
      <c r="AX584" s="224"/>
    </row>
    <row r="585" ht="12.75" customHeight="1" spans="1:50">
      <c r="A585" s="13">
        <v>578</v>
      </c>
      <c r="B585" s="204" t="s">
        <v>2504</v>
      </c>
      <c r="C585" s="204" t="s">
        <v>2175</v>
      </c>
      <c r="D585" s="205" t="s">
        <v>1798</v>
      </c>
      <c r="E585" s="206"/>
      <c r="F585" s="206"/>
      <c r="G585" s="207" t="s">
        <v>3126</v>
      </c>
      <c r="H585" s="208"/>
      <c r="I585" s="209" t="s">
        <v>1799</v>
      </c>
      <c r="J585" s="208">
        <v>1</v>
      </c>
      <c r="K585" s="209" t="s">
        <v>3127</v>
      </c>
      <c r="L585" s="215" t="s">
        <v>1800</v>
      </c>
      <c r="M585" s="214" t="str">
        <f t="shared" si="99"/>
        <v>2004-12-31</v>
      </c>
      <c r="N585" s="46"/>
      <c r="O585" s="16"/>
      <c r="P585" s="14"/>
      <c r="Q585" s="217">
        <v>398</v>
      </c>
      <c r="R585" s="16">
        <v>0</v>
      </c>
      <c r="S585" s="16"/>
      <c r="T585" s="16">
        <f t="shared" ref="T585:T648" si="108">AS585</f>
        <v>10</v>
      </c>
      <c r="U585" s="46"/>
      <c r="V585" s="16">
        <f t="shared" ref="V585:V648" si="109">T585</f>
        <v>10</v>
      </c>
      <c r="W585" s="16" t="str">
        <f t="shared" si="100"/>
        <v/>
      </c>
      <c r="X585" s="14"/>
      <c r="Y585" s="2"/>
      <c r="AA585" s="45" t="s">
        <v>3129</v>
      </c>
      <c r="AB585" s="224" t="s">
        <v>3130</v>
      </c>
      <c r="AC585" s="224"/>
      <c r="AD585" s="224"/>
      <c r="AE585" s="224"/>
      <c r="AF585" s="224"/>
      <c r="AG585" s="224">
        <v>1</v>
      </c>
      <c r="AH585" s="224">
        <v>0</v>
      </c>
      <c r="AI585" s="224">
        <v>0</v>
      </c>
      <c r="AJ585" s="224">
        <v>10</v>
      </c>
      <c r="AK585" s="230">
        <f t="shared" si="101"/>
        <v>2004</v>
      </c>
      <c r="AL585" s="224">
        <f t="shared" si="102"/>
        <v>10</v>
      </c>
      <c r="AM585" s="224">
        <v>0</v>
      </c>
      <c r="AN585" s="224">
        <f t="shared" si="103"/>
        <v>10</v>
      </c>
      <c r="AO585" s="224">
        <f t="shared" si="104"/>
        <v>10</v>
      </c>
      <c r="AP585" s="233"/>
      <c r="AQ585" s="224">
        <f t="shared" si="105"/>
        <v>10</v>
      </c>
      <c r="AR585" s="224"/>
      <c r="AS585" s="224">
        <f t="shared" si="106"/>
        <v>10</v>
      </c>
      <c r="AT585" s="224">
        <f t="shared" si="107"/>
        <v>0</v>
      </c>
      <c r="AU585" s="224" t="str">
        <f>IFERROR((AQ585-#REF!+#REF!)/(#REF!-#REF!)*100,"")</f>
        <v/>
      </c>
      <c r="AV585" s="224"/>
      <c r="AW585" s="224"/>
      <c r="AX585" s="224"/>
    </row>
    <row r="586" ht="12.75" customHeight="1" spans="1:50">
      <c r="A586" s="13">
        <v>579</v>
      </c>
      <c r="B586" s="204" t="s">
        <v>2505</v>
      </c>
      <c r="C586" s="204" t="s">
        <v>2175</v>
      </c>
      <c r="D586" s="205" t="s">
        <v>1798</v>
      </c>
      <c r="E586" s="206"/>
      <c r="F586" s="206"/>
      <c r="G586" s="207" t="s">
        <v>3126</v>
      </c>
      <c r="H586" s="208"/>
      <c r="I586" s="209" t="s">
        <v>1799</v>
      </c>
      <c r="J586" s="208">
        <v>1</v>
      </c>
      <c r="K586" s="209" t="s">
        <v>3127</v>
      </c>
      <c r="L586" s="215" t="s">
        <v>1800</v>
      </c>
      <c r="M586" s="214" t="str">
        <f t="shared" si="99"/>
        <v>2004-12-31</v>
      </c>
      <c r="N586" s="46"/>
      <c r="O586" s="16"/>
      <c r="P586" s="14"/>
      <c r="Q586" s="217">
        <v>398</v>
      </c>
      <c r="R586" s="16">
        <v>0</v>
      </c>
      <c r="S586" s="16"/>
      <c r="T586" s="16">
        <f t="shared" si="108"/>
        <v>10</v>
      </c>
      <c r="U586" s="46"/>
      <c r="V586" s="16">
        <f t="shared" si="109"/>
        <v>10</v>
      </c>
      <c r="W586" s="16" t="str">
        <f t="shared" si="100"/>
        <v/>
      </c>
      <c r="X586" s="14"/>
      <c r="Y586" s="2"/>
      <c r="AA586" s="45" t="s">
        <v>3129</v>
      </c>
      <c r="AB586" s="224" t="s">
        <v>3130</v>
      </c>
      <c r="AC586" s="224"/>
      <c r="AD586" s="224"/>
      <c r="AE586" s="224"/>
      <c r="AF586" s="224"/>
      <c r="AG586" s="224">
        <v>1</v>
      </c>
      <c r="AH586" s="224">
        <v>0</v>
      </c>
      <c r="AI586" s="224">
        <v>0</v>
      </c>
      <c r="AJ586" s="224">
        <v>10</v>
      </c>
      <c r="AK586" s="230">
        <f t="shared" si="101"/>
        <v>2004</v>
      </c>
      <c r="AL586" s="224">
        <f t="shared" si="102"/>
        <v>10</v>
      </c>
      <c r="AM586" s="224">
        <v>0</v>
      </c>
      <c r="AN586" s="224">
        <f t="shared" si="103"/>
        <v>10</v>
      </c>
      <c r="AO586" s="224">
        <f t="shared" si="104"/>
        <v>10</v>
      </c>
      <c r="AP586" s="233"/>
      <c r="AQ586" s="224">
        <f t="shared" si="105"/>
        <v>10</v>
      </c>
      <c r="AR586" s="224"/>
      <c r="AS586" s="224">
        <f t="shared" si="106"/>
        <v>10</v>
      </c>
      <c r="AT586" s="224">
        <f t="shared" si="107"/>
        <v>0</v>
      </c>
      <c r="AU586" s="224" t="str">
        <f>IFERROR((AQ586-#REF!+#REF!)/(#REF!-#REF!)*100,"")</f>
        <v/>
      </c>
      <c r="AV586" s="224"/>
      <c r="AW586" s="224"/>
      <c r="AX586" s="224"/>
    </row>
    <row r="587" ht="12.75" customHeight="1" spans="1:50">
      <c r="A587" s="13">
        <v>580</v>
      </c>
      <c r="B587" s="204" t="s">
        <v>2506</v>
      </c>
      <c r="C587" s="204" t="s">
        <v>2175</v>
      </c>
      <c r="D587" s="205" t="s">
        <v>1798</v>
      </c>
      <c r="E587" s="206"/>
      <c r="F587" s="206"/>
      <c r="G587" s="207" t="s">
        <v>3126</v>
      </c>
      <c r="H587" s="208"/>
      <c r="I587" s="209" t="s">
        <v>1799</v>
      </c>
      <c r="J587" s="208">
        <v>1</v>
      </c>
      <c r="K587" s="209" t="s">
        <v>3127</v>
      </c>
      <c r="L587" s="215" t="s">
        <v>1800</v>
      </c>
      <c r="M587" s="214" t="str">
        <f t="shared" si="99"/>
        <v>2004-12-31</v>
      </c>
      <c r="N587" s="46"/>
      <c r="O587" s="16"/>
      <c r="P587" s="14"/>
      <c r="Q587" s="217">
        <v>398</v>
      </c>
      <c r="R587" s="16">
        <v>0</v>
      </c>
      <c r="S587" s="16"/>
      <c r="T587" s="16">
        <f t="shared" si="108"/>
        <v>10</v>
      </c>
      <c r="U587" s="46"/>
      <c r="V587" s="16">
        <f t="shared" si="109"/>
        <v>10</v>
      </c>
      <c r="W587" s="16" t="str">
        <f t="shared" si="100"/>
        <v/>
      </c>
      <c r="X587" s="14"/>
      <c r="Y587" s="2"/>
      <c r="AA587" s="45" t="s">
        <v>3129</v>
      </c>
      <c r="AB587" s="224" t="s">
        <v>3130</v>
      </c>
      <c r="AC587" s="224"/>
      <c r="AD587" s="224"/>
      <c r="AE587" s="224"/>
      <c r="AF587" s="224"/>
      <c r="AG587" s="224">
        <v>1</v>
      </c>
      <c r="AH587" s="224">
        <v>0</v>
      </c>
      <c r="AI587" s="224">
        <v>0</v>
      </c>
      <c r="AJ587" s="224">
        <v>10</v>
      </c>
      <c r="AK587" s="230">
        <f t="shared" si="101"/>
        <v>2004</v>
      </c>
      <c r="AL587" s="224">
        <f t="shared" si="102"/>
        <v>10</v>
      </c>
      <c r="AM587" s="224">
        <v>0</v>
      </c>
      <c r="AN587" s="224">
        <f t="shared" si="103"/>
        <v>10</v>
      </c>
      <c r="AO587" s="224">
        <f t="shared" si="104"/>
        <v>10</v>
      </c>
      <c r="AP587" s="233"/>
      <c r="AQ587" s="224">
        <f t="shared" si="105"/>
        <v>10</v>
      </c>
      <c r="AR587" s="224"/>
      <c r="AS587" s="224">
        <f t="shared" si="106"/>
        <v>10</v>
      </c>
      <c r="AT587" s="224">
        <f t="shared" si="107"/>
        <v>0</v>
      </c>
      <c r="AU587" s="224" t="str">
        <f>IFERROR((AQ587-#REF!+#REF!)/(#REF!-#REF!)*100,"")</f>
        <v/>
      </c>
      <c r="AV587" s="224"/>
      <c r="AW587" s="224"/>
      <c r="AX587" s="224"/>
    </row>
    <row r="588" ht="12.75" customHeight="1" spans="1:50">
      <c r="A588" s="13">
        <v>581</v>
      </c>
      <c r="B588" s="204" t="s">
        <v>2507</v>
      </c>
      <c r="C588" s="204" t="s">
        <v>2175</v>
      </c>
      <c r="D588" s="205" t="s">
        <v>1798</v>
      </c>
      <c r="E588" s="206"/>
      <c r="F588" s="206"/>
      <c r="G588" s="207" t="s">
        <v>3126</v>
      </c>
      <c r="H588" s="208"/>
      <c r="I588" s="209" t="s">
        <v>1799</v>
      </c>
      <c r="J588" s="208">
        <v>1</v>
      </c>
      <c r="K588" s="209" t="s">
        <v>3127</v>
      </c>
      <c r="L588" s="215" t="s">
        <v>1800</v>
      </c>
      <c r="M588" s="214" t="str">
        <f t="shared" si="99"/>
        <v>2004-12-31</v>
      </c>
      <c r="N588" s="46"/>
      <c r="O588" s="16"/>
      <c r="P588" s="14"/>
      <c r="Q588" s="217">
        <v>398</v>
      </c>
      <c r="R588" s="16">
        <v>0</v>
      </c>
      <c r="S588" s="16"/>
      <c r="T588" s="16">
        <f t="shared" si="108"/>
        <v>10</v>
      </c>
      <c r="U588" s="46"/>
      <c r="V588" s="16">
        <f t="shared" si="109"/>
        <v>10</v>
      </c>
      <c r="W588" s="16" t="str">
        <f t="shared" si="100"/>
        <v/>
      </c>
      <c r="X588" s="14"/>
      <c r="Y588" s="2"/>
      <c r="AA588" s="45" t="s">
        <v>3129</v>
      </c>
      <c r="AB588" s="224" t="s">
        <v>3130</v>
      </c>
      <c r="AC588" s="224"/>
      <c r="AD588" s="224"/>
      <c r="AE588" s="224"/>
      <c r="AF588" s="224"/>
      <c r="AG588" s="224">
        <v>1</v>
      </c>
      <c r="AH588" s="224">
        <v>0</v>
      </c>
      <c r="AI588" s="224">
        <v>0</v>
      </c>
      <c r="AJ588" s="224">
        <v>10</v>
      </c>
      <c r="AK588" s="230">
        <f t="shared" si="101"/>
        <v>2004</v>
      </c>
      <c r="AL588" s="224">
        <f t="shared" si="102"/>
        <v>10</v>
      </c>
      <c r="AM588" s="224">
        <v>0</v>
      </c>
      <c r="AN588" s="224">
        <f t="shared" si="103"/>
        <v>10</v>
      </c>
      <c r="AO588" s="224">
        <f t="shared" si="104"/>
        <v>10</v>
      </c>
      <c r="AP588" s="233"/>
      <c r="AQ588" s="224">
        <f t="shared" si="105"/>
        <v>10</v>
      </c>
      <c r="AR588" s="224"/>
      <c r="AS588" s="224">
        <f t="shared" si="106"/>
        <v>10</v>
      </c>
      <c r="AT588" s="224">
        <f t="shared" si="107"/>
        <v>0</v>
      </c>
      <c r="AU588" s="224" t="str">
        <f>IFERROR((AQ588-#REF!+#REF!)/(#REF!-#REF!)*100,"")</f>
        <v/>
      </c>
      <c r="AV588" s="224"/>
      <c r="AW588" s="224"/>
      <c r="AX588" s="224"/>
    </row>
    <row r="589" ht="12.75" customHeight="1" spans="1:50">
      <c r="A589" s="13">
        <v>582</v>
      </c>
      <c r="B589" s="204" t="s">
        <v>2508</v>
      </c>
      <c r="C589" s="204" t="s">
        <v>2175</v>
      </c>
      <c r="D589" s="205" t="s">
        <v>1798</v>
      </c>
      <c r="E589" s="206"/>
      <c r="F589" s="206"/>
      <c r="G589" s="207" t="s">
        <v>3126</v>
      </c>
      <c r="H589" s="208"/>
      <c r="I589" s="209" t="s">
        <v>1799</v>
      </c>
      <c r="J589" s="208">
        <v>1</v>
      </c>
      <c r="K589" s="209" t="s">
        <v>3127</v>
      </c>
      <c r="L589" s="215" t="s">
        <v>1800</v>
      </c>
      <c r="M589" s="214" t="str">
        <f t="shared" si="99"/>
        <v>2004-12-31</v>
      </c>
      <c r="N589" s="46"/>
      <c r="O589" s="16"/>
      <c r="P589" s="14"/>
      <c r="Q589" s="217">
        <v>398</v>
      </c>
      <c r="R589" s="16">
        <v>0</v>
      </c>
      <c r="S589" s="16"/>
      <c r="T589" s="16">
        <f t="shared" si="108"/>
        <v>10</v>
      </c>
      <c r="U589" s="46"/>
      <c r="V589" s="16">
        <f t="shared" si="109"/>
        <v>10</v>
      </c>
      <c r="W589" s="16" t="str">
        <f t="shared" si="100"/>
        <v/>
      </c>
      <c r="X589" s="14"/>
      <c r="Y589" s="2"/>
      <c r="AA589" s="45" t="s">
        <v>3129</v>
      </c>
      <c r="AB589" s="224" t="s">
        <v>3130</v>
      </c>
      <c r="AC589" s="224"/>
      <c r="AD589" s="224"/>
      <c r="AE589" s="224"/>
      <c r="AF589" s="224"/>
      <c r="AG589" s="224">
        <v>1</v>
      </c>
      <c r="AH589" s="224">
        <v>0</v>
      </c>
      <c r="AI589" s="224">
        <v>0</v>
      </c>
      <c r="AJ589" s="224">
        <v>10</v>
      </c>
      <c r="AK589" s="230">
        <f t="shared" si="101"/>
        <v>2004</v>
      </c>
      <c r="AL589" s="224">
        <f t="shared" si="102"/>
        <v>10</v>
      </c>
      <c r="AM589" s="224">
        <v>0</v>
      </c>
      <c r="AN589" s="224">
        <f t="shared" si="103"/>
        <v>10</v>
      </c>
      <c r="AO589" s="224">
        <f t="shared" si="104"/>
        <v>10</v>
      </c>
      <c r="AP589" s="233"/>
      <c r="AQ589" s="224">
        <f t="shared" si="105"/>
        <v>10</v>
      </c>
      <c r="AR589" s="224"/>
      <c r="AS589" s="224">
        <f t="shared" si="106"/>
        <v>10</v>
      </c>
      <c r="AT589" s="224">
        <f t="shared" si="107"/>
        <v>0</v>
      </c>
      <c r="AU589" s="224" t="str">
        <f>IFERROR((AQ589-#REF!+#REF!)/(#REF!-#REF!)*100,"")</f>
        <v/>
      </c>
      <c r="AV589" s="224"/>
      <c r="AW589" s="224"/>
      <c r="AX589" s="224"/>
    </row>
    <row r="590" ht="12.75" customHeight="1" spans="1:50">
      <c r="A590" s="13">
        <v>583</v>
      </c>
      <c r="B590" s="204" t="s">
        <v>2509</v>
      </c>
      <c r="C590" s="204" t="s">
        <v>2175</v>
      </c>
      <c r="D590" s="205" t="s">
        <v>1798</v>
      </c>
      <c r="E590" s="206"/>
      <c r="F590" s="206"/>
      <c r="G590" s="207" t="s">
        <v>3126</v>
      </c>
      <c r="H590" s="208"/>
      <c r="I590" s="209" t="s">
        <v>1799</v>
      </c>
      <c r="J590" s="208">
        <v>1</v>
      </c>
      <c r="K590" s="209" t="s">
        <v>3127</v>
      </c>
      <c r="L590" s="215" t="s">
        <v>1800</v>
      </c>
      <c r="M590" s="214" t="str">
        <f t="shared" si="99"/>
        <v>2004-12-31</v>
      </c>
      <c r="N590" s="46"/>
      <c r="O590" s="16"/>
      <c r="P590" s="14"/>
      <c r="Q590" s="217">
        <v>398</v>
      </c>
      <c r="R590" s="16">
        <v>0</v>
      </c>
      <c r="S590" s="16"/>
      <c r="T590" s="16">
        <f t="shared" si="108"/>
        <v>10</v>
      </c>
      <c r="U590" s="46"/>
      <c r="V590" s="16">
        <f t="shared" si="109"/>
        <v>10</v>
      </c>
      <c r="W590" s="16" t="str">
        <f t="shared" si="100"/>
        <v/>
      </c>
      <c r="X590" s="14"/>
      <c r="Y590" s="2"/>
      <c r="AA590" s="45" t="s">
        <v>3129</v>
      </c>
      <c r="AB590" s="224" t="s">
        <v>3130</v>
      </c>
      <c r="AC590" s="224"/>
      <c r="AD590" s="224"/>
      <c r="AE590" s="224"/>
      <c r="AF590" s="224"/>
      <c r="AG590" s="224">
        <v>1</v>
      </c>
      <c r="AH590" s="224">
        <v>0</v>
      </c>
      <c r="AI590" s="224">
        <v>0</v>
      </c>
      <c r="AJ590" s="224">
        <v>10</v>
      </c>
      <c r="AK590" s="230">
        <f t="shared" si="101"/>
        <v>2004</v>
      </c>
      <c r="AL590" s="224">
        <f t="shared" si="102"/>
        <v>10</v>
      </c>
      <c r="AM590" s="224">
        <v>0</v>
      </c>
      <c r="AN590" s="224">
        <f t="shared" si="103"/>
        <v>10</v>
      </c>
      <c r="AO590" s="224">
        <f t="shared" si="104"/>
        <v>10</v>
      </c>
      <c r="AP590" s="233"/>
      <c r="AQ590" s="224">
        <f t="shared" si="105"/>
        <v>10</v>
      </c>
      <c r="AR590" s="224"/>
      <c r="AS590" s="224">
        <f t="shared" si="106"/>
        <v>10</v>
      </c>
      <c r="AT590" s="224">
        <f t="shared" si="107"/>
        <v>0</v>
      </c>
      <c r="AU590" s="224" t="str">
        <f>IFERROR((AQ590-#REF!+#REF!)/(#REF!-#REF!)*100,"")</f>
        <v/>
      </c>
      <c r="AV590" s="224"/>
      <c r="AW590" s="224"/>
      <c r="AX590" s="224"/>
    </row>
    <row r="591" ht="12.75" customHeight="1" spans="1:50">
      <c r="A591" s="13">
        <v>584</v>
      </c>
      <c r="B591" s="204" t="s">
        <v>2510</v>
      </c>
      <c r="C591" s="204" t="s">
        <v>2175</v>
      </c>
      <c r="D591" s="205" t="s">
        <v>1798</v>
      </c>
      <c r="E591" s="206"/>
      <c r="F591" s="206"/>
      <c r="G591" s="207" t="s">
        <v>3126</v>
      </c>
      <c r="H591" s="208"/>
      <c r="I591" s="209" t="s">
        <v>1799</v>
      </c>
      <c r="J591" s="208">
        <v>1</v>
      </c>
      <c r="K591" s="209" t="s">
        <v>3127</v>
      </c>
      <c r="L591" s="215" t="s">
        <v>1800</v>
      </c>
      <c r="M591" s="214" t="str">
        <f t="shared" si="99"/>
        <v>2004-12-31</v>
      </c>
      <c r="N591" s="46"/>
      <c r="O591" s="16"/>
      <c r="P591" s="14"/>
      <c r="Q591" s="217">
        <v>398</v>
      </c>
      <c r="R591" s="16">
        <v>0</v>
      </c>
      <c r="S591" s="16"/>
      <c r="T591" s="16">
        <f t="shared" si="108"/>
        <v>10</v>
      </c>
      <c r="U591" s="46"/>
      <c r="V591" s="16">
        <f t="shared" si="109"/>
        <v>10</v>
      </c>
      <c r="W591" s="16" t="str">
        <f t="shared" si="100"/>
        <v/>
      </c>
      <c r="X591" s="14"/>
      <c r="Y591" s="2"/>
      <c r="AA591" s="45" t="s">
        <v>3129</v>
      </c>
      <c r="AB591" s="224" t="s">
        <v>3130</v>
      </c>
      <c r="AC591" s="224"/>
      <c r="AD591" s="224"/>
      <c r="AE591" s="224"/>
      <c r="AF591" s="224"/>
      <c r="AG591" s="224">
        <v>1</v>
      </c>
      <c r="AH591" s="224">
        <v>0</v>
      </c>
      <c r="AI591" s="224">
        <v>0</v>
      </c>
      <c r="AJ591" s="224">
        <v>10</v>
      </c>
      <c r="AK591" s="230">
        <f t="shared" si="101"/>
        <v>2004</v>
      </c>
      <c r="AL591" s="224">
        <f t="shared" si="102"/>
        <v>10</v>
      </c>
      <c r="AM591" s="224">
        <v>0</v>
      </c>
      <c r="AN591" s="224">
        <f t="shared" si="103"/>
        <v>10</v>
      </c>
      <c r="AO591" s="224">
        <f t="shared" si="104"/>
        <v>10</v>
      </c>
      <c r="AP591" s="233"/>
      <c r="AQ591" s="224">
        <f t="shared" si="105"/>
        <v>10</v>
      </c>
      <c r="AR591" s="224"/>
      <c r="AS591" s="224">
        <f t="shared" si="106"/>
        <v>10</v>
      </c>
      <c r="AT591" s="224">
        <f t="shared" si="107"/>
        <v>0</v>
      </c>
      <c r="AU591" s="224" t="str">
        <f>IFERROR((AQ591-#REF!+#REF!)/(#REF!-#REF!)*100,"")</f>
        <v/>
      </c>
      <c r="AV591" s="224"/>
      <c r="AW591" s="224"/>
      <c r="AX591" s="224"/>
    </row>
    <row r="592" ht="12.75" customHeight="1" spans="1:50">
      <c r="A592" s="13">
        <v>585</v>
      </c>
      <c r="B592" s="204" t="s">
        <v>2511</v>
      </c>
      <c r="C592" s="204" t="s">
        <v>2175</v>
      </c>
      <c r="D592" s="205" t="s">
        <v>1798</v>
      </c>
      <c r="E592" s="206"/>
      <c r="F592" s="206"/>
      <c r="G592" s="207" t="s">
        <v>3126</v>
      </c>
      <c r="H592" s="208"/>
      <c r="I592" s="209" t="s">
        <v>1799</v>
      </c>
      <c r="J592" s="208">
        <v>1</v>
      </c>
      <c r="K592" s="209" t="s">
        <v>3127</v>
      </c>
      <c r="L592" s="215" t="s">
        <v>1800</v>
      </c>
      <c r="M592" s="214" t="str">
        <f t="shared" si="99"/>
        <v>2004-12-31</v>
      </c>
      <c r="N592" s="46"/>
      <c r="O592" s="16"/>
      <c r="P592" s="14"/>
      <c r="Q592" s="217">
        <v>398</v>
      </c>
      <c r="R592" s="16">
        <v>0</v>
      </c>
      <c r="S592" s="16"/>
      <c r="T592" s="16">
        <f t="shared" si="108"/>
        <v>10</v>
      </c>
      <c r="U592" s="46"/>
      <c r="V592" s="16">
        <f t="shared" si="109"/>
        <v>10</v>
      </c>
      <c r="W592" s="16" t="str">
        <f t="shared" si="100"/>
        <v/>
      </c>
      <c r="X592" s="14"/>
      <c r="Y592" s="2"/>
      <c r="AA592" s="45" t="s">
        <v>3129</v>
      </c>
      <c r="AB592" s="224" t="s">
        <v>3130</v>
      </c>
      <c r="AC592" s="224"/>
      <c r="AD592" s="224"/>
      <c r="AE592" s="224"/>
      <c r="AF592" s="224"/>
      <c r="AG592" s="224">
        <v>1</v>
      </c>
      <c r="AH592" s="224">
        <v>0</v>
      </c>
      <c r="AI592" s="224">
        <v>0</v>
      </c>
      <c r="AJ592" s="224">
        <v>10</v>
      </c>
      <c r="AK592" s="230">
        <f t="shared" si="101"/>
        <v>2004</v>
      </c>
      <c r="AL592" s="224">
        <f t="shared" si="102"/>
        <v>10</v>
      </c>
      <c r="AM592" s="224">
        <v>0</v>
      </c>
      <c r="AN592" s="224">
        <f t="shared" si="103"/>
        <v>10</v>
      </c>
      <c r="AO592" s="224">
        <f t="shared" si="104"/>
        <v>10</v>
      </c>
      <c r="AP592" s="233"/>
      <c r="AQ592" s="224">
        <f t="shared" si="105"/>
        <v>10</v>
      </c>
      <c r="AR592" s="224"/>
      <c r="AS592" s="224">
        <f t="shared" si="106"/>
        <v>10</v>
      </c>
      <c r="AT592" s="224">
        <f t="shared" si="107"/>
        <v>0</v>
      </c>
      <c r="AU592" s="224" t="str">
        <f>IFERROR((AQ592-#REF!+#REF!)/(#REF!-#REF!)*100,"")</f>
        <v/>
      </c>
      <c r="AV592" s="224"/>
      <c r="AW592" s="224"/>
      <c r="AX592" s="224"/>
    </row>
    <row r="593" ht="12.75" customHeight="1" spans="1:50">
      <c r="A593" s="13">
        <v>586</v>
      </c>
      <c r="B593" s="204" t="s">
        <v>2512</v>
      </c>
      <c r="C593" s="204" t="s">
        <v>2175</v>
      </c>
      <c r="D593" s="205" t="s">
        <v>1798</v>
      </c>
      <c r="E593" s="206"/>
      <c r="F593" s="206"/>
      <c r="G593" s="207" t="s">
        <v>3126</v>
      </c>
      <c r="H593" s="208"/>
      <c r="I593" s="209" t="s">
        <v>1799</v>
      </c>
      <c r="J593" s="208">
        <v>1</v>
      </c>
      <c r="K593" s="209" t="s">
        <v>3127</v>
      </c>
      <c r="L593" s="215" t="s">
        <v>1800</v>
      </c>
      <c r="M593" s="214" t="str">
        <f t="shared" si="99"/>
        <v>2004-12-31</v>
      </c>
      <c r="N593" s="46"/>
      <c r="O593" s="16"/>
      <c r="P593" s="14"/>
      <c r="Q593" s="217">
        <v>398</v>
      </c>
      <c r="R593" s="16">
        <v>0</v>
      </c>
      <c r="S593" s="16"/>
      <c r="T593" s="16">
        <f t="shared" si="108"/>
        <v>10</v>
      </c>
      <c r="U593" s="46"/>
      <c r="V593" s="16">
        <f t="shared" si="109"/>
        <v>10</v>
      </c>
      <c r="W593" s="16" t="str">
        <f t="shared" si="100"/>
        <v/>
      </c>
      <c r="X593" s="14"/>
      <c r="Y593" s="2"/>
      <c r="AA593" s="45" t="s">
        <v>3129</v>
      </c>
      <c r="AB593" s="224" t="s">
        <v>3130</v>
      </c>
      <c r="AC593" s="224"/>
      <c r="AD593" s="224"/>
      <c r="AE593" s="224"/>
      <c r="AF593" s="224"/>
      <c r="AG593" s="224">
        <v>1</v>
      </c>
      <c r="AH593" s="224">
        <v>0</v>
      </c>
      <c r="AI593" s="224">
        <v>0</v>
      </c>
      <c r="AJ593" s="224">
        <v>10</v>
      </c>
      <c r="AK593" s="230">
        <f t="shared" si="101"/>
        <v>2004</v>
      </c>
      <c r="AL593" s="224">
        <f t="shared" si="102"/>
        <v>10</v>
      </c>
      <c r="AM593" s="224">
        <v>0</v>
      </c>
      <c r="AN593" s="224">
        <f t="shared" si="103"/>
        <v>10</v>
      </c>
      <c r="AO593" s="224">
        <f t="shared" si="104"/>
        <v>10</v>
      </c>
      <c r="AP593" s="233"/>
      <c r="AQ593" s="224">
        <f t="shared" si="105"/>
        <v>10</v>
      </c>
      <c r="AR593" s="224"/>
      <c r="AS593" s="224">
        <f t="shared" si="106"/>
        <v>10</v>
      </c>
      <c r="AT593" s="224">
        <f t="shared" si="107"/>
        <v>0</v>
      </c>
      <c r="AU593" s="224" t="str">
        <f>IFERROR((AQ593-#REF!+#REF!)/(#REF!-#REF!)*100,"")</f>
        <v/>
      </c>
      <c r="AV593" s="224"/>
      <c r="AW593" s="224"/>
      <c r="AX593" s="224"/>
    </row>
    <row r="594" ht="12.75" customHeight="1" spans="1:50">
      <c r="A594" s="13">
        <v>587</v>
      </c>
      <c r="B594" s="204" t="s">
        <v>2513</v>
      </c>
      <c r="C594" s="204" t="s">
        <v>2175</v>
      </c>
      <c r="D594" s="205" t="s">
        <v>1798</v>
      </c>
      <c r="E594" s="206"/>
      <c r="F594" s="206"/>
      <c r="G594" s="207" t="s">
        <v>3126</v>
      </c>
      <c r="H594" s="208"/>
      <c r="I594" s="209" t="s">
        <v>1799</v>
      </c>
      <c r="J594" s="208">
        <v>1</v>
      </c>
      <c r="K594" s="209" t="s">
        <v>3127</v>
      </c>
      <c r="L594" s="215" t="s">
        <v>1800</v>
      </c>
      <c r="M594" s="214" t="str">
        <f t="shared" si="99"/>
        <v>2004-12-31</v>
      </c>
      <c r="N594" s="46"/>
      <c r="O594" s="16"/>
      <c r="P594" s="14"/>
      <c r="Q594" s="217">
        <v>398</v>
      </c>
      <c r="R594" s="16">
        <v>0</v>
      </c>
      <c r="S594" s="16"/>
      <c r="T594" s="16">
        <f t="shared" si="108"/>
        <v>10</v>
      </c>
      <c r="U594" s="46"/>
      <c r="V594" s="16">
        <f t="shared" si="109"/>
        <v>10</v>
      </c>
      <c r="W594" s="16" t="str">
        <f t="shared" si="100"/>
        <v/>
      </c>
      <c r="X594" s="14"/>
      <c r="Y594" s="2"/>
      <c r="AA594" s="45" t="s">
        <v>3129</v>
      </c>
      <c r="AB594" s="224" t="s">
        <v>3130</v>
      </c>
      <c r="AC594" s="224"/>
      <c r="AD594" s="224"/>
      <c r="AE594" s="224"/>
      <c r="AF594" s="224"/>
      <c r="AG594" s="224">
        <v>1</v>
      </c>
      <c r="AH594" s="224">
        <v>0</v>
      </c>
      <c r="AI594" s="224">
        <v>0</v>
      </c>
      <c r="AJ594" s="224">
        <v>10</v>
      </c>
      <c r="AK594" s="230">
        <f t="shared" si="101"/>
        <v>2004</v>
      </c>
      <c r="AL594" s="224">
        <f t="shared" si="102"/>
        <v>10</v>
      </c>
      <c r="AM594" s="224">
        <v>0</v>
      </c>
      <c r="AN594" s="224">
        <f t="shared" si="103"/>
        <v>10</v>
      </c>
      <c r="AO594" s="224">
        <f t="shared" si="104"/>
        <v>10</v>
      </c>
      <c r="AP594" s="233"/>
      <c r="AQ594" s="224">
        <f t="shared" si="105"/>
        <v>10</v>
      </c>
      <c r="AR594" s="224"/>
      <c r="AS594" s="224">
        <f t="shared" si="106"/>
        <v>10</v>
      </c>
      <c r="AT594" s="224">
        <f t="shared" si="107"/>
        <v>0</v>
      </c>
      <c r="AU594" s="224" t="str">
        <f>IFERROR((AQ594-#REF!+#REF!)/(#REF!-#REF!)*100,"")</f>
        <v/>
      </c>
      <c r="AV594" s="224"/>
      <c r="AW594" s="224"/>
      <c r="AX594" s="224"/>
    </row>
    <row r="595" ht="12.75" customHeight="1" spans="1:50">
      <c r="A595" s="13">
        <v>588</v>
      </c>
      <c r="B595" s="204" t="s">
        <v>2514</v>
      </c>
      <c r="C595" s="204" t="s">
        <v>2175</v>
      </c>
      <c r="D595" s="205" t="s">
        <v>1798</v>
      </c>
      <c r="E595" s="206"/>
      <c r="F595" s="206"/>
      <c r="G595" s="207" t="s">
        <v>3126</v>
      </c>
      <c r="H595" s="208"/>
      <c r="I595" s="209" t="s">
        <v>1799</v>
      </c>
      <c r="J595" s="208">
        <v>1</v>
      </c>
      <c r="K595" s="209" t="s">
        <v>3127</v>
      </c>
      <c r="L595" s="215" t="s">
        <v>1800</v>
      </c>
      <c r="M595" s="214" t="str">
        <f t="shared" si="99"/>
        <v>2004-12-31</v>
      </c>
      <c r="N595" s="46"/>
      <c r="O595" s="16"/>
      <c r="P595" s="14"/>
      <c r="Q595" s="217">
        <v>398</v>
      </c>
      <c r="R595" s="16">
        <v>0</v>
      </c>
      <c r="S595" s="16"/>
      <c r="T595" s="16">
        <f t="shared" si="108"/>
        <v>10</v>
      </c>
      <c r="U595" s="46"/>
      <c r="V595" s="16">
        <f t="shared" si="109"/>
        <v>10</v>
      </c>
      <c r="W595" s="16" t="str">
        <f t="shared" si="100"/>
        <v/>
      </c>
      <c r="X595" s="14"/>
      <c r="Y595" s="2"/>
      <c r="AA595" s="45" t="s">
        <v>3129</v>
      </c>
      <c r="AB595" s="224" t="s">
        <v>3130</v>
      </c>
      <c r="AC595" s="224"/>
      <c r="AD595" s="224"/>
      <c r="AE595" s="224"/>
      <c r="AF595" s="224"/>
      <c r="AG595" s="224">
        <v>1</v>
      </c>
      <c r="AH595" s="224">
        <v>0</v>
      </c>
      <c r="AI595" s="224">
        <v>0</v>
      </c>
      <c r="AJ595" s="224">
        <v>10</v>
      </c>
      <c r="AK595" s="230">
        <f t="shared" si="101"/>
        <v>2004</v>
      </c>
      <c r="AL595" s="224">
        <f t="shared" si="102"/>
        <v>10</v>
      </c>
      <c r="AM595" s="224">
        <v>0</v>
      </c>
      <c r="AN595" s="224">
        <f t="shared" si="103"/>
        <v>10</v>
      </c>
      <c r="AO595" s="224">
        <f t="shared" si="104"/>
        <v>10</v>
      </c>
      <c r="AP595" s="233"/>
      <c r="AQ595" s="224">
        <f t="shared" si="105"/>
        <v>10</v>
      </c>
      <c r="AR595" s="224"/>
      <c r="AS595" s="224">
        <f t="shared" si="106"/>
        <v>10</v>
      </c>
      <c r="AT595" s="224">
        <f t="shared" si="107"/>
        <v>0</v>
      </c>
      <c r="AU595" s="224" t="str">
        <f>IFERROR((AQ595-#REF!+#REF!)/(#REF!-#REF!)*100,"")</f>
        <v/>
      </c>
      <c r="AV595" s="224"/>
      <c r="AW595" s="224"/>
      <c r="AX595" s="224"/>
    </row>
    <row r="596" ht="12.75" customHeight="1" spans="1:50">
      <c r="A596" s="13">
        <v>589</v>
      </c>
      <c r="B596" s="204" t="s">
        <v>2515</v>
      </c>
      <c r="C596" s="204" t="s">
        <v>2175</v>
      </c>
      <c r="D596" s="205" t="s">
        <v>1798</v>
      </c>
      <c r="E596" s="206"/>
      <c r="F596" s="206"/>
      <c r="G596" s="207" t="s">
        <v>3126</v>
      </c>
      <c r="H596" s="208"/>
      <c r="I596" s="209" t="s">
        <v>1799</v>
      </c>
      <c r="J596" s="208">
        <v>1</v>
      </c>
      <c r="K596" s="209" t="s">
        <v>3127</v>
      </c>
      <c r="L596" s="215" t="s">
        <v>1800</v>
      </c>
      <c r="M596" s="214" t="str">
        <f t="shared" si="99"/>
        <v>2004-12-31</v>
      </c>
      <c r="N596" s="46"/>
      <c r="O596" s="16"/>
      <c r="P596" s="14"/>
      <c r="Q596" s="217">
        <v>398</v>
      </c>
      <c r="R596" s="16">
        <v>0</v>
      </c>
      <c r="S596" s="16"/>
      <c r="T596" s="16">
        <f t="shared" si="108"/>
        <v>10</v>
      </c>
      <c r="U596" s="46"/>
      <c r="V596" s="16">
        <f t="shared" si="109"/>
        <v>10</v>
      </c>
      <c r="W596" s="16" t="str">
        <f t="shared" si="100"/>
        <v/>
      </c>
      <c r="X596" s="14"/>
      <c r="Y596" s="2"/>
      <c r="AA596" s="45" t="s">
        <v>3129</v>
      </c>
      <c r="AB596" s="224" t="s">
        <v>3130</v>
      </c>
      <c r="AC596" s="224"/>
      <c r="AD596" s="224"/>
      <c r="AE596" s="224"/>
      <c r="AF596" s="224"/>
      <c r="AG596" s="224">
        <v>1</v>
      </c>
      <c r="AH596" s="224">
        <v>0</v>
      </c>
      <c r="AI596" s="224">
        <v>0</v>
      </c>
      <c r="AJ596" s="224">
        <v>10</v>
      </c>
      <c r="AK596" s="230">
        <f t="shared" si="101"/>
        <v>2004</v>
      </c>
      <c r="AL596" s="224">
        <f t="shared" si="102"/>
        <v>10</v>
      </c>
      <c r="AM596" s="224">
        <v>0</v>
      </c>
      <c r="AN596" s="224">
        <f t="shared" si="103"/>
        <v>10</v>
      </c>
      <c r="AO596" s="224">
        <f t="shared" si="104"/>
        <v>10</v>
      </c>
      <c r="AP596" s="233"/>
      <c r="AQ596" s="224">
        <f t="shared" si="105"/>
        <v>10</v>
      </c>
      <c r="AR596" s="224"/>
      <c r="AS596" s="224">
        <f t="shared" si="106"/>
        <v>10</v>
      </c>
      <c r="AT596" s="224">
        <f t="shared" si="107"/>
        <v>0</v>
      </c>
      <c r="AU596" s="224" t="str">
        <f>IFERROR((AQ596-#REF!+#REF!)/(#REF!-#REF!)*100,"")</f>
        <v/>
      </c>
      <c r="AV596" s="224"/>
      <c r="AW596" s="224"/>
      <c r="AX596" s="224"/>
    </row>
    <row r="597" ht="12.75" customHeight="1" spans="1:50">
      <c r="A597" s="13">
        <v>590</v>
      </c>
      <c r="B597" s="204" t="s">
        <v>2516</v>
      </c>
      <c r="C597" s="204" t="s">
        <v>2175</v>
      </c>
      <c r="D597" s="205" t="s">
        <v>1798</v>
      </c>
      <c r="E597" s="206"/>
      <c r="F597" s="206"/>
      <c r="G597" s="207" t="s">
        <v>3126</v>
      </c>
      <c r="H597" s="208"/>
      <c r="I597" s="209" t="s">
        <v>1799</v>
      </c>
      <c r="J597" s="208">
        <v>1</v>
      </c>
      <c r="K597" s="209" t="s">
        <v>3127</v>
      </c>
      <c r="L597" s="215" t="s">
        <v>1800</v>
      </c>
      <c r="M597" s="214" t="str">
        <f t="shared" si="99"/>
        <v>2004-12-31</v>
      </c>
      <c r="N597" s="46"/>
      <c r="O597" s="16"/>
      <c r="P597" s="14"/>
      <c r="Q597" s="217">
        <v>398</v>
      </c>
      <c r="R597" s="16">
        <v>0</v>
      </c>
      <c r="S597" s="16"/>
      <c r="T597" s="16">
        <f t="shared" si="108"/>
        <v>10</v>
      </c>
      <c r="U597" s="46"/>
      <c r="V597" s="16">
        <f t="shared" si="109"/>
        <v>10</v>
      </c>
      <c r="W597" s="16" t="str">
        <f t="shared" si="100"/>
        <v/>
      </c>
      <c r="X597" s="14"/>
      <c r="Y597" s="2"/>
      <c r="AA597" s="45" t="s">
        <v>3129</v>
      </c>
      <c r="AB597" s="224" t="s">
        <v>3130</v>
      </c>
      <c r="AC597" s="224"/>
      <c r="AD597" s="224"/>
      <c r="AE597" s="224"/>
      <c r="AF597" s="224"/>
      <c r="AG597" s="224">
        <v>1</v>
      </c>
      <c r="AH597" s="224">
        <v>0</v>
      </c>
      <c r="AI597" s="224">
        <v>0</v>
      </c>
      <c r="AJ597" s="224">
        <v>10</v>
      </c>
      <c r="AK597" s="230">
        <f t="shared" si="101"/>
        <v>2004</v>
      </c>
      <c r="AL597" s="224">
        <f t="shared" si="102"/>
        <v>10</v>
      </c>
      <c r="AM597" s="224">
        <v>0</v>
      </c>
      <c r="AN597" s="224">
        <f t="shared" si="103"/>
        <v>10</v>
      </c>
      <c r="AO597" s="224">
        <f t="shared" si="104"/>
        <v>10</v>
      </c>
      <c r="AP597" s="233"/>
      <c r="AQ597" s="224">
        <f t="shared" si="105"/>
        <v>10</v>
      </c>
      <c r="AR597" s="224"/>
      <c r="AS597" s="224">
        <f t="shared" si="106"/>
        <v>10</v>
      </c>
      <c r="AT597" s="224">
        <f t="shared" si="107"/>
        <v>0</v>
      </c>
      <c r="AU597" s="224" t="str">
        <f>IFERROR((AQ597-#REF!+#REF!)/(#REF!-#REF!)*100,"")</f>
        <v/>
      </c>
      <c r="AV597" s="224"/>
      <c r="AW597" s="224"/>
      <c r="AX597" s="224"/>
    </row>
    <row r="598" ht="12.75" customHeight="1" spans="1:50">
      <c r="A598" s="13">
        <v>591</v>
      </c>
      <c r="B598" s="204" t="s">
        <v>2517</v>
      </c>
      <c r="C598" s="204" t="s">
        <v>2175</v>
      </c>
      <c r="D598" s="205" t="s">
        <v>1798</v>
      </c>
      <c r="E598" s="206"/>
      <c r="F598" s="206"/>
      <c r="G598" s="207" t="s">
        <v>3126</v>
      </c>
      <c r="H598" s="208"/>
      <c r="I598" s="209" t="s">
        <v>1799</v>
      </c>
      <c r="J598" s="208">
        <v>1</v>
      </c>
      <c r="K598" s="209" t="s">
        <v>3127</v>
      </c>
      <c r="L598" s="215" t="s">
        <v>1800</v>
      </c>
      <c r="M598" s="214" t="str">
        <f t="shared" si="99"/>
        <v>2004-12-31</v>
      </c>
      <c r="N598" s="46"/>
      <c r="O598" s="16"/>
      <c r="P598" s="14"/>
      <c r="Q598" s="217">
        <v>398</v>
      </c>
      <c r="R598" s="16">
        <v>0</v>
      </c>
      <c r="S598" s="16"/>
      <c r="T598" s="16">
        <f t="shared" si="108"/>
        <v>10</v>
      </c>
      <c r="U598" s="46"/>
      <c r="V598" s="16">
        <f t="shared" si="109"/>
        <v>10</v>
      </c>
      <c r="W598" s="16" t="str">
        <f t="shared" si="100"/>
        <v/>
      </c>
      <c r="X598" s="14"/>
      <c r="Y598" s="2"/>
      <c r="AA598" s="45" t="s">
        <v>3129</v>
      </c>
      <c r="AB598" s="224" t="s">
        <v>3130</v>
      </c>
      <c r="AC598" s="224"/>
      <c r="AD598" s="224"/>
      <c r="AE598" s="224"/>
      <c r="AF598" s="224"/>
      <c r="AG598" s="224">
        <v>1</v>
      </c>
      <c r="AH598" s="224">
        <v>0</v>
      </c>
      <c r="AI598" s="224">
        <v>0</v>
      </c>
      <c r="AJ598" s="224">
        <v>10</v>
      </c>
      <c r="AK598" s="230">
        <f t="shared" si="101"/>
        <v>2004</v>
      </c>
      <c r="AL598" s="224">
        <f t="shared" si="102"/>
        <v>10</v>
      </c>
      <c r="AM598" s="224">
        <v>0</v>
      </c>
      <c r="AN598" s="224">
        <f t="shared" si="103"/>
        <v>10</v>
      </c>
      <c r="AO598" s="224">
        <f t="shared" si="104"/>
        <v>10</v>
      </c>
      <c r="AP598" s="233"/>
      <c r="AQ598" s="224">
        <f t="shared" si="105"/>
        <v>10</v>
      </c>
      <c r="AR598" s="224"/>
      <c r="AS598" s="224">
        <f t="shared" si="106"/>
        <v>10</v>
      </c>
      <c r="AT598" s="224">
        <f t="shared" si="107"/>
        <v>0</v>
      </c>
      <c r="AU598" s="224" t="str">
        <f>IFERROR((AQ598-#REF!+#REF!)/(#REF!-#REF!)*100,"")</f>
        <v/>
      </c>
      <c r="AV598" s="224"/>
      <c r="AW598" s="224"/>
      <c r="AX598" s="224"/>
    </row>
    <row r="599" ht="12.75" customHeight="1" spans="1:50">
      <c r="A599" s="13">
        <v>592</v>
      </c>
      <c r="B599" s="204" t="s">
        <v>2518</v>
      </c>
      <c r="C599" s="204" t="s">
        <v>2175</v>
      </c>
      <c r="D599" s="205" t="s">
        <v>1798</v>
      </c>
      <c r="E599" s="206"/>
      <c r="F599" s="206"/>
      <c r="G599" s="207" t="s">
        <v>3126</v>
      </c>
      <c r="H599" s="208"/>
      <c r="I599" s="209" t="s">
        <v>1799</v>
      </c>
      <c r="J599" s="208">
        <v>1</v>
      </c>
      <c r="K599" s="209" t="s">
        <v>3127</v>
      </c>
      <c r="L599" s="215" t="s">
        <v>1800</v>
      </c>
      <c r="M599" s="214" t="str">
        <f t="shared" si="99"/>
        <v>2004-12-31</v>
      </c>
      <c r="N599" s="46"/>
      <c r="O599" s="16"/>
      <c r="P599" s="14"/>
      <c r="Q599" s="217">
        <v>398</v>
      </c>
      <c r="R599" s="16">
        <v>0</v>
      </c>
      <c r="S599" s="16"/>
      <c r="T599" s="16">
        <f t="shared" si="108"/>
        <v>10</v>
      </c>
      <c r="U599" s="46"/>
      <c r="V599" s="16">
        <f t="shared" si="109"/>
        <v>10</v>
      </c>
      <c r="W599" s="16" t="str">
        <f t="shared" si="100"/>
        <v/>
      </c>
      <c r="X599" s="14"/>
      <c r="Y599" s="2"/>
      <c r="AA599" s="45" t="s">
        <v>3129</v>
      </c>
      <c r="AB599" s="224" t="s">
        <v>3130</v>
      </c>
      <c r="AC599" s="224"/>
      <c r="AD599" s="224"/>
      <c r="AE599" s="224"/>
      <c r="AF599" s="224"/>
      <c r="AG599" s="224">
        <v>1</v>
      </c>
      <c r="AH599" s="224">
        <v>0</v>
      </c>
      <c r="AI599" s="224">
        <v>0</v>
      </c>
      <c r="AJ599" s="224">
        <v>10</v>
      </c>
      <c r="AK599" s="230">
        <f t="shared" si="101"/>
        <v>2004</v>
      </c>
      <c r="AL599" s="224">
        <f t="shared" si="102"/>
        <v>10</v>
      </c>
      <c r="AM599" s="224">
        <v>0</v>
      </c>
      <c r="AN599" s="224">
        <f t="shared" si="103"/>
        <v>10</v>
      </c>
      <c r="AO599" s="224">
        <f t="shared" si="104"/>
        <v>10</v>
      </c>
      <c r="AP599" s="233"/>
      <c r="AQ599" s="224">
        <f t="shared" si="105"/>
        <v>10</v>
      </c>
      <c r="AR599" s="224"/>
      <c r="AS599" s="224">
        <f t="shared" si="106"/>
        <v>10</v>
      </c>
      <c r="AT599" s="224">
        <f t="shared" si="107"/>
        <v>0</v>
      </c>
      <c r="AU599" s="224" t="str">
        <f>IFERROR((AQ599-#REF!+#REF!)/(#REF!-#REF!)*100,"")</f>
        <v/>
      </c>
      <c r="AV599" s="224"/>
      <c r="AW599" s="224"/>
      <c r="AX599" s="224"/>
    </row>
    <row r="600" ht="12.75" customHeight="1" spans="1:50">
      <c r="A600" s="13">
        <v>593</v>
      </c>
      <c r="B600" s="204" t="s">
        <v>2519</v>
      </c>
      <c r="C600" s="204" t="s">
        <v>2175</v>
      </c>
      <c r="D600" s="205" t="s">
        <v>1798</v>
      </c>
      <c r="E600" s="206"/>
      <c r="F600" s="206"/>
      <c r="G600" s="207" t="s">
        <v>3126</v>
      </c>
      <c r="H600" s="208"/>
      <c r="I600" s="209" t="s">
        <v>1799</v>
      </c>
      <c r="J600" s="208">
        <v>1</v>
      </c>
      <c r="K600" s="209" t="s">
        <v>3127</v>
      </c>
      <c r="L600" s="215" t="s">
        <v>1800</v>
      </c>
      <c r="M600" s="214" t="str">
        <f t="shared" si="99"/>
        <v>2004-12-31</v>
      </c>
      <c r="N600" s="46"/>
      <c r="O600" s="16"/>
      <c r="P600" s="14"/>
      <c r="Q600" s="217">
        <v>398</v>
      </c>
      <c r="R600" s="16">
        <v>0</v>
      </c>
      <c r="S600" s="16"/>
      <c r="T600" s="16">
        <f t="shared" si="108"/>
        <v>10</v>
      </c>
      <c r="U600" s="46"/>
      <c r="V600" s="16">
        <f t="shared" si="109"/>
        <v>10</v>
      </c>
      <c r="W600" s="16" t="str">
        <f t="shared" si="100"/>
        <v/>
      </c>
      <c r="X600" s="14"/>
      <c r="Y600" s="2"/>
      <c r="AA600" s="45" t="s">
        <v>3129</v>
      </c>
      <c r="AB600" s="224" t="s">
        <v>3130</v>
      </c>
      <c r="AC600" s="224"/>
      <c r="AD600" s="224"/>
      <c r="AE600" s="224"/>
      <c r="AF600" s="224"/>
      <c r="AG600" s="224">
        <v>1</v>
      </c>
      <c r="AH600" s="224">
        <v>0</v>
      </c>
      <c r="AI600" s="224">
        <v>0</v>
      </c>
      <c r="AJ600" s="224">
        <v>10</v>
      </c>
      <c r="AK600" s="230">
        <f t="shared" si="101"/>
        <v>2004</v>
      </c>
      <c r="AL600" s="224">
        <f t="shared" si="102"/>
        <v>10</v>
      </c>
      <c r="AM600" s="224">
        <v>0</v>
      </c>
      <c r="AN600" s="224">
        <f t="shared" si="103"/>
        <v>10</v>
      </c>
      <c r="AO600" s="224">
        <f t="shared" si="104"/>
        <v>10</v>
      </c>
      <c r="AP600" s="233"/>
      <c r="AQ600" s="224">
        <f t="shared" si="105"/>
        <v>10</v>
      </c>
      <c r="AR600" s="224"/>
      <c r="AS600" s="224">
        <f t="shared" si="106"/>
        <v>10</v>
      </c>
      <c r="AT600" s="224">
        <f t="shared" si="107"/>
        <v>0</v>
      </c>
      <c r="AU600" s="224" t="str">
        <f>IFERROR((AQ600-#REF!+#REF!)/(#REF!-#REF!)*100,"")</f>
        <v/>
      </c>
      <c r="AV600" s="224"/>
      <c r="AW600" s="224"/>
      <c r="AX600" s="224"/>
    </row>
    <row r="601" ht="12.75" customHeight="1" spans="1:50">
      <c r="A601" s="13">
        <v>594</v>
      </c>
      <c r="B601" s="204" t="s">
        <v>2520</v>
      </c>
      <c r="C601" s="204" t="s">
        <v>2175</v>
      </c>
      <c r="D601" s="205" t="s">
        <v>1798</v>
      </c>
      <c r="E601" s="206"/>
      <c r="F601" s="206"/>
      <c r="G601" s="207" t="s">
        <v>3126</v>
      </c>
      <c r="H601" s="208"/>
      <c r="I601" s="209" t="s">
        <v>1799</v>
      </c>
      <c r="J601" s="208">
        <v>1</v>
      </c>
      <c r="K601" s="209" t="s">
        <v>3127</v>
      </c>
      <c r="L601" s="215" t="s">
        <v>1800</v>
      </c>
      <c r="M601" s="214" t="str">
        <f t="shared" si="99"/>
        <v>2004-12-31</v>
      </c>
      <c r="N601" s="46"/>
      <c r="O601" s="16"/>
      <c r="P601" s="14"/>
      <c r="Q601" s="217">
        <v>398</v>
      </c>
      <c r="R601" s="16">
        <v>0</v>
      </c>
      <c r="S601" s="16"/>
      <c r="T601" s="16">
        <f t="shared" si="108"/>
        <v>10</v>
      </c>
      <c r="U601" s="46"/>
      <c r="V601" s="16">
        <f t="shared" si="109"/>
        <v>10</v>
      </c>
      <c r="W601" s="16" t="str">
        <f t="shared" si="100"/>
        <v/>
      </c>
      <c r="X601" s="14"/>
      <c r="Y601" s="2"/>
      <c r="AA601" s="45" t="s">
        <v>3129</v>
      </c>
      <c r="AB601" s="224" t="s">
        <v>3130</v>
      </c>
      <c r="AC601" s="224"/>
      <c r="AD601" s="224"/>
      <c r="AE601" s="224"/>
      <c r="AF601" s="224"/>
      <c r="AG601" s="224">
        <v>1</v>
      </c>
      <c r="AH601" s="224">
        <v>0</v>
      </c>
      <c r="AI601" s="224">
        <v>0</v>
      </c>
      <c r="AJ601" s="224">
        <v>10</v>
      </c>
      <c r="AK601" s="230">
        <f t="shared" si="101"/>
        <v>2004</v>
      </c>
      <c r="AL601" s="224">
        <f t="shared" si="102"/>
        <v>10</v>
      </c>
      <c r="AM601" s="224">
        <v>0</v>
      </c>
      <c r="AN601" s="224">
        <f t="shared" si="103"/>
        <v>10</v>
      </c>
      <c r="AO601" s="224">
        <f t="shared" si="104"/>
        <v>10</v>
      </c>
      <c r="AP601" s="233"/>
      <c r="AQ601" s="224">
        <f t="shared" si="105"/>
        <v>10</v>
      </c>
      <c r="AR601" s="224"/>
      <c r="AS601" s="224">
        <f t="shared" si="106"/>
        <v>10</v>
      </c>
      <c r="AT601" s="224">
        <f t="shared" si="107"/>
        <v>0</v>
      </c>
      <c r="AU601" s="224" t="str">
        <f>IFERROR((AQ601-#REF!+#REF!)/(#REF!-#REF!)*100,"")</f>
        <v/>
      </c>
      <c r="AV601" s="224"/>
      <c r="AW601" s="224"/>
      <c r="AX601" s="224"/>
    </row>
    <row r="602" ht="12.75" customHeight="1" spans="1:50">
      <c r="A602" s="13">
        <v>595</v>
      </c>
      <c r="B602" s="204" t="s">
        <v>2521</v>
      </c>
      <c r="C602" s="204" t="s">
        <v>2175</v>
      </c>
      <c r="D602" s="205" t="s">
        <v>1798</v>
      </c>
      <c r="E602" s="206"/>
      <c r="F602" s="206"/>
      <c r="G602" s="207" t="s">
        <v>3126</v>
      </c>
      <c r="H602" s="208"/>
      <c r="I602" s="209" t="s">
        <v>1799</v>
      </c>
      <c r="J602" s="208">
        <v>1</v>
      </c>
      <c r="K602" s="209" t="s">
        <v>3127</v>
      </c>
      <c r="L602" s="215" t="s">
        <v>1800</v>
      </c>
      <c r="M602" s="214" t="str">
        <f t="shared" si="99"/>
        <v>2004-12-31</v>
      </c>
      <c r="N602" s="46"/>
      <c r="O602" s="16"/>
      <c r="P602" s="14"/>
      <c r="Q602" s="217">
        <v>398</v>
      </c>
      <c r="R602" s="16">
        <v>0</v>
      </c>
      <c r="S602" s="16"/>
      <c r="T602" s="16">
        <f t="shared" si="108"/>
        <v>10</v>
      </c>
      <c r="U602" s="46"/>
      <c r="V602" s="16">
        <f t="shared" si="109"/>
        <v>10</v>
      </c>
      <c r="W602" s="16" t="str">
        <f t="shared" si="100"/>
        <v/>
      </c>
      <c r="X602" s="14"/>
      <c r="Y602" s="2"/>
      <c r="AA602" s="45" t="s">
        <v>3129</v>
      </c>
      <c r="AB602" s="224" t="s">
        <v>3130</v>
      </c>
      <c r="AC602" s="224"/>
      <c r="AD602" s="224"/>
      <c r="AE602" s="224"/>
      <c r="AF602" s="224"/>
      <c r="AG602" s="224">
        <v>1</v>
      </c>
      <c r="AH602" s="224">
        <v>0</v>
      </c>
      <c r="AI602" s="224">
        <v>0</v>
      </c>
      <c r="AJ602" s="224">
        <v>10</v>
      </c>
      <c r="AK602" s="230">
        <f t="shared" si="101"/>
        <v>2004</v>
      </c>
      <c r="AL602" s="224">
        <f t="shared" si="102"/>
        <v>10</v>
      </c>
      <c r="AM602" s="224">
        <v>0</v>
      </c>
      <c r="AN602" s="224">
        <f t="shared" si="103"/>
        <v>10</v>
      </c>
      <c r="AO602" s="224">
        <f t="shared" si="104"/>
        <v>10</v>
      </c>
      <c r="AP602" s="233"/>
      <c r="AQ602" s="224">
        <f t="shared" si="105"/>
        <v>10</v>
      </c>
      <c r="AR602" s="224"/>
      <c r="AS602" s="224">
        <f t="shared" si="106"/>
        <v>10</v>
      </c>
      <c r="AT602" s="224">
        <f t="shared" si="107"/>
        <v>0</v>
      </c>
      <c r="AU602" s="224" t="str">
        <f>IFERROR((AQ602-#REF!+#REF!)/(#REF!-#REF!)*100,"")</f>
        <v/>
      </c>
      <c r="AV602" s="224"/>
      <c r="AW602" s="224"/>
      <c r="AX602" s="224"/>
    </row>
    <row r="603" ht="12.75" customHeight="1" spans="1:50">
      <c r="A603" s="13">
        <v>596</v>
      </c>
      <c r="B603" s="204" t="s">
        <v>2522</v>
      </c>
      <c r="C603" s="204" t="s">
        <v>2175</v>
      </c>
      <c r="D603" s="205" t="s">
        <v>1798</v>
      </c>
      <c r="E603" s="206"/>
      <c r="F603" s="206"/>
      <c r="G603" s="207" t="s">
        <v>3126</v>
      </c>
      <c r="H603" s="208"/>
      <c r="I603" s="209" t="s">
        <v>1799</v>
      </c>
      <c r="J603" s="208">
        <v>1</v>
      </c>
      <c r="K603" s="209" t="s">
        <v>3127</v>
      </c>
      <c r="L603" s="215" t="s">
        <v>1800</v>
      </c>
      <c r="M603" s="214" t="str">
        <f t="shared" si="99"/>
        <v>2004-12-31</v>
      </c>
      <c r="N603" s="46"/>
      <c r="O603" s="16"/>
      <c r="P603" s="14"/>
      <c r="Q603" s="217">
        <v>398</v>
      </c>
      <c r="R603" s="16">
        <v>0</v>
      </c>
      <c r="S603" s="16"/>
      <c r="T603" s="16">
        <f t="shared" si="108"/>
        <v>10</v>
      </c>
      <c r="U603" s="46"/>
      <c r="V603" s="16">
        <f t="shared" si="109"/>
        <v>10</v>
      </c>
      <c r="W603" s="16" t="str">
        <f t="shared" si="100"/>
        <v/>
      </c>
      <c r="X603" s="14"/>
      <c r="Y603" s="2"/>
      <c r="AA603" s="45" t="s">
        <v>3129</v>
      </c>
      <c r="AB603" s="224" t="s">
        <v>3130</v>
      </c>
      <c r="AC603" s="224"/>
      <c r="AD603" s="224"/>
      <c r="AE603" s="224"/>
      <c r="AF603" s="224"/>
      <c r="AG603" s="224">
        <v>1</v>
      </c>
      <c r="AH603" s="224">
        <v>0</v>
      </c>
      <c r="AI603" s="224">
        <v>0</v>
      </c>
      <c r="AJ603" s="224">
        <v>10</v>
      </c>
      <c r="AK603" s="230">
        <f t="shared" si="101"/>
        <v>2004</v>
      </c>
      <c r="AL603" s="224">
        <f t="shared" si="102"/>
        <v>10</v>
      </c>
      <c r="AM603" s="224">
        <v>0</v>
      </c>
      <c r="AN603" s="224">
        <f t="shared" si="103"/>
        <v>10</v>
      </c>
      <c r="AO603" s="224">
        <f t="shared" si="104"/>
        <v>10</v>
      </c>
      <c r="AP603" s="233"/>
      <c r="AQ603" s="224">
        <f t="shared" si="105"/>
        <v>10</v>
      </c>
      <c r="AR603" s="224"/>
      <c r="AS603" s="224">
        <f t="shared" si="106"/>
        <v>10</v>
      </c>
      <c r="AT603" s="224">
        <f t="shared" si="107"/>
        <v>0</v>
      </c>
      <c r="AU603" s="224" t="str">
        <f>IFERROR((AQ603-#REF!+#REF!)/(#REF!-#REF!)*100,"")</f>
        <v/>
      </c>
      <c r="AV603" s="224"/>
      <c r="AW603" s="224"/>
      <c r="AX603" s="224"/>
    </row>
    <row r="604" ht="12.75" customHeight="1" spans="1:50">
      <c r="A604" s="13">
        <v>597</v>
      </c>
      <c r="B604" s="204" t="s">
        <v>2523</v>
      </c>
      <c r="C604" s="204" t="s">
        <v>2175</v>
      </c>
      <c r="D604" s="205" t="s">
        <v>1798</v>
      </c>
      <c r="E604" s="206"/>
      <c r="F604" s="206"/>
      <c r="G604" s="207" t="s">
        <v>3126</v>
      </c>
      <c r="H604" s="208"/>
      <c r="I604" s="209" t="s">
        <v>1799</v>
      </c>
      <c r="J604" s="208">
        <v>1</v>
      </c>
      <c r="K604" s="209" t="s">
        <v>3127</v>
      </c>
      <c r="L604" s="215" t="s">
        <v>1800</v>
      </c>
      <c r="M604" s="214" t="str">
        <f t="shared" si="99"/>
        <v>2004-12-31</v>
      </c>
      <c r="N604" s="46"/>
      <c r="O604" s="16"/>
      <c r="P604" s="14"/>
      <c r="Q604" s="217">
        <v>398</v>
      </c>
      <c r="R604" s="16">
        <v>0</v>
      </c>
      <c r="S604" s="16"/>
      <c r="T604" s="16">
        <f t="shared" si="108"/>
        <v>10</v>
      </c>
      <c r="U604" s="46"/>
      <c r="V604" s="16">
        <f t="shared" si="109"/>
        <v>10</v>
      </c>
      <c r="W604" s="16" t="str">
        <f t="shared" si="100"/>
        <v/>
      </c>
      <c r="X604" s="14"/>
      <c r="Y604" s="2"/>
      <c r="AA604" s="45" t="s">
        <v>3129</v>
      </c>
      <c r="AB604" s="224" t="s">
        <v>3130</v>
      </c>
      <c r="AC604" s="224"/>
      <c r="AD604" s="224"/>
      <c r="AE604" s="224"/>
      <c r="AF604" s="224"/>
      <c r="AG604" s="224">
        <v>1</v>
      </c>
      <c r="AH604" s="224">
        <v>0</v>
      </c>
      <c r="AI604" s="224">
        <v>0</v>
      </c>
      <c r="AJ604" s="224">
        <v>10</v>
      </c>
      <c r="AK604" s="230">
        <f t="shared" si="101"/>
        <v>2004</v>
      </c>
      <c r="AL604" s="224">
        <f t="shared" si="102"/>
        <v>10</v>
      </c>
      <c r="AM604" s="224">
        <v>0</v>
      </c>
      <c r="AN604" s="224">
        <f t="shared" si="103"/>
        <v>10</v>
      </c>
      <c r="AO604" s="224">
        <f t="shared" si="104"/>
        <v>10</v>
      </c>
      <c r="AP604" s="233"/>
      <c r="AQ604" s="224">
        <f t="shared" si="105"/>
        <v>10</v>
      </c>
      <c r="AR604" s="224"/>
      <c r="AS604" s="224">
        <f t="shared" si="106"/>
        <v>10</v>
      </c>
      <c r="AT604" s="224">
        <f t="shared" si="107"/>
        <v>0</v>
      </c>
      <c r="AU604" s="224" t="str">
        <f>IFERROR((AQ604-#REF!+#REF!)/(#REF!-#REF!)*100,"")</f>
        <v/>
      </c>
      <c r="AV604" s="224"/>
      <c r="AW604" s="224"/>
      <c r="AX604" s="224"/>
    </row>
    <row r="605" ht="12.75" customHeight="1" spans="1:50">
      <c r="A605" s="13">
        <v>598</v>
      </c>
      <c r="B605" s="204" t="s">
        <v>2524</v>
      </c>
      <c r="C605" s="204" t="s">
        <v>2171</v>
      </c>
      <c r="D605" s="205" t="s">
        <v>1798</v>
      </c>
      <c r="E605" s="206"/>
      <c r="F605" s="206"/>
      <c r="G605" s="207" t="s">
        <v>3126</v>
      </c>
      <c r="H605" s="208"/>
      <c r="I605" s="209" t="s">
        <v>1829</v>
      </c>
      <c r="J605" s="208">
        <v>1</v>
      </c>
      <c r="K605" s="209" t="s">
        <v>3127</v>
      </c>
      <c r="L605" s="215" t="s">
        <v>1800</v>
      </c>
      <c r="M605" s="214" t="str">
        <f t="shared" si="99"/>
        <v>2004-12-31</v>
      </c>
      <c r="N605" s="46"/>
      <c r="O605" s="16"/>
      <c r="P605" s="14"/>
      <c r="Q605" s="217">
        <v>784</v>
      </c>
      <c r="R605" s="16">
        <v>0</v>
      </c>
      <c r="S605" s="16"/>
      <c r="T605" s="16">
        <f t="shared" si="108"/>
        <v>0</v>
      </c>
      <c r="U605" s="46"/>
      <c r="V605" s="16">
        <f t="shared" si="109"/>
        <v>0</v>
      </c>
      <c r="W605" s="16" t="str">
        <f t="shared" si="100"/>
        <v/>
      </c>
      <c r="X605" s="14"/>
      <c r="Y605" s="2"/>
      <c r="AA605" s="45" t="s">
        <v>3129</v>
      </c>
      <c r="AB605" s="224" t="s">
        <v>3130</v>
      </c>
      <c r="AC605" s="224"/>
      <c r="AD605" s="224"/>
      <c r="AE605" s="224"/>
      <c r="AF605" s="224"/>
      <c r="AG605" s="224">
        <v>1</v>
      </c>
      <c r="AH605" s="224">
        <v>0</v>
      </c>
      <c r="AI605" s="224">
        <v>0</v>
      </c>
      <c r="AJ605" s="224">
        <v>0</v>
      </c>
      <c r="AK605" s="230">
        <f t="shared" si="101"/>
        <v>2004</v>
      </c>
      <c r="AL605" s="224">
        <f t="shared" si="102"/>
        <v>0</v>
      </c>
      <c r="AM605" s="224">
        <v>0</v>
      </c>
      <c r="AN605" s="224">
        <f t="shared" si="103"/>
        <v>0</v>
      </c>
      <c r="AO605" s="224">
        <f t="shared" si="104"/>
        <v>0</v>
      </c>
      <c r="AP605" s="233"/>
      <c r="AQ605" s="224">
        <f t="shared" si="105"/>
        <v>0</v>
      </c>
      <c r="AR605" s="224"/>
      <c r="AS605" s="224">
        <f t="shared" si="106"/>
        <v>0</v>
      </c>
      <c r="AT605" s="224">
        <f t="shared" si="107"/>
        <v>0</v>
      </c>
      <c r="AU605" s="224" t="str">
        <f>IFERROR((AQ605-#REF!+#REF!)/(#REF!-#REF!)*100,"")</f>
        <v/>
      </c>
      <c r="AV605" s="224"/>
      <c r="AW605" s="224"/>
      <c r="AX605" s="224"/>
    </row>
    <row r="606" ht="12.75" customHeight="1" spans="1:50">
      <c r="A606" s="13">
        <v>599</v>
      </c>
      <c r="B606" s="204" t="s">
        <v>2525</v>
      </c>
      <c r="C606" s="204" t="s">
        <v>2171</v>
      </c>
      <c r="D606" s="205" t="s">
        <v>1798</v>
      </c>
      <c r="E606" s="206"/>
      <c r="F606" s="206"/>
      <c r="G606" s="207" t="s">
        <v>3126</v>
      </c>
      <c r="H606" s="208"/>
      <c r="I606" s="209" t="s">
        <v>1829</v>
      </c>
      <c r="J606" s="208">
        <v>1</v>
      </c>
      <c r="K606" s="209" t="s">
        <v>3127</v>
      </c>
      <c r="L606" s="215" t="s">
        <v>1800</v>
      </c>
      <c r="M606" s="214" t="str">
        <f t="shared" si="99"/>
        <v>2004-12-31</v>
      </c>
      <c r="N606" s="46"/>
      <c r="O606" s="16"/>
      <c r="P606" s="14"/>
      <c r="Q606" s="217">
        <v>784</v>
      </c>
      <c r="R606" s="16">
        <v>0</v>
      </c>
      <c r="S606" s="16"/>
      <c r="T606" s="16">
        <f t="shared" si="108"/>
        <v>0</v>
      </c>
      <c r="U606" s="46"/>
      <c r="V606" s="16">
        <f t="shared" si="109"/>
        <v>0</v>
      </c>
      <c r="W606" s="16" t="str">
        <f t="shared" si="100"/>
        <v/>
      </c>
      <c r="X606" s="14"/>
      <c r="Y606" s="2"/>
      <c r="AA606" s="45" t="s">
        <v>3129</v>
      </c>
      <c r="AB606" s="224" t="s">
        <v>3130</v>
      </c>
      <c r="AC606" s="224"/>
      <c r="AD606" s="224"/>
      <c r="AE606" s="224"/>
      <c r="AF606" s="224"/>
      <c r="AG606" s="224">
        <v>1</v>
      </c>
      <c r="AH606" s="224">
        <v>0</v>
      </c>
      <c r="AI606" s="224">
        <v>0</v>
      </c>
      <c r="AJ606" s="224">
        <v>0</v>
      </c>
      <c r="AK606" s="230">
        <f t="shared" si="101"/>
        <v>2004</v>
      </c>
      <c r="AL606" s="224">
        <f t="shared" si="102"/>
        <v>0</v>
      </c>
      <c r="AM606" s="224">
        <v>0</v>
      </c>
      <c r="AN606" s="224">
        <f t="shared" si="103"/>
        <v>0</v>
      </c>
      <c r="AO606" s="224">
        <f t="shared" si="104"/>
        <v>0</v>
      </c>
      <c r="AP606" s="233"/>
      <c r="AQ606" s="224">
        <f t="shared" si="105"/>
        <v>0</v>
      </c>
      <c r="AR606" s="224"/>
      <c r="AS606" s="224">
        <f t="shared" si="106"/>
        <v>0</v>
      </c>
      <c r="AT606" s="224">
        <f t="shared" si="107"/>
        <v>0</v>
      </c>
      <c r="AU606" s="224" t="str">
        <f>IFERROR((AQ606-#REF!+#REF!)/(#REF!-#REF!)*100,"")</f>
        <v/>
      </c>
      <c r="AV606" s="224"/>
      <c r="AW606" s="224"/>
      <c r="AX606" s="224"/>
    </row>
    <row r="607" ht="12.75" customHeight="1" spans="1:50">
      <c r="A607" s="13">
        <v>600</v>
      </c>
      <c r="B607" s="204" t="s">
        <v>2526</v>
      </c>
      <c r="C607" s="204" t="s">
        <v>2171</v>
      </c>
      <c r="D607" s="205" t="s">
        <v>1798</v>
      </c>
      <c r="E607" s="206"/>
      <c r="F607" s="206"/>
      <c r="G607" s="207" t="s">
        <v>3126</v>
      </c>
      <c r="H607" s="208"/>
      <c r="I607" s="209" t="s">
        <v>1829</v>
      </c>
      <c r="J607" s="208">
        <v>1</v>
      </c>
      <c r="K607" s="209" t="s">
        <v>3127</v>
      </c>
      <c r="L607" s="215" t="s">
        <v>1800</v>
      </c>
      <c r="M607" s="214" t="str">
        <f t="shared" si="99"/>
        <v>2004-12-31</v>
      </c>
      <c r="N607" s="46"/>
      <c r="O607" s="16"/>
      <c r="P607" s="14"/>
      <c r="Q607" s="217">
        <v>784</v>
      </c>
      <c r="R607" s="16">
        <v>0</v>
      </c>
      <c r="S607" s="16"/>
      <c r="T607" s="16">
        <f t="shared" si="108"/>
        <v>0</v>
      </c>
      <c r="U607" s="46"/>
      <c r="V607" s="16">
        <f t="shared" si="109"/>
        <v>0</v>
      </c>
      <c r="W607" s="16" t="str">
        <f t="shared" si="100"/>
        <v/>
      </c>
      <c r="X607" s="14"/>
      <c r="Y607" s="2"/>
      <c r="AA607" s="45" t="s">
        <v>3129</v>
      </c>
      <c r="AB607" s="224" t="s">
        <v>3130</v>
      </c>
      <c r="AC607" s="224"/>
      <c r="AD607" s="224"/>
      <c r="AE607" s="224"/>
      <c r="AF607" s="224"/>
      <c r="AG607" s="224">
        <v>1</v>
      </c>
      <c r="AH607" s="224">
        <v>0</v>
      </c>
      <c r="AI607" s="224">
        <v>0</v>
      </c>
      <c r="AJ607" s="224">
        <v>0</v>
      </c>
      <c r="AK607" s="230">
        <f t="shared" si="101"/>
        <v>2004</v>
      </c>
      <c r="AL607" s="224">
        <f t="shared" si="102"/>
        <v>0</v>
      </c>
      <c r="AM607" s="224">
        <v>0</v>
      </c>
      <c r="AN607" s="224">
        <f t="shared" si="103"/>
        <v>0</v>
      </c>
      <c r="AO607" s="224">
        <f t="shared" si="104"/>
        <v>0</v>
      </c>
      <c r="AP607" s="233"/>
      <c r="AQ607" s="224">
        <f t="shared" si="105"/>
        <v>0</v>
      </c>
      <c r="AR607" s="224"/>
      <c r="AS607" s="224">
        <f t="shared" si="106"/>
        <v>0</v>
      </c>
      <c r="AT607" s="224">
        <f t="shared" si="107"/>
        <v>0</v>
      </c>
      <c r="AU607" s="224" t="str">
        <f>IFERROR((AQ607-#REF!+#REF!)/(#REF!-#REF!)*100,"")</f>
        <v/>
      </c>
      <c r="AV607" s="224"/>
      <c r="AW607" s="224"/>
      <c r="AX607" s="224"/>
    </row>
    <row r="608" ht="12.75" customHeight="1" spans="1:50">
      <c r="A608" s="13">
        <v>601</v>
      </c>
      <c r="B608" s="204" t="s">
        <v>2527</v>
      </c>
      <c r="C608" s="204" t="s">
        <v>2171</v>
      </c>
      <c r="D608" s="205" t="s">
        <v>1798</v>
      </c>
      <c r="E608" s="206"/>
      <c r="F608" s="206"/>
      <c r="G608" s="207" t="s">
        <v>3126</v>
      </c>
      <c r="H608" s="208"/>
      <c r="I608" s="209" t="s">
        <v>1829</v>
      </c>
      <c r="J608" s="208">
        <v>1</v>
      </c>
      <c r="K608" s="209" t="s">
        <v>3127</v>
      </c>
      <c r="L608" s="215" t="s">
        <v>1800</v>
      </c>
      <c r="M608" s="214" t="str">
        <f t="shared" si="99"/>
        <v>2004-12-31</v>
      </c>
      <c r="N608" s="46"/>
      <c r="O608" s="16"/>
      <c r="P608" s="14"/>
      <c r="Q608" s="217">
        <v>784</v>
      </c>
      <c r="R608" s="16">
        <v>0</v>
      </c>
      <c r="S608" s="16"/>
      <c r="T608" s="16">
        <f t="shared" si="108"/>
        <v>0</v>
      </c>
      <c r="U608" s="46"/>
      <c r="V608" s="16">
        <f t="shared" si="109"/>
        <v>0</v>
      </c>
      <c r="W608" s="16" t="str">
        <f t="shared" si="100"/>
        <v/>
      </c>
      <c r="X608" s="14"/>
      <c r="Y608" s="2"/>
      <c r="AA608" s="45" t="s">
        <v>3129</v>
      </c>
      <c r="AB608" s="224" t="s">
        <v>3130</v>
      </c>
      <c r="AC608" s="224"/>
      <c r="AD608" s="224"/>
      <c r="AE608" s="224"/>
      <c r="AF608" s="224"/>
      <c r="AG608" s="224">
        <v>1</v>
      </c>
      <c r="AH608" s="224">
        <v>0</v>
      </c>
      <c r="AI608" s="224">
        <v>0</v>
      </c>
      <c r="AJ608" s="224">
        <v>0</v>
      </c>
      <c r="AK608" s="230">
        <f t="shared" si="101"/>
        <v>2004</v>
      </c>
      <c r="AL608" s="224">
        <f t="shared" si="102"/>
        <v>0</v>
      </c>
      <c r="AM608" s="224">
        <v>0</v>
      </c>
      <c r="AN608" s="224">
        <f t="shared" si="103"/>
        <v>0</v>
      </c>
      <c r="AO608" s="224">
        <f t="shared" si="104"/>
        <v>0</v>
      </c>
      <c r="AP608" s="233"/>
      <c r="AQ608" s="224">
        <f t="shared" si="105"/>
        <v>0</v>
      </c>
      <c r="AR608" s="224"/>
      <c r="AS608" s="224">
        <f t="shared" si="106"/>
        <v>0</v>
      </c>
      <c r="AT608" s="224">
        <f t="shared" si="107"/>
        <v>0</v>
      </c>
      <c r="AU608" s="224" t="str">
        <f>IFERROR((AQ608-#REF!+#REF!)/(#REF!-#REF!)*100,"")</f>
        <v/>
      </c>
      <c r="AV608" s="224"/>
      <c r="AW608" s="224"/>
      <c r="AX608" s="224"/>
    </row>
    <row r="609" ht="12.75" customHeight="1" spans="1:50">
      <c r="A609" s="13">
        <v>602</v>
      </c>
      <c r="B609" s="204" t="s">
        <v>2528</v>
      </c>
      <c r="C609" s="204" t="s">
        <v>2171</v>
      </c>
      <c r="D609" s="205" t="s">
        <v>1798</v>
      </c>
      <c r="E609" s="206"/>
      <c r="F609" s="206"/>
      <c r="G609" s="207" t="s">
        <v>3126</v>
      </c>
      <c r="H609" s="208"/>
      <c r="I609" s="209" t="s">
        <v>1829</v>
      </c>
      <c r="J609" s="208">
        <v>1</v>
      </c>
      <c r="K609" s="209" t="s">
        <v>3127</v>
      </c>
      <c r="L609" s="215" t="s">
        <v>1800</v>
      </c>
      <c r="M609" s="214" t="str">
        <f t="shared" si="99"/>
        <v>2004-12-31</v>
      </c>
      <c r="N609" s="46"/>
      <c r="O609" s="16"/>
      <c r="P609" s="14"/>
      <c r="Q609" s="217">
        <v>784</v>
      </c>
      <c r="R609" s="16">
        <v>0</v>
      </c>
      <c r="S609" s="16"/>
      <c r="T609" s="16">
        <f t="shared" si="108"/>
        <v>0</v>
      </c>
      <c r="U609" s="46"/>
      <c r="V609" s="16">
        <f t="shared" si="109"/>
        <v>0</v>
      </c>
      <c r="W609" s="16" t="str">
        <f t="shared" si="100"/>
        <v/>
      </c>
      <c r="X609" s="14"/>
      <c r="Y609" s="2"/>
      <c r="AA609" s="45" t="s">
        <v>3129</v>
      </c>
      <c r="AB609" s="224" t="s">
        <v>3130</v>
      </c>
      <c r="AC609" s="224"/>
      <c r="AD609" s="224"/>
      <c r="AE609" s="224"/>
      <c r="AF609" s="224"/>
      <c r="AG609" s="224">
        <v>1</v>
      </c>
      <c r="AH609" s="224">
        <v>0</v>
      </c>
      <c r="AI609" s="224">
        <v>0</v>
      </c>
      <c r="AJ609" s="224">
        <v>0</v>
      </c>
      <c r="AK609" s="230">
        <f t="shared" si="101"/>
        <v>2004</v>
      </c>
      <c r="AL609" s="224">
        <f t="shared" si="102"/>
        <v>0</v>
      </c>
      <c r="AM609" s="224">
        <v>0</v>
      </c>
      <c r="AN609" s="224">
        <f t="shared" si="103"/>
        <v>0</v>
      </c>
      <c r="AO609" s="224">
        <f t="shared" si="104"/>
        <v>0</v>
      </c>
      <c r="AP609" s="233"/>
      <c r="AQ609" s="224">
        <f t="shared" si="105"/>
        <v>0</v>
      </c>
      <c r="AR609" s="224"/>
      <c r="AS609" s="224">
        <f t="shared" si="106"/>
        <v>0</v>
      </c>
      <c r="AT609" s="224">
        <f t="shared" si="107"/>
        <v>0</v>
      </c>
      <c r="AU609" s="224" t="str">
        <f>IFERROR((AQ609-#REF!+#REF!)/(#REF!-#REF!)*100,"")</f>
        <v/>
      </c>
      <c r="AV609" s="224"/>
      <c r="AW609" s="224"/>
      <c r="AX609" s="224"/>
    </row>
    <row r="610" ht="12.75" customHeight="1" spans="1:50">
      <c r="A610" s="13">
        <v>603</v>
      </c>
      <c r="B610" s="204" t="s">
        <v>2529</v>
      </c>
      <c r="C610" s="204" t="s">
        <v>2171</v>
      </c>
      <c r="D610" s="205" t="s">
        <v>1798</v>
      </c>
      <c r="E610" s="206"/>
      <c r="F610" s="206"/>
      <c r="G610" s="207" t="s">
        <v>3126</v>
      </c>
      <c r="H610" s="208"/>
      <c r="I610" s="209" t="s">
        <v>1829</v>
      </c>
      <c r="J610" s="208">
        <v>1</v>
      </c>
      <c r="K610" s="209" t="s">
        <v>3127</v>
      </c>
      <c r="L610" s="215" t="s">
        <v>1800</v>
      </c>
      <c r="M610" s="214" t="str">
        <f t="shared" si="99"/>
        <v>2004-12-31</v>
      </c>
      <c r="N610" s="46"/>
      <c r="O610" s="16"/>
      <c r="P610" s="14"/>
      <c r="Q610" s="217">
        <v>784</v>
      </c>
      <c r="R610" s="16">
        <v>0</v>
      </c>
      <c r="S610" s="16"/>
      <c r="T610" s="16">
        <f t="shared" si="108"/>
        <v>0</v>
      </c>
      <c r="U610" s="46"/>
      <c r="V610" s="16">
        <f t="shared" si="109"/>
        <v>0</v>
      </c>
      <c r="W610" s="16" t="str">
        <f t="shared" si="100"/>
        <v/>
      </c>
      <c r="X610" s="14"/>
      <c r="Y610" s="2"/>
      <c r="AA610" s="45" t="s">
        <v>3129</v>
      </c>
      <c r="AB610" s="224" t="s">
        <v>3130</v>
      </c>
      <c r="AC610" s="224"/>
      <c r="AD610" s="224"/>
      <c r="AE610" s="224"/>
      <c r="AF610" s="224"/>
      <c r="AG610" s="224">
        <v>1</v>
      </c>
      <c r="AH610" s="224">
        <v>0</v>
      </c>
      <c r="AI610" s="224">
        <v>0</v>
      </c>
      <c r="AJ610" s="224">
        <v>0</v>
      </c>
      <c r="AK610" s="230">
        <f t="shared" si="101"/>
        <v>2004</v>
      </c>
      <c r="AL610" s="224">
        <f t="shared" si="102"/>
        <v>0</v>
      </c>
      <c r="AM610" s="224">
        <v>0</v>
      </c>
      <c r="AN610" s="224">
        <f t="shared" si="103"/>
        <v>0</v>
      </c>
      <c r="AO610" s="224">
        <f t="shared" si="104"/>
        <v>0</v>
      </c>
      <c r="AP610" s="233"/>
      <c r="AQ610" s="224">
        <f t="shared" si="105"/>
        <v>0</v>
      </c>
      <c r="AR610" s="224"/>
      <c r="AS610" s="224">
        <f t="shared" si="106"/>
        <v>0</v>
      </c>
      <c r="AT610" s="224">
        <f t="shared" si="107"/>
        <v>0</v>
      </c>
      <c r="AU610" s="224" t="str">
        <f>IFERROR((AQ610-#REF!+#REF!)/(#REF!-#REF!)*100,"")</f>
        <v/>
      </c>
      <c r="AV610" s="224"/>
      <c r="AW610" s="224"/>
      <c r="AX610" s="224"/>
    </row>
    <row r="611" ht="12.75" customHeight="1" spans="1:50">
      <c r="A611" s="13">
        <v>604</v>
      </c>
      <c r="B611" s="204" t="s">
        <v>2530</v>
      </c>
      <c r="C611" s="204" t="s">
        <v>2171</v>
      </c>
      <c r="D611" s="205" t="s">
        <v>1798</v>
      </c>
      <c r="E611" s="206"/>
      <c r="F611" s="206"/>
      <c r="G611" s="207" t="s">
        <v>3126</v>
      </c>
      <c r="H611" s="208"/>
      <c r="I611" s="209" t="s">
        <v>1829</v>
      </c>
      <c r="J611" s="208">
        <v>1</v>
      </c>
      <c r="K611" s="209" t="s">
        <v>3127</v>
      </c>
      <c r="L611" s="215" t="s">
        <v>1800</v>
      </c>
      <c r="M611" s="214" t="str">
        <f t="shared" si="99"/>
        <v>2004-12-31</v>
      </c>
      <c r="N611" s="46"/>
      <c r="O611" s="16"/>
      <c r="P611" s="14"/>
      <c r="Q611" s="217">
        <v>784</v>
      </c>
      <c r="R611" s="16">
        <v>0</v>
      </c>
      <c r="S611" s="16"/>
      <c r="T611" s="16">
        <f t="shared" si="108"/>
        <v>0</v>
      </c>
      <c r="U611" s="46"/>
      <c r="V611" s="16">
        <f t="shared" si="109"/>
        <v>0</v>
      </c>
      <c r="W611" s="16" t="str">
        <f t="shared" si="100"/>
        <v/>
      </c>
      <c r="X611" s="14"/>
      <c r="Y611" s="2"/>
      <c r="AA611" s="45" t="s">
        <v>3129</v>
      </c>
      <c r="AB611" s="224" t="s">
        <v>3130</v>
      </c>
      <c r="AC611" s="224"/>
      <c r="AD611" s="224"/>
      <c r="AE611" s="224"/>
      <c r="AF611" s="224"/>
      <c r="AG611" s="224">
        <v>1</v>
      </c>
      <c r="AH611" s="224">
        <v>0</v>
      </c>
      <c r="AI611" s="224">
        <v>0</v>
      </c>
      <c r="AJ611" s="224">
        <v>0</v>
      </c>
      <c r="AK611" s="230">
        <f t="shared" si="101"/>
        <v>2004</v>
      </c>
      <c r="AL611" s="224">
        <f t="shared" si="102"/>
        <v>0</v>
      </c>
      <c r="AM611" s="224">
        <v>0</v>
      </c>
      <c r="AN611" s="224">
        <f t="shared" si="103"/>
        <v>0</v>
      </c>
      <c r="AO611" s="224">
        <f t="shared" si="104"/>
        <v>0</v>
      </c>
      <c r="AP611" s="233"/>
      <c r="AQ611" s="224">
        <f t="shared" si="105"/>
        <v>0</v>
      </c>
      <c r="AR611" s="224"/>
      <c r="AS611" s="224">
        <f t="shared" si="106"/>
        <v>0</v>
      </c>
      <c r="AT611" s="224">
        <f t="shared" si="107"/>
        <v>0</v>
      </c>
      <c r="AU611" s="224" t="str">
        <f>IFERROR((AQ611-#REF!+#REF!)/(#REF!-#REF!)*100,"")</f>
        <v/>
      </c>
      <c r="AV611" s="224"/>
      <c r="AW611" s="224"/>
      <c r="AX611" s="224"/>
    </row>
    <row r="612" ht="12.75" customHeight="1" spans="1:50">
      <c r="A612" s="13">
        <v>605</v>
      </c>
      <c r="B612" s="204" t="s">
        <v>2531</v>
      </c>
      <c r="C612" s="204" t="s">
        <v>2171</v>
      </c>
      <c r="D612" s="205" t="s">
        <v>1798</v>
      </c>
      <c r="E612" s="206"/>
      <c r="F612" s="206"/>
      <c r="G612" s="207" t="s">
        <v>3126</v>
      </c>
      <c r="H612" s="208"/>
      <c r="I612" s="209" t="s">
        <v>1829</v>
      </c>
      <c r="J612" s="208">
        <v>1</v>
      </c>
      <c r="K612" s="209" t="s">
        <v>3127</v>
      </c>
      <c r="L612" s="215" t="s">
        <v>1800</v>
      </c>
      <c r="M612" s="214" t="str">
        <f t="shared" si="99"/>
        <v>2004-12-31</v>
      </c>
      <c r="N612" s="46"/>
      <c r="O612" s="16"/>
      <c r="P612" s="14"/>
      <c r="Q612" s="217">
        <v>784</v>
      </c>
      <c r="R612" s="16">
        <v>0</v>
      </c>
      <c r="S612" s="16"/>
      <c r="T612" s="16">
        <f t="shared" si="108"/>
        <v>0</v>
      </c>
      <c r="U612" s="46"/>
      <c r="V612" s="16">
        <f t="shared" si="109"/>
        <v>0</v>
      </c>
      <c r="W612" s="16" t="str">
        <f t="shared" si="100"/>
        <v/>
      </c>
      <c r="X612" s="14"/>
      <c r="Y612" s="2"/>
      <c r="AA612" s="45" t="s">
        <v>3129</v>
      </c>
      <c r="AB612" s="224" t="s">
        <v>3130</v>
      </c>
      <c r="AC612" s="224"/>
      <c r="AD612" s="224"/>
      <c r="AE612" s="224"/>
      <c r="AF612" s="224"/>
      <c r="AG612" s="224">
        <v>1</v>
      </c>
      <c r="AH612" s="224">
        <v>0</v>
      </c>
      <c r="AI612" s="224">
        <v>0</v>
      </c>
      <c r="AJ612" s="224">
        <v>0</v>
      </c>
      <c r="AK612" s="230">
        <f t="shared" si="101"/>
        <v>2004</v>
      </c>
      <c r="AL612" s="224">
        <f t="shared" si="102"/>
        <v>0</v>
      </c>
      <c r="AM612" s="224">
        <v>0</v>
      </c>
      <c r="AN612" s="224">
        <f t="shared" si="103"/>
        <v>0</v>
      </c>
      <c r="AO612" s="224">
        <f t="shared" si="104"/>
        <v>0</v>
      </c>
      <c r="AP612" s="233"/>
      <c r="AQ612" s="224">
        <f t="shared" si="105"/>
        <v>0</v>
      </c>
      <c r="AR612" s="224"/>
      <c r="AS612" s="224">
        <f t="shared" si="106"/>
        <v>0</v>
      </c>
      <c r="AT612" s="224">
        <f t="shared" si="107"/>
        <v>0</v>
      </c>
      <c r="AU612" s="224" t="str">
        <f>IFERROR((AQ612-#REF!+#REF!)/(#REF!-#REF!)*100,"")</f>
        <v/>
      </c>
      <c r="AV612" s="224"/>
      <c r="AW612" s="224"/>
      <c r="AX612" s="224"/>
    </row>
    <row r="613" ht="12.75" customHeight="1" spans="1:50">
      <c r="A613" s="13">
        <v>606</v>
      </c>
      <c r="B613" s="204" t="s">
        <v>2532</v>
      </c>
      <c r="C613" s="204" t="s">
        <v>2171</v>
      </c>
      <c r="D613" s="205" t="s">
        <v>1798</v>
      </c>
      <c r="E613" s="206"/>
      <c r="F613" s="206"/>
      <c r="G613" s="207" t="s">
        <v>3126</v>
      </c>
      <c r="H613" s="208"/>
      <c r="I613" s="209" t="s">
        <v>1829</v>
      </c>
      <c r="J613" s="208">
        <v>1</v>
      </c>
      <c r="K613" s="209" t="s">
        <v>3127</v>
      </c>
      <c r="L613" s="215" t="s">
        <v>1800</v>
      </c>
      <c r="M613" s="214" t="str">
        <f t="shared" si="99"/>
        <v>2004-12-31</v>
      </c>
      <c r="N613" s="46"/>
      <c r="O613" s="16"/>
      <c r="P613" s="14"/>
      <c r="Q613" s="217">
        <v>784</v>
      </c>
      <c r="R613" s="16">
        <v>0</v>
      </c>
      <c r="S613" s="16"/>
      <c r="T613" s="16">
        <f t="shared" si="108"/>
        <v>0</v>
      </c>
      <c r="U613" s="46"/>
      <c r="V613" s="16">
        <f t="shared" si="109"/>
        <v>0</v>
      </c>
      <c r="W613" s="16" t="str">
        <f t="shared" si="100"/>
        <v/>
      </c>
      <c r="X613" s="14"/>
      <c r="Y613" s="2"/>
      <c r="AA613" s="45" t="s">
        <v>3129</v>
      </c>
      <c r="AB613" s="224" t="s">
        <v>3130</v>
      </c>
      <c r="AC613" s="224"/>
      <c r="AD613" s="224"/>
      <c r="AE613" s="224"/>
      <c r="AF613" s="224"/>
      <c r="AG613" s="224">
        <v>1</v>
      </c>
      <c r="AH613" s="224">
        <v>0</v>
      </c>
      <c r="AI613" s="224">
        <v>0</v>
      </c>
      <c r="AJ613" s="224">
        <v>0</v>
      </c>
      <c r="AK613" s="230">
        <f t="shared" si="101"/>
        <v>2004</v>
      </c>
      <c r="AL613" s="224">
        <f t="shared" si="102"/>
        <v>0</v>
      </c>
      <c r="AM613" s="224">
        <v>0</v>
      </c>
      <c r="AN613" s="224">
        <f t="shared" si="103"/>
        <v>0</v>
      </c>
      <c r="AO613" s="224">
        <f t="shared" si="104"/>
        <v>0</v>
      </c>
      <c r="AP613" s="233"/>
      <c r="AQ613" s="224">
        <f t="shared" si="105"/>
        <v>0</v>
      </c>
      <c r="AR613" s="224"/>
      <c r="AS613" s="224">
        <f t="shared" si="106"/>
        <v>0</v>
      </c>
      <c r="AT613" s="224">
        <f t="shared" si="107"/>
        <v>0</v>
      </c>
      <c r="AU613" s="224" t="str">
        <f>IFERROR((AQ613-#REF!+#REF!)/(#REF!-#REF!)*100,"")</f>
        <v/>
      </c>
      <c r="AV613" s="224"/>
      <c r="AW613" s="224"/>
      <c r="AX613" s="224"/>
    </row>
    <row r="614" ht="12.75" customHeight="1" spans="1:50">
      <c r="A614" s="13">
        <v>607</v>
      </c>
      <c r="B614" s="204" t="s">
        <v>2533</v>
      </c>
      <c r="C614" s="204" t="s">
        <v>2171</v>
      </c>
      <c r="D614" s="205" t="s">
        <v>1798</v>
      </c>
      <c r="E614" s="206"/>
      <c r="F614" s="206"/>
      <c r="G614" s="207" t="s">
        <v>3126</v>
      </c>
      <c r="H614" s="208"/>
      <c r="I614" s="209" t="s">
        <v>1829</v>
      </c>
      <c r="J614" s="208">
        <v>1</v>
      </c>
      <c r="K614" s="209" t="s">
        <v>3127</v>
      </c>
      <c r="L614" s="215" t="s">
        <v>1800</v>
      </c>
      <c r="M614" s="214" t="str">
        <f t="shared" si="99"/>
        <v>2004-12-31</v>
      </c>
      <c r="N614" s="46"/>
      <c r="O614" s="16"/>
      <c r="P614" s="14"/>
      <c r="Q614" s="217">
        <v>784</v>
      </c>
      <c r="R614" s="16">
        <v>0</v>
      </c>
      <c r="S614" s="16"/>
      <c r="T614" s="16">
        <f t="shared" si="108"/>
        <v>0</v>
      </c>
      <c r="U614" s="46"/>
      <c r="V614" s="16">
        <f t="shared" si="109"/>
        <v>0</v>
      </c>
      <c r="W614" s="16" t="str">
        <f t="shared" si="100"/>
        <v/>
      </c>
      <c r="X614" s="14"/>
      <c r="Y614" s="2"/>
      <c r="AA614" s="45" t="s">
        <v>3129</v>
      </c>
      <c r="AB614" s="224" t="s">
        <v>3130</v>
      </c>
      <c r="AC614" s="224"/>
      <c r="AD614" s="224"/>
      <c r="AE614" s="224"/>
      <c r="AF614" s="224"/>
      <c r="AG614" s="224">
        <v>1</v>
      </c>
      <c r="AH614" s="224">
        <v>0</v>
      </c>
      <c r="AI614" s="224">
        <v>0</v>
      </c>
      <c r="AJ614" s="224">
        <v>0</v>
      </c>
      <c r="AK614" s="230">
        <f t="shared" si="101"/>
        <v>2004</v>
      </c>
      <c r="AL614" s="224">
        <f t="shared" si="102"/>
        <v>0</v>
      </c>
      <c r="AM614" s="224">
        <v>0</v>
      </c>
      <c r="AN614" s="224">
        <f t="shared" si="103"/>
        <v>0</v>
      </c>
      <c r="AO614" s="224">
        <f t="shared" si="104"/>
        <v>0</v>
      </c>
      <c r="AP614" s="233"/>
      <c r="AQ614" s="224">
        <f t="shared" si="105"/>
        <v>0</v>
      </c>
      <c r="AR614" s="224"/>
      <c r="AS614" s="224">
        <f t="shared" si="106"/>
        <v>0</v>
      </c>
      <c r="AT614" s="224">
        <f t="shared" si="107"/>
        <v>0</v>
      </c>
      <c r="AU614" s="224" t="str">
        <f>IFERROR((AQ614-#REF!+#REF!)/(#REF!-#REF!)*100,"")</f>
        <v/>
      </c>
      <c r="AV614" s="224"/>
      <c r="AW614" s="224"/>
      <c r="AX614" s="224"/>
    </row>
    <row r="615" ht="12.75" customHeight="1" spans="1:50">
      <c r="A615" s="13">
        <v>608</v>
      </c>
      <c r="B615" s="204" t="s">
        <v>2534</v>
      </c>
      <c r="C615" s="204" t="s">
        <v>2171</v>
      </c>
      <c r="D615" s="205" t="s">
        <v>1798</v>
      </c>
      <c r="E615" s="206"/>
      <c r="F615" s="206"/>
      <c r="G615" s="207" t="s">
        <v>3126</v>
      </c>
      <c r="H615" s="208"/>
      <c r="I615" s="209" t="s">
        <v>1829</v>
      </c>
      <c r="J615" s="208">
        <v>1</v>
      </c>
      <c r="K615" s="209" t="s">
        <v>3127</v>
      </c>
      <c r="L615" s="215" t="s">
        <v>1800</v>
      </c>
      <c r="M615" s="214" t="str">
        <f t="shared" si="99"/>
        <v>2004-12-31</v>
      </c>
      <c r="N615" s="46"/>
      <c r="O615" s="16"/>
      <c r="P615" s="14"/>
      <c r="Q615" s="217">
        <v>784</v>
      </c>
      <c r="R615" s="16">
        <v>0</v>
      </c>
      <c r="S615" s="16"/>
      <c r="T615" s="16">
        <f t="shared" si="108"/>
        <v>0</v>
      </c>
      <c r="U615" s="46"/>
      <c r="V615" s="16">
        <f t="shared" si="109"/>
        <v>0</v>
      </c>
      <c r="W615" s="16" t="str">
        <f t="shared" si="100"/>
        <v/>
      </c>
      <c r="X615" s="14"/>
      <c r="Y615" s="2"/>
      <c r="AA615" s="45" t="s">
        <v>3129</v>
      </c>
      <c r="AB615" s="224" t="s">
        <v>3130</v>
      </c>
      <c r="AC615" s="224"/>
      <c r="AD615" s="224"/>
      <c r="AE615" s="224"/>
      <c r="AF615" s="224"/>
      <c r="AG615" s="224">
        <v>1</v>
      </c>
      <c r="AH615" s="224">
        <v>0</v>
      </c>
      <c r="AI615" s="224">
        <v>0</v>
      </c>
      <c r="AJ615" s="224">
        <v>0</v>
      </c>
      <c r="AK615" s="230">
        <f t="shared" si="101"/>
        <v>2004</v>
      </c>
      <c r="AL615" s="224">
        <f t="shared" si="102"/>
        <v>0</v>
      </c>
      <c r="AM615" s="224">
        <v>0</v>
      </c>
      <c r="AN615" s="224">
        <f t="shared" si="103"/>
        <v>0</v>
      </c>
      <c r="AO615" s="224">
        <f t="shared" si="104"/>
        <v>0</v>
      </c>
      <c r="AP615" s="233"/>
      <c r="AQ615" s="224">
        <f t="shared" si="105"/>
        <v>0</v>
      </c>
      <c r="AR615" s="224"/>
      <c r="AS615" s="224">
        <f t="shared" si="106"/>
        <v>0</v>
      </c>
      <c r="AT615" s="224">
        <f t="shared" si="107"/>
        <v>0</v>
      </c>
      <c r="AU615" s="224" t="str">
        <f>IFERROR((AQ615-#REF!+#REF!)/(#REF!-#REF!)*100,"")</f>
        <v/>
      </c>
      <c r="AV615" s="224"/>
      <c r="AW615" s="224"/>
      <c r="AX615" s="224"/>
    </row>
    <row r="616" ht="12.75" customHeight="1" spans="1:50">
      <c r="A616" s="13">
        <v>609</v>
      </c>
      <c r="B616" s="204" t="s">
        <v>2535</v>
      </c>
      <c r="C616" s="204" t="s">
        <v>2171</v>
      </c>
      <c r="D616" s="205" t="s">
        <v>1798</v>
      </c>
      <c r="E616" s="206"/>
      <c r="F616" s="206"/>
      <c r="G616" s="207" t="s">
        <v>3126</v>
      </c>
      <c r="H616" s="208"/>
      <c r="I616" s="209" t="s">
        <v>1829</v>
      </c>
      <c r="J616" s="208">
        <v>1</v>
      </c>
      <c r="K616" s="209" t="s">
        <v>3127</v>
      </c>
      <c r="L616" s="215" t="s">
        <v>1800</v>
      </c>
      <c r="M616" s="214" t="str">
        <f t="shared" si="99"/>
        <v>2004-12-31</v>
      </c>
      <c r="N616" s="46"/>
      <c r="O616" s="16"/>
      <c r="P616" s="14"/>
      <c r="Q616" s="217">
        <v>784</v>
      </c>
      <c r="R616" s="16">
        <v>0</v>
      </c>
      <c r="S616" s="16"/>
      <c r="T616" s="16">
        <f t="shared" si="108"/>
        <v>0</v>
      </c>
      <c r="U616" s="46"/>
      <c r="V616" s="16">
        <f t="shared" si="109"/>
        <v>0</v>
      </c>
      <c r="W616" s="16" t="str">
        <f t="shared" si="100"/>
        <v/>
      </c>
      <c r="X616" s="14"/>
      <c r="Y616" s="2"/>
      <c r="AA616" s="45" t="s">
        <v>3129</v>
      </c>
      <c r="AB616" s="224" t="s">
        <v>3130</v>
      </c>
      <c r="AC616" s="224"/>
      <c r="AD616" s="224"/>
      <c r="AE616" s="224"/>
      <c r="AF616" s="224"/>
      <c r="AG616" s="224">
        <v>1</v>
      </c>
      <c r="AH616" s="224">
        <v>0</v>
      </c>
      <c r="AI616" s="224">
        <v>0</v>
      </c>
      <c r="AJ616" s="224">
        <v>0</v>
      </c>
      <c r="AK616" s="230">
        <f t="shared" si="101"/>
        <v>2004</v>
      </c>
      <c r="AL616" s="224">
        <f t="shared" si="102"/>
        <v>0</v>
      </c>
      <c r="AM616" s="224">
        <v>0</v>
      </c>
      <c r="AN616" s="224">
        <f t="shared" si="103"/>
        <v>0</v>
      </c>
      <c r="AO616" s="224">
        <f t="shared" si="104"/>
        <v>0</v>
      </c>
      <c r="AP616" s="233"/>
      <c r="AQ616" s="224">
        <f t="shared" si="105"/>
        <v>0</v>
      </c>
      <c r="AR616" s="224"/>
      <c r="AS616" s="224">
        <f t="shared" si="106"/>
        <v>0</v>
      </c>
      <c r="AT616" s="224">
        <f t="shared" si="107"/>
        <v>0</v>
      </c>
      <c r="AU616" s="224" t="str">
        <f>IFERROR((AQ616-#REF!+#REF!)/(#REF!-#REF!)*100,"")</f>
        <v/>
      </c>
      <c r="AV616" s="224"/>
      <c r="AW616" s="224"/>
      <c r="AX616" s="224"/>
    </row>
    <row r="617" ht="12.75" customHeight="1" spans="1:50">
      <c r="A617" s="13">
        <v>610</v>
      </c>
      <c r="B617" s="204" t="s">
        <v>2536</v>
      </c>
      <c r="C617" s="204" t="s">
        <v>2171</v>
      </c>
      <c r="D617" s="205" t="s">
        <v>1798</v>
      </c>
      <c r="E617" s="206"/>
      <c r="F617" s="206"/>
      <c r="G617" s="207" t="s">
        <v>3126</v>
      </c>
      <c r="H617" s="208"/>
      <c r="I617" s="209" t="s">
        <v>1829</v>
      </c>
      <c r="J617" s="208">
        <v>1</v>
      </c>
      <c r="K617" s="209" t="s">
        <v>3127</v>
      </c>
      <c r="L617" s="215" t="s">
        <v>1800</v>
      </c>
      <c r="M617" s="214" t="str">
        <f t="shared" si="99"/>
        <v>2004-12-31</v>
      </c>
      <c r="N617" s="46"/>
      <c r="O617" s="16"/>
      <c r="P617" s="14"/>
      <c r="Q617" s="217">
        <v>784</v>
      </c>
      <c r="R617" s="16">
        <v>0</v>
      </c>
      <c r="S617" s="16"/>
      <c r="T617" s="16">
        <f t="shared" si="108"/>
        <v>0</v>
      </c>
      <c r="U617" s="46"/>
      <c r="V617" s="16">
        <f t="shared" si="109"/>
        <v>0</v>
      </c>
      <c r="W617" s="16" t="str">
        <f t="shared" si="100"/>
        <v/>
      </c>
      <c r="X617" s="14"/>
      <c r="Y617" s="2"/>
      <c r="AA617" s="45" t="s">
        <v>3129</v>
      </c>
      <c r="AB617" s="224" t="s">
        <v>3130</v>
      </c>
      <c r="AC617" s="224"/>
      <c r="AD617" s="224"/>
      <c r="AE617" s="224"/>
      <c r="AF617" s="224"/>
      <c r="AG617" s="224">
        <v>1</v>
      </c>
      <c r="AH617" s="224">
        <v>0</v>
      </c>
      <c r="AI617" s="224">
        <v>0</v>
      </c>
      <c r="AJ617" s="224">
        <v>0</v>
      </c>
      <c r="AK617" s="230">
        <f t="shared" si="101"/>
        <v>2004</v>
      </c>
      <c r="AL617" s="224">
        <f t="shared" si="102"/>
        <v>0</v>
      </c>
      <c r="AM617" s="224">
        <v>0</v>
      </c>
      <c r="AN617" s="224">
        <f t="shared" si="103"/>
        <v>0</v>
      </c>
      <c r="AO617" s="224">
        <f t="shared" si="104"/>
        <v>0</v>
      </c>
      <c r="AP617" s="233"/>
      <c r="AQ617" s="224">
        <f t="shared" si="105"/>
        <v>0</v>
      </c>
      <c r="AR617" s="224"/>
      <c r="AS617" s="224">
        <f t="shared" si="106"/>
        <v>0</v>
      </c>
      <c r="AT617" s="224">
        <f t="shared" si="107"/>
        <v>0</v>
      </c>
      <c r="AU617" s="224" t="str">
        <f>IFERROR((AQ617-#REF!+#REF!)/(#REF!-#REF!)*100,"")</f>
        <v/>
      </c>
      <c r="AV617" s="224"/>
      <c r="AW617" s="224"/>
      <c r="AX617" s="224"/>
    </row>
    <row r="618" ht="12.75" customHeight="1" spans="1:50">
      <c r="A618" s="13">
        <v>611</v>
      </c>
      <c r="B618" s="204" t="s">
        <v>2537</v>
      </c>
      <c r="C618" s="204" t="s">
        <v>2171</v>
      </c>
      <c r="D618" s="205" t="s">
        <v>1798</v>
      </c>
      <c r="E618" s="206"/>
      <c r="F618" s="206"/>
      <c r="G618" s="207" t="s">
        <v>3126</v>
      </c>
      <c r="H618" s="208"/>
      <c r="I618" s="209" t="s">
        <v>1829</v>
      </c>
      <c r="J618" s="208">
        <v>1</v>
      </c>
      <c r="K618" s="209" t="s">
        <v>3127</v>
      </c>
      <c r="L618" s="215" t="s">
        <v>1800</v>
      </c>
      <c r="M618" s="214" t="str">
        <f t="shared" si="99"/>
        <v>2004-12-31</v>
      </c>
      <c r="N618" s="46"/>
      <c r="O618" s="16"/>
      <c r="P618" s="14"/>
      <c r="Q618" s="217">
        <v>784</v>
      </c>
      <c r="R618" s="16">
        <v>0</v>
      </c>
      <c r="S618" s="16"/>
      <c r="T618" s="16">
        <f t="shared" si="108"/>
        <v>0</v>
      </c>
      <c r="U618" s="46"/>
      <c r="V618" s="16">
        <f t="shared" si="109"/>
        <v>0</v>
      </c>
      <c r="W618" s="16" t="str">
        <f t="shared" si="100"/>
        <v/>
      </c>
      <c r="X618" s="14"/>
      <c r="Y618" s="2"/>
      <c r="AA618" s="45" t="s">
        <v>3129</v>
      </c>
      <c r="AB618" s="224" t="s">
        <v>3130</v>
      </c>
      <c r="AC618" s="224"/>
      <c r="AD618" s="224"/>
      <c r="AE618" s="224"/>
      <c r="AF618" s="224"/>
      <c r="AG618" s="224">
        <v>1</v>
      </c>
      <c r="AH618" s="224">
        <v>0</v>
      </c>
      <c r="AI618" s="224">
        <v>0</v>
      </c>
      <c r="AJ618" s="224">
        <v>0</v>
      </c>
      <c r="AK618" s="230">
        <f t="shared" si="101"/>
        <v>2004</v>
      </c>
      <c r="AL618" s="224">
        <f t="shared" si="102"/>
        <v>0</v>
      </c>
      <c r="AM618" s="224">
        <v>0</v>
      </c>
      <c r="AN618" s="224">
        <f t="shared" si="103"/>
        <v>0</v>
      </c>
      <c r="AO618" s="224">
        <f t="shared" si="104"/>
        <v>0</v>
      </c>
      <c r="AP618" s="233"/>
      <c r="AQ618" s="224">
        <f t="shared" si="105"/>
        <v>0</v>
      </c>
      <c r="AR618" s="224"/>
      <c r="AS618" s="224">
        <f t="shared" si="106"/>
        <v>0</v>
      </c>
      <c r="AT618" s="224">
        <f t="shared" si="107"/>
        <v>0</v>
      </c>
      <c r="AU618" s="224" t="str">
        <f>IFERROR((AQ618-#REF!+#REF!)/(#REF!-#REF!)*100,"")</f>
        <v/>
      </c>
      <c r="AV618" s="224"/>
      <c r="AW618" s="224"/>
      <c r="AX618" s="224"/>
    </row>
    <row r="619" ht="12.75" customHeight="1" spans="1:50">
      <c r="A619" s="13">
        <v>612</v>
      </c>
      <c r="B619" s="204" t="s">
        <v>2538</v>
      </c>
      <c r="C619" s="204" t="s">
        <v>2171</v>
      </c>
      <c r="D619" s="205" t="s">
        <v>1798</v>
      </c>
      <c r="E619" s="206"/>
      <c r="F619" s="206"/>
      <c r="G619" s="207" t="s">
        <v>3126</v>
      </c>
      <c r="H619" s="208"/>
      <c r="I619" s="209" t="s">
        <v>1829</v>
      </c>
      <c r="J619" s="208">
        <v>1</v>
      </c>
      <c r="K619" s="209" t="s">
        <v>3127</v>
      </c>
      <c r="L619" s="215" t="s">
        <v>1800</v>
      </c>
      <c r="M619" s="214" t="str">
        <f t="shared" si="99"/>
        <v>2004-12-31</v>
      </c>
      <c r="N619" s="46"/>
      <c r="O619" s="16"/>
      <c r="P619" s="14"/>
      <c r="Q619" s="217">
        <v>784</v>
      </c>
      <c r="R619" s="16">
        <v>0</v>
      </c>
      <c r="S619" s="16"/>
      <c r="T619" s="16">
        <f t="shared" si="108"/>
        <v>0</v>
      </c>
      <c r="U619" s="46"/>
      <c r="V619" s="16">
        <f t="shared" si="109"/>
        <v>0</v>
      </c>
      <c r="W619" s="16" t="str">
        <f t="shared" si="100"/>
        <v/>
      </c>
      <c r="X619" s="14"/>
      <c r="Y619" s="2"/>
      <c r="AA619" s="45" t="s">
        <v>3129</v>
      </c>
      <c r="AB619" s="224" t="s">
        <v>3130</v>
      </c>
      <c r="AC619" s="224"/>
      <c r="AD619" s="224"/>
      <c r="AE619" s="224"/>
      <c r="AF619" s="224"/>
      <c r="AG619" s="224">
        <v>1</v>
      </c>
      <c r="AH619" s="224">
        <v>0</v>
      </c>
      <c r="AI619" s="224">
        <v>0</v>
      </c>
      <c r="AJ619" s="224">
        <v>0</v>
      </c>
      <c r="AK619" s="230">
        <f t="shared" si="101"/>
        <v>2004</v>
      </c>
      <c r="AL619" s="224">
        <f t="shared" si="102"/>
        <v>0</v>
      </c>
      <c r="AM619" s="224">
        <v>0</v>
      </c>
      <c r="AN619" s="224">
        <f t="shared" si="103"/>
        <v>0</v>
      </c>
      <c r="AO619" s="224">
        <f t="shared" si="104"/>
        <v>0</v>
      </c>
      <c r="AP619" s="233"/>
      <c r="AQ619" s="224">
        <f t="shared" si="105"/>
        <v>0</v>
      </c>
      <c r="AR619" s="224"/>
      <c r="AS619" s="224">
        <f t="shared" si="106"/>
        <v>0</v>
      </c>
      <c r="AT619" s="224">
        <f t="shared" si="107"/>
        <v>0</v>
      </c>
      <c r="AU619" s="224" t="str">
        <f>IFERROR((AQ619-#REF!+#REF!)/(#REF!-#REF!)*100,"")</f>
        <v/>
      </c>
      <c r="AV619" s="224"/>
      <c r="AW619" s="224"/>
      <c r="AX619" s="224"/>
    </row>
    <row r="620" ht="12.75" customHeight="1" spans="1:50">
      <c r="A620" s="13">
        <v>613</v>
      </c>
      <c r="B620" s="204" t="s">
        <v>2539</v>
      </c>
      <c r="C620" s="204" t="s">
        <v>2171</v>
      </c>
      <c r="D620" s="205" t="s">
        <v>1798</v>
      </c>
      <c r="E620" s="206"/>
      <c r="F620" s="206"/>
      <c r="G620" s="207" t="s">
        <v>3126</v>
      </c>
      <c r="H620" s="208"/>
      <c r="I620" s="209" t="s">
        <v>1829</v>
      </c>
      <c r="J620" s="208">
        <v>1</v>
      </c>
      <c r="K620" s="209" t="s">
        <v>3127</v>
      </c>
      <c r="L620" s="215" t="s">
        <v>1800</v>
      </c>
      <c r="M620" s="214" t="str">
        <f t="shared" si="99"/>
        <v>2004-12-31</v>
      </c>
      <c r="N620" s="46"/>
      <c r="O620" s="16"/>
      <c r="P620" s="14"/>
      <c r="Q620" s="217">
        <v>784</v>
      </c>
      <c r="R620" s="16">
        <v>0</v>
      </c>
      <c r="S620" s="16"/>
      <c r="T620" s="16">
        <f t="shared" si="108"/>
        <v>0</v>
      </c>
      <c r="U620" s="46"/>
      <c r="V620" s="16">
        <f t="shared" si="109"/>
        <v>0</v>
      </c>
      <c r="W620" s="16" t="str">
        <f t="shared" si="100"/>
        <v/>
      </c>
      <c r="X620" s="14"/>
      <c r="Y620" s="2"/>
      <c r="AA620" s="45" t="s">
        <v>3129</v>
      </c>
      <c r="AB620" s="224" t="s">
        <v>3130</v>
      </c>
      <c r="AC620" s="224"/>
      <c r="AD620" s="224"/>
      <c r="AE620" s="224"/>
      <c r="AF620" s="224"/>
      <c r="AG620" s="224">
        <v>1</v>
      </c>
      <c r="AH620" s="224">
        <v>0</v>
      </c>
      <c r="AI620" s="224">
        <v>0</v>
      </c>
      <c r="AJ620" s="224">
        <v>0</v>
      </c>
      <c r="AK620" s="230">
        <f t="shared" si="101"/>
        <v>2004</v>
      </c>
      <c r="AL620" s="224">
        <f t="shared" si="102"/>
        <v>0</v>
      </c>
      <c r="AM620" s="224">
        <v>0</v>
      </c>
      <c r="AN620" s="224">
        <f t="shared" si="103"/>
        <v>0</v>
      </c>
      <c r="AO620" s="224">
        <f t="shared" si="104"/>
        <v>0</v>
      </c>
      <c r="AP620" s="233"/>
      <c r="AQ620" s="224">
        <f t="shared" si="105"/>
        <v>0</v>
      </c>
      <c r="AR620" s="224"/>
      <c r="AS620" s="224">
        <f t="shared" si="106"/>
        <v>0</v>
      </c>
      <c r="AT620" s="224">
        <f t="shared" si="107"/>
        <v>0</v>
      </c>
      <c r="AU620" s="224" t="str">
        <f>IFERROR((AQ620-#REF!+#REF!)/(#REF!-#REF!)*100,"")</f>
        <v/>
      </c>
      <c r="AV620" s="224"/>
      <c r="AW620" s="224"/>
      <c r="AX620" s="224"/>
    </row>
    <row r="621" ht="12.75" customHeight="1" spans="1:50">
      <c r="A621" s="13">
        <v>614</v>
      </c>
      <c r="B621" s="204" t="s">
        <v>2540</v>
      </c>
      <c r="C621" s="204" t="s">
        <v>2171</v>
      </c>
      <c r="D621" s="205" t="s">
        <v>1798</v>
      </c>
      <c r="E621" s="206"/>
      <c r="F621" s="206"/>
      <c r="G621" s="207" t="s">
        <v>3126</v>
      </c>
      <c r="H621" s="208"/>
      <c r="I621" s="209" t="s">
        <v>1829</v>
      </c>
      <c r="J621" s="208">
        <v>1</v>
      </c>
      <c r="K621" s="209" t="s">
        <v>3127</v>
      </c>
      <c r="L621" s="215" t="s">
        <v>1800</v>
      </c>
      <c r="M621" s="214" t="str">
        <f t="shared" si="99"/>
        <v>2004-12-31</v>
      </c>
      <c r="N621" s="46"/>
      <c r="O621" s="16"/>
      <c r="P621" s="14"/>
      <c r="Q621" s="217">
        <v>784</v>
      </c>
      <c r="R621" s="16">
        <v>0</v>
      </c>
      <c r="S621" s="16"/>
      <c r="T621" s="16">
        <f t="shared" si="108"/>
        <v>0</v>
      </c>
      <c r="U621" s="46"/>
      <c r="V621" s="16">
        <f t="shared" si="109"/>
        <v>0</v>
      </c>
      <c r="W621" s="16" t="str">
        <f t="shared" si="100"/>
        <v/>
      </c>
      <c r="X621" s="14"/>
      <c r="Y621" s="2"/>
      <c r="AA621" s="45" t="s">
        <v>3129</v>
      </c>
      <c r="AB621" s="224" t="s">
        <v>3130</v>
      </c>
      <c r="AC621" s="224"/>
      <c r="AD621" s="224"/>
      <c r="AE621" s="224"/>
      <c r="AF621" s="224"/>
      <c r="AG621" s="224">
        <v>1</v>
      </c>
      <c r="AH621" s="224">
        <v>0</v>
      </c>
      <c r="AI621" s="224">
        <v>0</v>
      </c>
      <c r="AJ621" s="224">
        <v>0</v>
      </c>
      <c r="AK621" s="230">
        <f t="shared" si="101"/>
        <v>2004</v>
      </c>
      <c r="AL621" s="224">
        <f t="shared" si="102"/>
        <v>0</v>
      </c>
      <c r="AM621" s="224">
        <v>0</v>
      </c>
      <c r="AN621" s="224">
        <f t="shared" si="103"/>
        <v>0</v>
      </c>
      <c r="AO621" s="224">
        <f t="shared" si="104"/>
        <v>0</v>
      </c>
      <c r="AP621" s="233"/>
      <c r="AQ621" s="224">
        <f t="shared" si="105"/>
        <v>0</v>
      </c>
      <c r="AR621" s="224"/>
      <c r="AS621" s="224">
        <f t="shared" si="106"/>
        <v>0</v>
      </c>
      <c r="AT621" s="224">
        <f t="shared" si="107"/>
        <v>0</v>
      </c>
      <c r="AU621" s="224" t="str">
        <f>IFERROR((AQ621-#REF!+#REF!)/(#REF!-#REF!)*100,"")</f>
        <v/>
      </c>
      <c r="AV621" s="224"/>
      <c r="AW621" s="224"/>
      <c r="AX621" s="224"/>
    </row>
    <row r="622" ht="12.75" customHeight="1" spans="1:50">
      <c r="A622" s="13">
        <v>615</v>
      </c>
      <c r="B622" s="204" t="s">
        <v>2541</v>
      </c>
      <c r="C622" s="204" t="s">
        <v>2171</v>
      </c>
      <c r="D622" s="205" t="s">
        <v>1798</v>
      </c>
      <c r="E622" s="206"/>
      <c r="F622" s="206"/>
      <c r="G622" s="207" t="s">
        <v>3126</v>
      </c>
      <c r="H622" s="208"/>
      <c r="I622" s="209" t="s">
        <v>1829</v>
      </c>
      <c r="J622" s="208">
        <v>1</v>
      </c>
      <c r="K622" s="209" t="s">
        <v>3127</v>
      </c>
      <c r="L622" s="215" t="s">
        <v>1800</v>
      </c>
      <c r="M622" s="214" t="str">
        <f t="shared" si="99"/>
        <v>2004-12-31</v>
      </c>
      <c r="N622" s="46"/>
      <c r="O622" s="16"/>
      <c r="P622" s="14"/>
      <c r="Q622" s="217">
        <v>784</v>
      </c>
      <c r="R622" s="16">
        <v>0</v>
      </c>
      <c r="S622" s="16"/>
      <c r="T622" s="16">
        <f t="shared" si="108"/>
        <v>0</v>
      </c>
      <c r="U622" s="46"/>
      <c r="V622" s="16">
        <f t="shared" si="109"/>
        <v>0</v>
      </c>
      <c r="W622" s="16" t="str">
        <f t="shared" si="100"/>
        <v/>
      </c>
      <c r="X622" s="14"/>
      <c r="Y622" s="2"/>
      <c r="AA622" s="45" t="s">
        <v>3129</v>
      </c>
      <c r="AB622" s="224" t="s">
        <v>3130</v>
      </c>
      <c r="AC622" s="224"/>
      <c r="AD622" s="224"/>
      <c r="AE622" s="224"/>
      <c r="AF622" s="224"/>
      <c r="AG622" s="224">
        <v>1</v>
      </c>
      <c r="AH622" s="224">
        <v>0</v>
      </c>
      <c r="AI622" s="224">
        <v>0</v>
      </c>
      <c r="AJ622" s="224">
        <v>0</v>
      </c>
      <c r="AK622" s="230">
        <f t="shared" si="101"/>
        <v>2004</v>
      </c>
      <c r="AL622" s="224">
        <f t="shared" si="102"/>
        <v>0</v>
      </c>
      <c r="AM622" s="224">
        <v>0</v>
      </c>
      <c r="AN622" s="224">
        <f t="shared" si="103"/>
        <v>0</v>
      </c>
      <c r="AO622" s="224">
        <f t="shared" si="104"/>
        <v>0</v>
      </c>
      <c r="AP622" s="233"/>
      <c r="AQ622" s="224">
        <f t="shared" si="105"/>
        <v>0</v>
      </c>
      <c r="AR622" s="224"/>
      <c r="AS622" s="224">
        <f t="shared" si="106"/>
        <v>0</v>
      </c>
      <c r="AT622" s="224">
        <f t="shared" si="107"/>
        <v>0</v>
      </c>
      <c r="AU622" s="224" t="str">
        <f>IFERROR((AQ622-#REF!+#REF!)/(#REF!-#REF!)*100,"")</f>
        <v/>
      </c>
      <c r="AV622" s="224"/>
      <c r="AW622" s="224"/>
      <c r="AX622" s="224"/>
    </row>
    <row r="623" ht="12.75" customHeight="1" spans="1:50">
      <c r="A623" s="13">
        <v>616</v>
      </c>
      <c r="B623" s="204" t="s">
        <v>2542</v>
      </c>
      <c r="C623" s="204" t="s">
        <v>2171</v>
      </c>
      <c r="D623" s="205" t="s">
        <v>1798</v>
      </c>
      <c r="E623" s="206"/>
      <c r="F623" s="206"/>
      <c r="G623" s="207" t="s">
        <v>3126</v>
      </c>
      <c r="H623" s="208"/>
      <c r="I623" s="209" t="s">
        <v>1829</v>
      </c>
      <c r="J623" s="208">
        <v>1</v>
      </c>
      <c r="K623" s="209" t="s">
        <v>3127</v>
      </c>
      <c r="L623" s="215" t="s">
        <v>1800</v>
      </c>
      <c r="M623" s="214" t="str">
        <f t="shared" si="99"/>
        <v>2004-12-31</v>
      </c>
      <c r="N623" s="46"/>
      <c r="O623" s="16"/>
      <c r="P623" s="14"/>
      <c r="Q623" s="217">
        <v>784</v>
      </c>
      <c r="R623" s="16">
        <v>0</v>
      </c>
      <c r="S623" s="16"/>
      <c r="T623" s="16">
        <f t="shared" si="108"/>
        <v>0</v>
      </c>
      <c r="U623" s="46"/>
      <c r="V623" s="16">
        <f t="shared" si="109"/>
        <v>0</v>
      </c>
      <c r="W623" s="16" t="str">
        <f t="shared" si="100"/>
        <v/>
      </c>
      <c r="X623" s="14"/>
      <c r="Y623" s="2"/>
      <c r="AA623" s="45" t="s">
        <v>3129</v>
      </c>
      <c r="AB623" s="224" t="s">
        <v>3130</v>
      </c>
      <c r="AC623" s="224"/>
      <c r="AD623" s="224"/>
      <c r="AE623" s="224"/>
      <c r="AF623" s="224"/>
      <c r="AG623" s="224">
        <v>1</v>
      </c>
      <c r="AH623" s="224">
        <v>0</v>
      </c>
      <c r="AI623" s="224">
        <v>0</v>
      </c>
      <c r="AJ623" s="224">
        <v>0</v>
      </c>
      <c r="AK623" s="230">
        <f t="shared" si="101"/>
        <v>2004</v>
      </c>
      <c r="AL623" s="224">
        <f t="shared" si="102"/>
        <v>0</v>
      </c>
      <c r="AM623" s="224">
        <v>0</v>
      </c>
      <c r="AN623" s="224">
        <f t="shared" si="103"/>
        <v>0</v>
      </c>
      <c r="AO623" s="224">
        <f t="shared" si="104"/>
        <v>0</v>
      </c>
      <c r="AP623" s="233"/>
      <c r="AQ623" s="224">
        <f t="shared" si="105"/>
        <v>0</v>
      </c>
      <c r="AR623" s="224"/>
      <c r="AS623" s="224">
        <f t="shared" si="106"/>
        <v>0</v>
      </c>
      <c r="AT623" s="224">
        <f t="shared" si="107"/>
        <v>0</v>
      </c>
      <c r="AU623" s="224" t="str">
        <f>IFERROR((AQ623-#REF!+#REF!)/(#REF!-#REF!)*100,"")</f>
        <v/>
      </c>
      <c r="AV623" s="224"/>
      <c r="AW623" s="224"/>
      <c r="AX623" s="224"/>
    </row>
    <row r="624" ht="12.75" customHeight="1" spans="1:50">
      <c r="A624" s="13">
        <v>617</v>
      </c>
      <c r="B624" s="204" t="s">
        <v>2543</v>
      </c>
      <c r="C624" s="204" t="s">
        <v>2171</v>
      </c>
      <c r="D624" s="205" t="s">
        <v>1798</v>
      </c>
      <c r="E624" s="206"/>
      <c r="F624" s="206"/>
      <c r="G624" s="207" t="s">
        <v>3126</v>
      </c>
      <c r="H624" s="208"/>
      <c r="I624" s="209" t="s">
        <v>1829</v>
      </c>
      <c r="J624" s="208">
        <v>1</v>
      </c>
      <c r="K624" s="209" t="s">
        <v>3127</v>
      </c>
      <c r="L624" s="215" t="s">
        <v>1800</v>
      </c>
      <c r="M624" s="214" t="str">
        <f t="shared" si="99"/>
        <v>2004-12-31</v>
      </c>
      <c r="N624" s="46"/>
      <c r="O624" s="16"/>
      <c r="P624" s="14"/>
      <c r="Q624" s="217">
        <v>784</v>
      </c>
      <c r="R624" s="16">
        <v>0</v>
      </c>
      <c r="S624" s="16"/>
      <c r="T624" s="16">
        <f t="shared" si="108"/>
        <v>0</v>
      </c>
      <c r="U624" s="46"/>
      <c r="V624" s="16">
        <f t="shared" si="109"/>
        <v>0</v>
      </c>
      <c r="W624" s="16" t="str">
        <f t="shared" si="100"/>
        <v/>
      </c>
      <c r="X624" s="14"/>
      <c r="Y624" s="2"/>
      <c r="AA624" s="45" t="s">
        <v>3129</v>
      </c>
      <c r="AB624" s="224" t="s">
        <v>3130</v>
      </c>
      <c r="AC624" s="224"/>
      <c r="AD624" s="224"/>
      <c r="AE624" s="224"/>
      <c r="AF624" s="224"/>
      <c r="AG624" s="224">
        <v>1</v>
      </c>
      <c r="AH624" s="224">
        <v>0</v>
      </c>
      <c r="AI624" s="224">
        <v>0</v>
      </c>
      <c r="AJ624" s="224">
        <v>0</v>
      </c>
      <c r="AK624" s="230">
        <f t="shared" si="101"/>
        <v>2004</v>
      </c>
      <c r="AL624" s="224">
        <f t="shared" si="102"/>
        <v>0</v>
      </c>
      <c r="AM624" s="224">
        <v>0</v>
      </c>
      <c r="AN624" s="224">
        <f t="shared" si="103"/>
        <v>0</v>
      </c>
      <c r="AO624" s="224">
        <f t="shared" si="104"/>
        <v>0</v>
      </c>
      <c r="AP624" s="233"/>
      <c r="AQ624" s="224">
        <f t="shared" si="105"/>
        <v>0</v>
      </c>
      <c r="AR624" s="224"/>
      <c r="AS624" s="224">
        <f t="shared" si="106"/>
        <v>0</v>
      </c>
      <c r="AT624" s="224">
        <f t="shared" si="107"/>
        <v>0</v>
      </c>
      <c r="AU624" s="224" t="str">
        <f>IFERROR((AQ624-#REF!+#REF!)/(#REF!-#REF!)*100,"")</f>
        <v/>
      </c>
      <c r="AV624" s="224"/>
      <c r="AW624" s="224"/>
      <c r="AX624" s="224"/>
    </row>
    <row r="625" ht="12.75" customHeight="1" spans="1:50">
      <c r="A625" s="13">
        <v>618</v>
      </c>
      <c r="B625" s="204" t="s">
        <v>2544</v>
      </c>
      <c r="C625" s="204" t="s">
        <v>2171</v>
      </c>
      <c r="D625" s="205" t="s">
        <v>1798</v>
      </c>
      <c r="E625" s="206"/>
      <c r="F625" s="206"/>
      <c r="G625" s="207" t="s">
        <v>3126</v>
      </c>
      <c r="H625" s="208"/>
      <c r="I625" s="209" t="s">
        <v>1829</v>
      </c>
      <c r="J625" s="208">
        <v>1</v>
      </c>
      <c r="K625" s="209" t="s">
        <v>3127</v>
      </c>
      <c r="L625" s="215" t="s">
        <v>1800</v>
      </c>
      <c r="M625" s="214" t="str">
        <f t="shared" si="99"/>
        <v>2004-12-31</v>
      </c>
      <c r="N625" s="46"/>
      <c r="O625" s="16"/>
      <c r="P625" s="14"/>
      <c r="Q625" s="217">
        <v>784</v>
      </c>
      <c r="R625" s="16">
        <v>0</v>
      </c>
      <c r="S625" s="16"/>
      <c r="T625" s="16">
        <f t="shared" si="108"/>
        <v>0</v>
      </c>
      <c r="U625" s="46"/>
      <c r="V625" s="16">
        <f t="shared" si="109"/>
        <v>0</v>
      </c>
      <c r="W625" s="16" t="str">
        <f t="shared" si="100"/>
        <v/>
      </c>
      <c r="X625" s="14"/>
      <c r="Y625" s="2"/>
      <c r="AA625" s="45" t="s">
        <v>3129</v>
      </c>
      <c r="AB625" s="224" t="s">
        <v>3130</v>
      </c>
      <c r="AC625" s="224"/>
      <c r="AD625" s="224"/>
      <c r="AE625" s="224"/>
      <c r="AF625" s="224"/>
      <c r="AG625" s="224">
        <v>1</v>
      </c>
      <c r="AH625" s="224">
        <v>0</v>
      </c>
      <c r="AI625" s="224">
        <v>0</v>
      </c>
      <c r="AJ625" s="224">
        <v>0</v>
      </c>
      <c r="AK625" s="230">
        <f t="shared" si="101"/>
        <v>2004</v>
      </c>
      <c r="AL625" s="224">
        <f t="shared" si="102"/>
        <v>0</v>
      </c>
      <c r="AM625" s="224">
        <v>0</v>
      </c>
      <c r="AN625" s="224">
        <f t="shared" si="103"/>
        <v>0</v>
      </c>
      <c r="AO625" s="224">
        <f t="shared" si="104"/>
        <v>0</v>
      </c>
      <c r="AP625" s="233"/>
      <c r="AQ625" s="224">
        <f t="shared" si="105"/>
        <v>0</v>
      </c>
      <c r="AR625" s="224"/>
      <c r="AS625" s="224">
        <f t="shared" si="106"/>
        <v>0</v>
      </c>
      <c r="AT625" s="224">
        <f t="shared" si="107"/>
        <v>0</v>
      </c>
      <c r="AU625" s="224" t="str">
        <f>IFERROR((AQ625-#REF!+#REF!)/(#REF!-#REF!)*100,"")</f>
        <v/>
      </c>
      <c r="AV625" s="224"/>
      <c r="AW625" s="224"/>
      <c r="AX625" s="224"/>
    </row>
    <row r="626" ht="12.75" customHeight="1" spans="1:50">
      <c r="A626" s="13">
        <v>619</v>
      </c>
      <c r="B626" s="204" t="s">
        <v>2545</v>
      </c>
      <c r="C626" s="204" t="s">
        <v>2171</v>
      </c>
      <c r="D626" s="205" t="s">
        <v>1798</v>
      </c>
      <c r="E626" s="206"/>
      <c r="F626" s="206"/>
      <c r="G626" s="207" t="s">
        <v>3126</v>
      </c>
      <c r="H626" s="208"/>
      <c r="I626" s="209" t="s">
        <v>1829</v>
      </c>
      <c r="J626" s="208">
        <v>1</v>
      </c>
      <c r="K626" s="209" t="s">
        <v>3127</v>
      </c>
      <c r="L626" s="215" t="s">
        <v>1800</v>
      </c>
      <c r="M626" s="214" t="str">
        <f t="shared" si="99"/>
        <v>2004-12-31</v>
      </c>
      <c r="N626" s="46"/>
      <c r="O626" s="16"/>
      <c r="P626" s="14"/>
      <c r="Q626" s="217">
        <v>784</v>
      </c>
      <c r="R626" s="16">
        <v>0</v>
      </c>
      <c r="S626" s="16"/>
      <c r="T626" s="16">
        <f t="shared" si="108"/>
        <v>0</v>
      </c>
      <c r="U626" s="46"/>
      <c r="V626" s="16">
        <f t="shared" si="109"/>
        <v>0</v>
      </c>
      <c r="W626" s="16" t="str">
        <f t="shared" si="100"/>
        <v/>
      </c>
      <c r="X626" s="14"/>
      <c r="Y626" s="2"/>
      <c r="AA626" s="45" t="s">
        <v>3129</v>
      </c>
      <c r="AB626" s="224" t="s">
        <v>3130</v>
      </c>
      <c r="AC626" s="224"/>
      <c r="AD626" s="224"/>
      <c r="AE626" s="224"/>
      <c r="AF626" s="224"/>
      <c r="AG626" s="224">
        <v>1</v>
      </c>
      <c r="AH626" s="224">
        <v>0</v>
      </c>
      <c r="AI626" s="224">
        <v>0</v>
      </c>
      <c r="AJ626" s="224">
        <v>0</v>
      </c>
      <c r="AK626" s="230">
        <f t="shared" si="101"/>
        <v>2004</v>
      </c>
      <c r="AL626" s="224">
        <f t="shared" si="102"/>
        <v>0</v>
      </c>
      <c r="AM626" s="224">
        <v>0</v>
      </c>
      <c r="AN626" s="224">
        <f t="shared" si="103"/>
        <v>0</v>
      </c>
      <c r="AO626" s="224">
        <f t="shared" si="104"/>
        <v>0</v>
      </c>
      <c r="AP626" s="233"/>
      <c r="AQ626" s="224">
        <f t="shared" si="105"/>
        <v>0</v>
      </c>
      <c r="AR626" s="224"/>
      <c r="AS626" s="224">
        <f t="shared" si="106"/>
        <v>0</v>
      </c>
      <c r="AT626" s="224">
        <f t="shared" si="107"/>
        <v>0</v>
      </c>
      <c r="AU626" s="224" t="str">
        <f>IFERROR((AQ626-#REF!+#REF!)/(#REF!-#REF!)*100,"")</f>
        <v/>
      </c>
      <c r="AV626" s="224"/>
      <c r="AW626" s="224"/>
      <c r="AX626" s="224"/>
    </row>
    <row r="627" ht="12.75" customHeight="1" spans="1:50">
      <c r="A627" s="13">
        <v>620</v>
      </c>
      <c r="B627" s="204" t="s">
        <v>2546</v>
      </c>
      <c r="C627" s="204" t="s">
        <v>2171</v>
      </c>
      <c r="D627" s="205" t="s">
        <v>1798</v>
      </c>
      <c r="E627" s="206"/>
      <c r="F627" s="206"/>
      <c r="G627" s="207" t="s">
        <v>3126</v>
      </c>
      <c r="H627" s="208"/>
      <c r="I627" s="209" t="s">
        <v>1829</v>
      </c>
      <c r="J627" s="208">
        <v>1</v>
      </c>
      <c r="K627" s="209" t="s">
        <v>3127</v>
      </c>
      <c r="L627" s="215" t="s">
        <v>1969</v>
      </c>
      <c r="M627" s="214" t="str">
        <f t="shared" si="99"/>
        <v>2006-12-31</v>
      </c>
      <c r="N627" s="46"/>
      <c r="O627" s="16"/>
      <c r="P627" s="14"/>
      <c r="Q627" s="217">
        <v>784</v>
      </c>
      <c r="R627" s="16">
        <v>0</v>
      </c>
      <c r="S627" s="16"/>
      <c r="T627" s="16">
        <f t="shared" si="108"/>
        <v>0</v>
      </c>
      <c r="U627" s="46"/>
      <c r="V627" s="16">
        <f t="shared" si="109"/>
        <v>0</v>
      </c>
      <c r="W627" s="16" t="str">
        <f t="shared" si="100"/>
        <v/>
      </c>
      <c r="X627" s="14"/>
      <c r="Y627" s="2"/>
      <c r="AA627" s="45" t="s">
        <v>3129</v>
      </c>
      <c r="AB627" s="224" t="s">
        <v>3130</v>
      </c>
      <c r="AC627" s="224"/>
      <c r="AD627" s="224"/>
      <c r="AE627" s="224"/>
      <c r="AF627" s="224"/>
      <c r="AG627" s="224">
        <v>1</v>
      </c>
      <c r="AH627" s="224">
        <v>0</v>
      </c>
      <c r="AI627" s="224">
        <v>0</v>
      </c>
      <c r="AJ627" s="224">
        <v>0</v>
      </c>
      <c r="AK627" s="230">
        <f t="shared" si="101"/>
        <v>2006</v>
      </c>
      <c r="AL627" s="224">
        <f t="shared" si="102"/>
        <v>0</v>
      </c>
      <c r="AM627" s="224">
        <v>0</v>
      </c>
      <c r="AN627" s="224">
        <f t="shared" si="103"/>
        <v>0</v>
      </c>
      <c r="AO627" s="224">
        <f t="shared" si="104"/>
        <v>0</v>
      </c>
      <c r="AP627" s="233"/>
      <c r="AQ627" s="224">
        <f t="shared" si="105"/>
        <v>0</v>
      </c>
      <c r="AR627" s="224"/>
      <c r="AS627" s="224">
        <f t="shared" si="106"/>
        <v>0</v>
      </c>
      <c r="AT627" s="224">
        <f t="shared" si="107"/>
        <v>0</v>
      </c>
      <c r="AU627" s="224" t="str">
        <f>IFERROR((AQ627-#REF!+#REF!)/(#REF!-#REF!)*100,"")</f>
        <v/>
      </c>
      <c r="AV627" s="224"/>
      <c r="AW627" s="224"/>
      <c r="AX627" s="224"/>
    </row>
    <row r="628" ht="12.75" customHeight="1" spans="1:50">
      <c r="A628" s="13">
        <v>621</v>
      </c>
      <c r="B628" s="204" t="s">
        <v>2547</v>
      </c>
      <c r="C628" s="204" t="s">
        <v>2171</v>
      </c>
      <c r="D628" s="205" t="s">
        <v>1798</v>
      </c>
      <c r="E628" s="206"/>
      <c r="F628" s="206"/>
      <c r="G628" s="207" t="s">
        <v>3126</v>
      </c>
      <c r="H628" s="208"/>
      <c r="I628" s="209" t="s">
        <v>1829</v>
      </c>
      <c r="J628" s="208">
        <v>1</v>
      </c>
      <c r="K628" s="209" t="s">
        <v>3127</v>
      </c>
      <c r="L628" s="215" t="s">
        <v>1800</v>
      </c>
      <c r="M628" s="214" t="str">
        <f t="shared" si="99"/>
        <v>2004-12-31</v>
      </c>
      <c r="N628" s="46"/>
      <c r="O628" s="16"/>
      <c r="P628" s="14"/>
      <c r="Q628" s="217">
        <v>784</v>
      </c>
      <c r="R628" s="16">
        <v>0</v>
      </c>
      <c r="S628" s="16"/>
      <c r="T628" s="16">
        <f t="shared" si="108"/>
        <v>0</v>
      </c>
      <c r="U628" s="46"/>
      <c r="V628" s="16">
        <f t="shared" si="109"/>
        <v>0</v>
      </c>
      <c r="W628" s="16" t="str">
        <f t="shared" si="100"/>
        <v/>
      </c>
      <c r="X628" s="14"/>
      <c r="Y628" s="2"/>
      <c r="AA628" s="45" t="s">
        <v>3129</v>
      </c>
      <c r="AB628" s="224" t="s">
        <v>3130</v>
      </c>
      <c r="AC628" s="224"/>
      <c r="AD628" s="224"/>
      <c r="AE628" s="224"/>
      <c r="AF628" s="224"/>
      <c r="AG628" s="224">
        <v>1</v>
      </c>
      <c r="AH628" s="224">
        <v>0</v>
      </c>
      <c r="AI628" s="224">
        <v>0</v>
      </c>
      <c r="AJ628" s="224">
        <v>0</v>
      </c>
      <c r="AK628" s="230">
        <f t="shared" si="101"/>
        <v>2004</v>
      </c>
      <c r="AL628" s="224">
        <f t="shared" si="102"/>
        <v>0</v>
      </c>
      <c r="AM628" s="224">
        <v>0</v>
      </c>
      <c r="AN628" s="224">
        <f t="shared" si="103"/>
        <v>0</v>
      </c>
      <c r="AO628" s="224">
        <f t="shared" si="104"/>
        <v>0</v>
      </c>
      <c r="AP628" s="233"/>
      <c r="AQ628" s="224">
        <f t="shared" si="105"/>
        <v>0</v>
      </c>
      <c r="AR628" s="224"/>
      <c r="AS628" s="224">
        <f t="shared" si="106"/>
        <v>0</v>
      </c>
      <c r="AT628" s="224">
        <f t="shared" si="107"/>
        <v>0</v>
      </c>
      <c r="AU628" s="224" t="str">
        <f>IFERROR((AQ628-#REF!+#REF!)/(#REF!-#REF!)*100,"")</f>
        <v/>
      </c>
      <c r="AV628" s="224"/>
      <c r="AW628" s="224"/>
      <c r="AX628" s="224"/>
    </row>
    <row r="629" ht="12.75" customHeight="1" spans="1:50">
      <c r="A629" s="13">
        <v>622</v>
      </c>
      <c r="B629" s="204" t="s">
        <v>2548</v>
      </c>
      <c r="C629" s="204" t="s">
        <v>2171</v>
      </c>
      <c r="D629" s="205" t="s">
        <v>1798</v>
      </c>
      <c r="E629" s="206"/>
      <c r="F629" s="206"/>
      <c r="G629" s="207" t="s">
        <v>3126</v>
      </c>
      <c r="H629" s="208"/>
      <c r="I629" s="209" t="s">
        <v>1829</v>
      </c>
      <c r="J629" s="208">
        <v>1</v>
      </c>
      <c r="K629" s="209" t="s">
        <v>3127</v>
      </c>
      <c r="L629" s="215" t="s">
        <v>1800</v>
      </c>
      <c r="M629" s="214" t="str">
        <f t="shared" si="99"/>
        <v>2004-12-31</v>
      </c>
      <c r="N629" s="46"/>
      <c r="O629" s="16"/>
      <c r="P629" s="14"/>
      <c r="Q629" s="217">
        <v>784</v>
      </c>
      <c r="R629" s="16">
        <v>0</v>
      </c>
      <c r="S629" s="16"/>
      <c r="T629" s="16">
        <f t="shared" si="108"/>
        <v>0</v>
      </c>
      <c r="U629" s="46"/>
      <c r="V629" s="16">
        <f t="shared" si="109"/>
        <v>0</v>
      </c>
      <c r="W629" s="16" t="str">
        <f t="shared" si="100"/>
        <v/>
      </c>
      <c r="X629" s="14"/>
      <c r="Y629" s="2"/>
      <c r="AA629" s="45" t="s">
        <v>3129</v>
      </c>
      <c r="AB629" s="224" t="s">
        <v>3130</v>
      </c>
      <c r="AC629" s="224"/>
      <c r="AD629" s="224"/>
      <c r="AE629" s="224"/>
      <c r="AF629" s="224"/>
      <c r="AG629" s="224">
        <v>1</v>
      </c>
      <c r="AH629" s="224">
        <v>0</v>
      </c>
      <c r="AI629" s="224">
        <v>0</v>
      </c>
      <c r="AJ629" s="224">
        <v>0</v>
      </c>
      <c r="AK629" s="230">
        <f t="shared" si="101"/>
        <v>2004</v>
      </c>
      <c r="AL629" s="224">
        <f t="shared" si="102"/>
        <v>0</v>
      </c>
      <c r="AM629" s="224">
        <v>0</v>
      </c>
      <c r="AN629" s="224">
        <f t="shared" si="103"/>
        <v>0</v>
      </c>
      <c r="AO629" s="224">
        <f t="shared" si="104"/>
        <v>0</v>
      </c>
      <c r="AP629" s="233"/>
      <c r="AQ629" s="224">
        <f t="shared" si="105"/>
        <v>0</v>
      </c>
      <c r="AR629" s="224"/>
      <c r="AS629" s="224">
        <f t="shared" si="106"/>
        <v>0</v>
      </c>
      <c r="AT629" s="224">
        <f t="shared" si="107"/>
        <v>0</v>
      </c>
      <c r="AU629" s="224" t="str">
        <f>IFERROR((AQ629-#REF!+#REF!)/(#REF!-#REF!)*100,"")</f>
        <v/>
      </c>
      <c r="AV629" s="224"/>
      <c r="AW629" s="224"/>
      <c r="AX629" s="224"/>
    </row>
    <row r="630" ht="12.75" customHeight="1" spans="1:50">
      <c r="A630" s="13">
        <v>623</v>
      </c>
      <c r="B630" s="204" t="s">
        <v>2549</v>
      </c>
      <c r="C630" s="204" t="s">
        <v>2171</v>
      </c>
      <c r="D630" s="205" t="s">
        <v>1798</v>
      </c>
      <c r="E630" s="206"/>
      <c r="F630" s="206"/>
      <c r="G630" s="207" t="s">
        <v>3126</v>
      </c>
      <c r="H630" s="208"/>
      <c r="I630" s="209" t="s">
        <v>1829</v>
      </c>
      <c r="J630" s="208">
        <v>1</v>
      </c>
      <c r="K630" s="209" t="s">
        <v>3127</v>
      </c>
      <c r="L630" s="215" t="s">
        <v>1800</v>
      </c>
      <c r="M630" s="214" t="str">
        <f t="shared" si="99"/>
        <v>2004-12-31</v>
      </c>
      <c r="N630" s="46"/>
      <c r="O630" s="16"/>
      <c r="P630" s="14"/>
      <c r="Q630" s="217">
        <v>784</v>
      </c>
      <c r="R630" s="16">
        <v>0</v>
      </c>
      <c r="S630" s="16"/>
      <c r="T630" s="16">
        <f t="shared" si="108"/>
        <v>0</v>
      </c>
      <c r="U630" s="46"/>
      <c r="V630" s="16">
        <f t="shared" si="109"/>
        <v>0</v>
      </c>
      <c r="W630" s="16" t="str">
        <f t="shared" si="100"/>
        <v/>
      </c>
      <c r="X630" s="14"/>
      <c r="Y630" s="2"/>
      <c r="AA630" s="45" t="s">
        <v>3129</v>
      </c>
      <c r="AB630" s="224" t="s">
        <v>3130</v>
      </c>
      <c r="AC630" s="224"/>
      <c r="AD630" s="224"/>
      <c r="AE630" s="224"/>
      <c r="AF630" s="224"/>
      <c r="AG630" s="224">
        <v>1</v>
      </c>
      <c r="AH630" s="224">
        <v>0</v>
      </c>
      <c r="AI630" s="224">
        <v>0</v>
      </c>
      <c r="AJ630" s="224">
        <v>0</v>
      </c>
      <c r="AK630" s="230">
        <f t="shared" si="101"/>
        <v>2004</v>
      </c>
      <c r="AL630" s="224">
        <f t="shared" si="102"/>
        <v>0</v>
      </c>
      <c r="AM630" s="224">
        <v>0</v>
      </c>
      <c r="AN630" s="224">
        <f t="shared" si="103"/>
        <v>0</v>
      </c>
      <c r="AO630" s="224">
        <f t="shared" si="104"/>
        <v>0</v>
      </c>
      <c r="AP630" s="233"/>
      <c r="AQ630" s="224">
        <f t="shared" si="105"/>
        <v>0</v>
      </c>
      <c r="AR630" s="224"/>
      <c r="AS630" s="224">
        <f t="shared" si="106"/>
        <v>0</v>
      </c>
      <c r="AT630" s="224">
        <f t="shared" si="107"/>
        <v>0</v>
      </c>
      <c r="AU630" s="224" t="str">
        <f>IFERROR((AQ630-#REF!+#REF!)/(#REF!-#REF!)*100,"")</f>
        <v/>
      </c>
      <c r="AV630" s="224"/>
      <c r="AW630" s="224"/>
      <c r="AX630" s="224"/>
    </row>
    <row r="631" ht="12.75" customHeight="1" spans="1:50">
      <c r="A631" s="13">
        <v>624</v>
      </c>
      <c r="B631" s="204" t="s">
        <v>2550</v>
      </c>
      <c r="C631" s="204" t="s">
        <v>2171</v>
      </c>
      <c r="D631" s="205" t="s">
        <v>1798</v>
      </c>
      <c r="E631" s="206"/>
      <c r="F631" s="206"/>
      <c r="G631" s="207" t="s">
        <v>3126</v>
      </c>
      <c r="H631" s="208"/>
      <c r="I631" s="209" t="s">
        <v>1829</v>
      </c>
      <c r="J631" s="208">
        <v>1</v>
      </c>
      <c r="K631" s="209" t="s">
        <v>3127</v>
      </c>
      <c r="L631" s="215" t="s">
        <v>1800</v>
      </c>
      <c r="M631" s="214" t="str">
        <f t="shared" si="99"/>
        <v>2004-12-31</v>
      </c>
      <c r="N631" s="46"/>
      <c r="O631" s="16"/>
      <c r="P631" s="14"/>
      <c r="Q631" s="217">
        <v>784</v>
      </c>
      <c r="R631" s="16">
        <v>0</v>
      </c>
      <c r="S631" s="16"/>
      <c r="T631" s="16">
        <f t="shared" si="108"/>
        <v>0</v>
      </c>
      <c r="U631" s="46"/>
      <c r="V631" s="16">
        <f t="shared" si="109"/>
        <v>0</v>
      </c>
      <c r="W631" s="16" t="str">
        <f t="shared" si="100"/>
        <v/>
      </c>
      <c r="X631" s="14"/>
      <c r="Y631" s="2"/>
      <c r="AA631" s="45" t="s">
        <v>3129</v>
      </c>
      <c r="AB631" s="224" t="s">
        <v>3130</v>
      </c>
      <c r="AC631" s="224"/>
      <c r="AD631" s="224"/>
      <c r="AE631" s="224"/>
      <c r="AF631" s="224"/>
      <c r="AG631" s="224">
        <v>1</v>
      </c>
      <c r="AH631" s="224">
        <v>0</v>
      </c>
      <c r="AI631" s="224">
        <v>0</v>
      </c>
      <c r="AJ631" s="224">
        <v>0</v>
      </c>
      <c r="AK631" s="230">
        <f t="shared" si="101"/>
        <v>2004</v>
      </c>
      <c r="AL631" s="224">
        <f t="shared" si="102"/>
        <v>0</v>
      </c>
      <c r="AM631" s="224">
        <v>0</v>
      </c>
      <c r="AN631" s="224">
        <f t="shared" si="103"/>
        <v>0</v>
      </c>
      <c r="AO631" s="224">
        <f t="shared" si="104"/>
        <v>0</v>
      </c>
      <c r="AP631" s="233"/>
      <c r="AQ631" s="224">
        <f t="shared" si="105"/>
        <v>0</v>
      </c>
      <c r="AR631" s="224"/>
      <c r="AS631" s="224">
        <f t="shared" si="106"/>
        <v>0</v>
      </c>
      <c r="AT631" s="224">
        <f t="shared" si="107"/>
        <v>0</v>
      </c>
      <c r="AU631" s="224" t="str">
        <f>IFERROR((AQ631-#REF!+#REF!)/(#REF!-#REF!)*100,"")</f>
        <v/>
      </c>
      <c r="AV631" s="224"/>
      <c r="AW631" s="224"/>
      <c r="AX631" s="224"/>
    </row>
    <row r="632" ht="12.75" customHeight="1" spans="1:50">
      <c r="A632" s="13">
        <v>625</v>
      </c>
      <c r="B632" s="204" t="s">
        <v>2551</v>
      </c>
      <c r="C632" s="204" t="s">
        <v>2171</v>
      </c>
      <c r="D632" s="205" t="s">
        <v>1798</v>
      </c>
      <c r="E632" s="206"/>
      <c r="F632" s="206"/>
      <c r="G632" s="207" t="s">
        <v>3126</v>
      </c>
      <c r="H632" s="208"/>
      <c r="I632" s="209" t="s">
        <v>1829</v>
      </c>
      <c r="J632" s="208">
        <v>1</v>
      </c>
      <c r="K632" s="209" t="s">
        <v>3127</v>
      </c>
      <c r="L632" s="215" t="s">
        <v>1800</v>
      </c>
      <c r="M632" s="214" t="str">
        <f t="shared" si="99"/>
        <v>2004-12-31</v>
      </c>
      <c r="N632" s="46"/>
      <c r="O632" s="16"/>
      <c r="P632" s="14"/>
      <c r="Q632" s="217">
        <v>784</v>
      </c>
      <c r="R632" s="16">
        <v>0</v>
      </c>
      <c r="S632" s="16"/>
      <c r="T632" s="16">
        <f t="shared" si="108"/>
        <v>0</v>
      </c>
      <c r="U632" s="46"/>
      <c r="V632" s="16">
        <f t="shared" si="109"/>
        <v>0</v>
      </c>
      <c r="W632" s="16" t="str">
        <f t="shared" si="100"/>
        <v/>
      </c>
      <c r="X632" s="14"/>
      <c r="Y632" s="2"/>
      <c r="AA632" s="45" t="s">
        <v>3129</v>
      </c>
      <c r="AB632" s="224" t="s">
        <v>3130</v>
      </c>
      <c r="AC632" s="224"/>
      <c r="AD632" s="224"/>
      <c r="AE632" s="224"/>
      <c r="AF632" s="224"/>
      <c r="AG632" s="224">
        <v>1</v>
      </c>
      <c r="AH632" s="224">
        <v>0</v>
      </c>
      <c r="AI632" s="224">
        <v>0</v>
      </c>
      <c r="AJ632" s="224">
        <v>0</v>
      </c>
      <c r="AK632" s="230">
        <f t="shared" si="101"/>
        <v>2004</v>
      </c>
      <c r="AL632" s="224">
        <f t="shared" si="102"/>
        <v>0</v>
      </c>
      <c r="AM632" s="224">
        <v>0</v>
      </c>
      <c r="AN632" s="224">
        <f t="shared" si="103"/>
        <v>0</v>
      </c>
      <c r="AO632" s="224">
        <f t="shared" si="104"/>
        <v>0</v>
      </c>
      <c r="AP632" s="233"/>
      <c r="AQ632" s="224">
        <f t="shared" si="105"/>
        <v>0</v>
      </c>
      <c r="AR632" s="224"/>
      <c r="AS632" s="224">
        <f t="shared" si="106"/>
        <v>0</v>
      </c>
      <c r="AT632" s="224">
        <f t="shared" si="107"/>
        <v>0</v>
      </c>
      <c r="AU632" s="224" t="str">
        <f>IFERROR((AQ632-#REF!+#REF!)/(#REF!-#REF!)*100,"")</f>
        <v/>
      </c>
      <c r="AV632" s="224"/>
      <c r="AW632" s="224"/>
      <c r="AX632" s="224"/>
    </row>
    <row r="633" ht="12.75" customHeight="1" spans="1:50">
      <c r="A633" s="13">
        <v>626</v>
      </c>
      <c r="B633" s="204" t="s">
        <v>2552</v>
      </c>
      <c r="C633" s="204" t="s">
        <v>2177</v>
      </c>
      <c r="D633" s="205" t="s">
        <v>1798</v>
      </c>
      <c r="E633" s="206"/>
      <c r="F633" s="206"/>
      <c r="G633" s="207" t="s">
        <v>3126</v>
      </c>
      <c r="H633" s="208"/>
      <c r="I633" s="209" t="s">
        <v>2281</v>
      </c>
      <c r="J633" s="208">
        <v>1</v>
      </c>
      <c r="K633" s="209" t="s">
        <v>3127</v>
      </c>
      <c r="L633" s="215" t="s">
        <v>1800</v>
      </c>
      <c r="M633" s="214" t="str">
        <f t="shared" si="99"/>
        <v>2004-12-31</v>
      </c>
      <c r="N633" s="46"/>
      <c r="O633" s="16"/>
      <c r="P633" s="14"/>
      <c r="Q633" s="217">
        <v>294</v>
      </c>
      <c r="R633" s="16">
        <v>0</v>
      </c>
      <c r="S633" s="16"/>
      <c r="T633" s="16">
        <f t="shared" si="108"/>
        <v>0</v>
      </c>
      <c r="U633" s="46"/>
      <c r="V633" s="16">
        <f t="shared" si="109"/>
        <v>0</v>
      </c>
      <c r="W633" s="16" t="str">
        <f t="shared" si="100"/>
        <v/>
      </c>
      <c r="X633" s="14"/>
      <c r="Y633" s="2"/>
      <c r="AA633" s="45" t="s">
        <v>3129</v>
      </c>
      <c r="AB633" s="224" t="s">
        <v>3130</v>
      </c>
      <c r="AC633" s="224"/>
      <c r="AD633" s="224"/>
      <c r="AE633" s="224"/>
      <c r="AF633" s="224"/>
      <c r="AG633" s="224">
        <v>1</v>
      </c>
      <c r="AH633" s="224">
        <v>0</v>
      </c>
      <c r="AI633" s="224">
        <v>0</v>
      </c>
      <c r="AJ633" s="224">
        <v>0</v>
      </c>
      <c r="AK633" s="230">
        <f t="shared" si="101"/>
        <v>2004</v>
      </c>
      <c r="AL633" s="224">
        <f t="shared" si="102"/>
        <v>0</v>
      </c>
      <c r="AM633" s="224">
        <v>0</v>
      </c>
      <c r="AN633" s="224">
        <f t="shared" si="103"/>
        <v>0</v>
      </c>
      <c r="AO633" s="224">
        <f t="shared" si="104"/>
        <v>0</v>
      </c>
      <c r="AP633" s="233"/>
      <c r="AQ633" s="224">
        <f t="shared" si="105"/>
        <v>0</v>
      </c>
      <c r="AR633" s="224"/>
      <c r="AS633" s="224">
        <f t="shared" si="106"/>
        <v>0</v>
      </c>
      <c r="AT633" s="224">
        <f t="shared" si="107"/>
        <v>0</v>
      </c>
      <c r="AU633" s="224" t="str">
        <f>IFERROR((AQ633-#REF!+#REF!)/(#REF!-#REF!)*100,"")</f>
        <v/>
      </c>
      <c r="AV633" s="224"/>
      <c r="AW633" s="224"/>
      <c r="AX633" s="224"/>
    </row>
    <row r="634" ht="12.75" customHeight="1" spans="1:50">
      <c r="A634" s="13">
        <v>627</v>
      </c>
      <c r="B634" s="204" t="s">
        <v>2553</v>
      </c>
      <c r="C634" s="204" t="s">
        <v>2177</v>
      </c>
      <c r="D634" s="205" t="s">
        <v>1798</v>
      </c>
      <c r="E634" s="206"/>
      <c r="F634" s="206"/>
      <c r="G634" s="207" t="s">
        <v>3126</v>
      </c>
      <c r="H634" s="208"/>
      <c r="I634" s="209" t="s">
        <v>2281</v>
      </c>
      <c r="J634" s="208">
        <v>1</v>
      </c>
      <c r="K634" s="209" t="s">
        <v>3127</v>
      </c>
      <c r="L634" s="215" t="s">
        <v>1800</v>
      </c>
      <c r="M634" s="214" t="str">
        <f t="shared" si="99"/>
        <v>2004-12-31</v>
      </c>
      <c r="N634" s="46"/>
      <c r="O634" s="16"/>
      <c r="P634" s="14"/>
      <c r="Q634" s="217">
        <v>294</v>
      </c>
      <c r="R634" s="16">
        <v>0</v>
      </c>
      <c r="S634" s="16"/>
      <c r="T634" s="16">
        <f t="shared" si="108"/>
        <v>0</v>
      </c>
      <c r="U634" s="46"/>
      <c r="V634" s="16">
        <f t="shared" si="109"/>
        <v>0</v>
      </c>
      <c r="W634" s="16" t="str">
        <f t="shared" si="100"/>
        <v/>
      </c>
      <c r="X634" s="14"/>
      <c r="Y634" s="2"/>
      <c r="AA634" s="45" t="s">
        <v>3129</v>
      </c>
      <c r="AB634" s="224" t="s">
        <v>3130</v>
      </c>
      <c r="AC634" s="224"/>
      <c r="AD634" s="224"/>
      <c r="AE634" s="224"/>
      <c r="AF634" s="224"/>
      <c r="AG634" s="224">
        <v>1</v>
      </c>
      <c r="AH634" s="224">
        <v>0</v>
      </c>
      <c r="AI634" s="224">
        <v>0</v>
      </c>
      <c r="AJ634" s="224">
        <v>0</v>
      </c>
      <c r="AK634" s="230">
        <f t="shared" si="101"/>
        <v>2004</v>
      </c>
      <c r="AL634" s="224">
        <f t="shared" si="102"/>
        <v>0</v>
      </c>
      <c r="AM634" s="224">
        <v>0</v>
      </c>
      <c r="AN634" s="224">
        <f t="shared" si="103"/>
        <v>0</v>
      </c>
      <c r="AO634" s="224">
        <f t="shared" si="104"/>
        <v>0</v>
      </c>
      <c r="AP634" s="233"/>
      <c r="AQ634" s="224">
        <f t="shared" si="105"/>
        <v>0</v>
      </c>
      <c r="AR634" s="224"/>
      <c r="AS634" s="224">
        <f t="shared" si="106"/>
        <v>0</v>
      </c>
      <c r="AT634" s="224">
        <f t="shared" si="107"/>
        <v>0</v>
      </c>
      <c r="AU634" s="224" t="str">
        <f>IFERROR((AQ634-#REF!+#REF!)/(#REF!-#REF!)*100,"")</f>
        <v/>
      </c>
      <c r="AV634" s="224"/>
      <c r="AW634" s="224"/>
      <c r="AX634" s="224"/>
    </row>
    <row r="635" ht="12.75" customHeight="1" spans="1:50">
      <c r="A635" s="13">
        <v>628</v>
      </c>
      <c r="B635" s="204" t="s">
        <v>2554</v>
      </c>
      <c r="C635" s="204" t="s">
        <v>2177</v>
      </c>
      <c r="D635" s="205" t="s">
        <v>1798</v>
      </c>
      <c r="E635" s="206"/>
      <c r="F635" s="206"/>
      <c r="G635" s="207" t="s">
        <v>3126</v>
      </c>
      <c r="H635" s="208"/>
      <c r="I635" s="209" t="s">
        <v>2281</v>
      </c>
      <c r="J635" s="208">
        <v>1</v>
      </c>
      <c r="K635" s="209" t="s">
        <v>3127</v>
      </c>
      <c r="L635" s="215" t="s">
        <v>1800</v>
      </c>
      <c r="M635" s="214" t="str">
        <f t="shared" si="99"/>
        <v>2004-12-31</v>
      </c>
      <c r="N635" s="46"/>
      <c r="O635" s="16"/>
      <c r="P635" s="14"/>
      <c r="Q635" s="217">
        <v>294</v>
      </c>
      <c r="R635" s="16">
        <v>0</v>
      </c>
      <c r="S635" s="16"/>
      <c r="T635" s="16">
        <f t="shared" si="108"/>
        <v>0</v>
      </c>
      <c r="U635" s="46"/>
      <c r="V635" s="16">
        <f t="shared" si="109"/>
        <v>0</v>
      </c>
      <c r="W635" s="16" t="str">
        <f t="shared" si="100"/>
        <v/>
      </c>
      <c r="X635" s="14"/>
      <c r="Y635" s="2"/>
      <c r="AA635" s="45" t="s">
        <v>3129</v>
      </c>
      <c r="AB635" s="224" t="s">
        <v>3130</v>
      </c>
      <c r="AC635" s="224"/>
      <c r="AD635" s="224"/>
      <c r="AE635" s="224"/>
      <c r="AF635" s="224"/>
      <c r="AG635" s="224">
        <v>1</v>
      </c>
      <c r="AH635" s="224">
        <v>0</v>
      </c>
      <c r="AI635" s="224">
        <v>0</v>
      </c>
      <c r="AJ635" s="224">
        <v>0</v>
      </c>
      <c r="AK635" s="230">
        <f t="shared" si="101"/>
        <v>2004</v>
      </c>
      <c r="AL635" s="224">
        <f t="shared" si="102"/>
        <v>0</v>
      </c>
      <c r="AM635" s="224">
        <v>0</v>
      </c>
      <c r="AN635" s="224">
        <f t="shared" si="103"/>
        <v>0</v>
      </c>
      <c r="AO635" s="224">
        <f t="shared" si="104"/>
        <v>0</v>
      </c>
      <c r="AP635" s="233"/>
      <c r="AQ635" s="224">
        <f t="shared" si="105"/>
        <v>0</v>
      </c>
      <c r="AR635" s="224"/>
      <c r="AS635" s="224">
        <f t="shared" si="106"/>
        <v>0</v>
      </c>
      <c r="AT635" s="224">
        <f t="shared" si="107"/>
        <v>0</v>
      </c>
      <c r="AU635" s="224" t="str">
        <f>IFERROR((AQ635-#REF!+#REF!)/(#REF!-#REF!)*100,"")</f>
        <v/>
      </c>
      <c r="AV635" s="224"/>
      <c r="AW635" s="224"/>
      <c r="AX635" s="224"/>
    </row>
    <row r="636" ht="12.75" customHeight="1" spans="1:50">
      <c r="A636" s="13">
        <v>629</v>
      </c>
      <c r="B636" s="204" t="s">
        <v>2555</v>
      </c>
      <c r="C636" s="204" t="s">
        <v>2177</v>
      </c>
      <c r="D636" s="205" t="s">
        <v>1798</v>
      </c>
      <c r="E636" s="206"/>
      <c r="F636" s="206"/>
      <c r="G636" s="207" t="s">
        <v>3126</v>
      </c>
      <c r="H636" s="208"/>
      <c r="I636" s="209" t="s">
        <v>2281</v>
      </c>
      <c r="J636" s="208">
        <v>1</v>
      </c>
      <c r="K636" s="209" t="s">
        <v>3127</v>
      </c>
      <c r="L636" s="215" t="s">
        <v>1800</v>
      </c>
      <c r="M636" s="214" t="str">
        <f t="shared" si="99"/>
        <v>2004-12-31</v>
      </c>
      <c r="N636" s="46"/>
      <c r="O636" s="16"/>
      <c r="P636" s="14"/>
      <c r="Q636" s="217">
        <v>294</v>
      </c>
      <c r="R636" s="16">
        <v>0</v>
      </c>
      <c r="S636" s="16"/>
      <c r="T636" s="16">
        <f t="shared" si="108"/>
        <v>0</v>
      </c>
      <c r="U636" s="46"/>
      <c r="V636" s="16">
        <f t="shared" si="109"/>
        <v>0</v>
      </c>
      <c r="W636" s="16" t="str">
        <f t="shared" si="100"/>
        <v/>
      </c>
      <c r="X636" s="14"/>
      <c r="Y636" s="2"/>
      <c r="AA636" s="45" t="s">
        <v>3129</v>
      </c>
      <c r="AB636" s="224" t="s">
        <v>3130</v>
      </c>
      <c r="AC636" s="224"/>
      <c r="AD636" s="224"/>
      <c r="AE636" s="224"/>
      <c r="AF636" s="224"/>
      <c r="AG636" s="224">
        <v>1</v>
      </c>
      <c r="AH636" s="224">
        <v>0</v>
      </c>
      <c r="AI636" s="224">
        <v>0</v>
      </c>
      <c r="AJ636" s="224">
        <v>0</v>
      </c>
      <c r="AK636" s="230">
        <f t="shared" si="101"/>
        <v>2004</v>
      </c>
      <c r="AL636" s="224">
        <f t="shared" si="102"/>
        <v>0</v>
      </c>
      <c r="AM636" s="224">
        <v>0</v>
      </c>
      <c r="AN636" s="224">
        <f t="shared" si="103"/>
        <v>0</v>
      </c>
      <c r="AO636" s="224">
        <f t="shared" si="104"/>
        <v>0</v>
      </c>
      <c r="AP636" s="233"/>
      <c r="AQ636" s="224">
        <f t="shared" si="105"/>
        <v>0</v>
      </c>
      <c r="AR636" s="224"/>
      <c r="AS636" s="224">
        <f t="shared" si="106"/>
        <v>0</v>
      </c>
      <c r="AT636" s="224">
        <f t="shared" si="107"/>
        <v>0</v>
      </c>
      <c r="AU636" s="224" t="str">
        <f>IFERROR((AQ636-#REF!+#REF!)/(#REF!-#REF!)*100,"")</f>
        <v/>
      </c>
      <c r="AV636" s="224"/>
      <c r="AW636" s="224"/>
      <c r="AX636" s="224"/>
    </row>
    <row r="637" ht="12.75" customHeight="1" spans="1:50">
      <c r="A637" s="13">
        <v>630</v>
      </c>
      <c r="B637" s="204" t="s">
        <v>2556</v>
      </c>
      <c r="C637" s="204" t="s">
        <v>2177</v>
      </c>
      <c r="D637" s="205" t="s">
        <v>1798</v>
      </c>
      <c r="E637" s="206"/>
      <c r="F637" s="206"/>
      <c r="G637" s="207" t="s">
        <v>3126</v>
      </c>
      <c r="H637" s="208"/>
      <c r="I637" s="209" t="s">
        <v>2281</v>
      </c>
      <c r="J637" s="208">
        <v>1</v>
      </c>
      <c r="K637" s="209" t="s">
        <v>3127</v>
      </c>
      <c r="L637" s="215" t="s">
        <v>1800</v>
      </c>
      <c r="M637" s="214" t="str">
        <f t="shared" si="99"/>
        <v>2004-12-31</v>
      </c>
      <c r="N637" s="46"/>
      <c r="O637" s="16"/>
      <c r="P637" s="14"/>
      <c r="Q637" s="217">
        <v>294</v>
      </c>
      <c r="R637" s="16">
        <v>0</v>
      </c>
      <c r="S637" s="16"/>
      <c r="T637" s="16">
        <f t="shared" si="108"/>
        <v>0</v>
      </c>
      <c r="U637" s="46"/>
      <c r="V637" s="16">
        <f t="shared" si="109"/>
        <v>0</v>
      </c>
      <c r="W637" s="16" t="str">
        <f t="shared" si="100"/>
        <v/>
      </c>
      <c r="X637" s="14"/>
      <c r="Y637" s="2"/>
      <c r="AA637" s="45" t="s">
        <v>3129</v>
      </c>
      <c r="AB637" s="224" t="s">
        <v>3130</v>
      </c>
      <c r="AC637" s="224"/>
      <c r="AD637" s="224"/>
      <c r="AE637" s="224"/>
      <c r="AF637" s="224"/>
      <c r="AG637" s="224">
        <v>1</v>
      </c>
      <c r="AH637" s="224">
        <v>0</v>
      </c>
      <c r="AI637" s="224">
        <v>0</v>
      </c>
      <c r="AJ637" s="224">
        <v>0</v>
      </c>
      <c r="AK637" s="230">
        <f t="shared" si="101"/>
        <v>2004</v>
      </c>
      <c r="AL637" s="224">
        <f t="shared" si="102"/>
        <v>0</v>
      </c>
      <c r="AM637" s="224">
        <v>0</v>
      </c>
      <c r="AN637" s="224">
        <f t="shared" si="103"/>
        <v>0</v>
      </c>
      <c r="AO637" s="224">
        <f t="shared" si="104"/>
        <v>0</v>
      </c>
      <c r="AP637" s="233"/>
      <c r="AQ637" s="224">
        <f t="shared" si="105"/>
        <v>0</v>
      </c>
      <c r="AR637" s="224"/>
      <c r="AS637" s="224">
        <f t="shared" si="106"/>
        <v>0</v>
      </c>
      <c r="AT637" s="224">
        <f t="shared" si="107"/>
        <v>0</v>
      </c>
      <c r="AU637" s="224" t="str">
        <f>IFERROR((AQ637-#REF!+#REF!)/(#REF!-#REF!)*100,"")</f>
        <v/>
      </c>
      <c r="AV637" s="224"/>
      <c r="AW637" s="224"/>
      <c r="AX637" s="224"/>
    </row>
    <row r="638" ht="12.75" customHeight="1" spans="1:50">
      <c r="A638" s="13">
        <v>631</v>
      </c>
      <c r="B638" s="204" t="s">
        <v>2557</v>
      </c>
      <c r="C638" s="204" t="s">
        <v>2177</v>
      </c>
      <c r="D638" s="205" t="s">
        <v>1798</v>
      </c>
      <c r="E638" s="206"/>
      <c r="F638" s="206"/>
      <c r="G638" s="207" t="s">
        <v>3126</v>
      </c>
      <c r="H638" s="208"/>
      <c r="I638" s="209" t="s">
        <v>2281</v>
      </c>
      <c r="J638" s="208">
        <v>1</v>
      </c>
      <c r="K638" s="209" t="s">
        <v>3127</v>
      </c>
      <c r="L638" s="215" t="s">
        <v>1800</v>
      </c>
      <c r="M638" s="214" t="str">
        <f t="shared" si="99"/>
        <v>2004-12-31</v>
      </c>
      <c r="N638" s="46"/>
      <c r="O638" s="16"/>
      <c r="P638" s="14"/>
      <c r="Q638" s="217">
        <v>294</v>
      </c>
      <c r="R638" s="16">
        <v>0</v>
      </c>
      <c r="S638" s="16"/>
      <c r="T638" s="16">
        <f t="shared" si="108"/>
        <v>0</v>
      </c>
      <c r="U638" s="46"/>
      <c r="V638" s="16">
        <f t="shared" si="109"/>
        <v>0</v>
      </c>
      <c r="W638" s="16" t="str">
        <f t="shared" si="100"/>
        <v/>
      </c>
      <c r="X638" s="14"/>
      <c r="Y638" s="2"/>
      <c r="AA638" s="45" t="s">
        <v>3129</v>
      </c>
      <c r="AB638" s="224" t="s">
        <v>3130</v>
      </c>
      <c r="AC638" s="224"/>
      <c r="AD638" s="224"/>
      <c r="AE638" s="224"/>
      <c r="AF638" s="224"/>
      <c r="AG638" s="224">
        <v>1</v>
      </c>
      <c r="AH638" s="224">
        <v>0</v>
      </c>
      <c r="AI638" s="224">
        <v>0</v>
      </c>
      <c r="AJ638" s="224">
        <v>0</v>
      </c>
      <c r="AK638" s="230">
        <f t="shared" si="101"/>
        <v>2004</v>
      </c>
      <c r="AL638" s="224">
        <f t="shared" si="102"/>
        <v>0</v>
      </c>
      <c r="AM638" s="224">
        <v>0</v>
      </c>
      <c r="AN638" s="224">
        <f t="shared" si="103"/>
        <v>0</v>
      </c>
      <c r="AO638" s="224">
        <f t="shared" si="104"/>
        <v>0</v>
      </c>
      <c r="AP638" s="233"/>
      <c r="AQ638" s="224">
        <f t="shared" si="105"/>
        <v>0</v>
      </c>
      <c r="AR638" s="224"/>
      <c r="AS638" s="224">
        <f t="shared" si="106"/>
        <v>0</v>
      </c>
      <c r="AT638" s="224">
        <f t="shared" si="107"/>
        <v>0</v>
      </c>
      <c r="AU638" s="224" t="str">
        <f>IFERROR((AQ638-#REF!+#REF!)/(#REF!-#REF!)*100,"")</f>
        <v/>
      </c>
      <c r="AV638" s="224"/>
      <c r="AW638" s="224"/>
      <c r="AX638" s="224"/>
    </row>
    <row r="639" ht="12.75" customHeight="1" spans="1:50">
      <c r="A639" s="13">
        <v>632</v>
      </c>
      <c r="B639" s="204" t="s">
        <v>2558</v>
      </c>
      <c r="C639" s="204" t="s">
        <v>2177</v>
      </c>
      <c r="D639" s="205" t="s">
        <v>1798</v>
      </c>
      <c r="E639" s="206"/>
      <c r="F639" s="206"/>
      <c r="G639" s="207" t="s">
        <v>3126</v>
      </c>
      <c r="H639" s="208"/>
      <c r="I639" s="209" t="s">
        <v>2281</v>
      </c>
      <c r="J639" s="208">
        <v>1</v>
      </c>
      <c r="K639" s="209" t="s">
        <v>3127</v>
      </c>
      <c r="L639" s="215" t="s">
        <v>1800</v>
      </c>
      <c r="M639" s="214" t="str">
        <f t="shared" si="99"/>
        <v>2004-12-31</v>
      </c>
      <c r="N639" s="46"/>
      <c r="O639" s="16"/>
      <c r="P639" s="14"/>
      <c r="Q639" s="217">
        <v>294</v>
      </c>
      <c r="R639" s="16">
        <v>0</v>
      </c>
      <c r="S639" s="16"/>
      <c r="T639" s="16">
        <f t="shared" si="108"/>
        <v>0</v>
      </c>
      <c r="U639" s="46"/>
      <c r="V639" s="16">
        <f t="shared" si="109"/>
        <v>0</v>
      </c>
      <c r="W639" s="16" t="str">
        <f t="shared" si="100"/>
        <v/>
      </c>
      <c r="X639" s="14"/>
      <c r="Y639" s="2"/>
      <c r="AA639" s="45" t="s">
        <v>3129</v>
      </c>
      <c r="AB639" s="224" t="s">
        <v>3130</v>
      </c>
      <c r="AC639" s="224"/>
      <c r="AD639" s="224"/>
      <c r="AE639" s="224"/>
      <c r="AF639" s="224"/>
      <c r="AG639" s="224">
        <v>1</v>
      </c>
      <c r="AH639" s="224">
        <v>0</v>
      </c>
      <c r="AI639" s="224">
        <v>0</v>
      </c>
      <c r="AJ639" s="224">
        <v>0</v>
      </c>
      <c r="AK639" s="230">
        <f t="shared" si="101"/>
        <v>2004</v>
      </c>
      <c r="AL639" s="224">
        <f t="shared" si="102"/>
        <v>0</v>
      </c>
      <c r="AM639" s="224">
        <v>0</v>
      </c>
      <c r="AN639" s="224">
        <f t="shared" si="103"/>
        <v>0</v>
      </c>
      <c r="AO639" s="224">
        <f t="shared" si="104"/>
        <v>0</v>
      </c>
      <c r="AP639" s="233"/>
      <c r="AQ639" s="224">
        <f t="shared" si="105"/>
        <v>0</v>
      </c>
      <c r="AR639" s="224"/>
      <c r="AS639" s="224">
        <f t="shared" si="106"/>
        <v>0</v>
      </c>
      <c r="AT639" s="224">
        <f t="shared" si="107"/>
        <v>0</v>
      </c>
      <c r="AU639" s="224" t="str">
        <f>IFERROR((AQ639-#REF!+#REF!)/(#REF!-#REF!)*100,"")</f>
        <v/>
      </c>
      <c r="AV639" s="224"/>
      <c r="AW639" s="224"/>
      <c r="AX639" s="224"/>
    </row>
    <row r="640" ht="12.75" customHeight="1" spans="1:50">
      <c r="A640" s="13">
        <v>633</v>
      </c>
      <c r="B640" s="204" t="s">
        <v>2559</v>
      </c>
      <c r="C640" s="204" t="s">
        <v>2177</v>
      </c>
      <c r="D640" s="205" t="s">
        <v>1798</v>
      </c>
      <c r="E640" s="206"/>
      <c r="F640" s="206"/>
      <c r="G640" s="207" t="s">
        <v>3126</v>
      </c>
      <c r="H640" s="208"/>
      <c r="I640" s="209" t="s">
        <v>2281</v>
      </c>
      <c r="J640" s="208">
        <v>1</v>
      </c>
      <c r="K640" s="209" t="s">
        <v>3127</v>
      </c>
      <c r="L640" s="215" t="s">
        <v>1800</v>
      </c>
      <c r="M640" s="214" t="str">
        <f t="shared" si="99"/>
        <v>2004-12-31</v>
      </c>
      <c r="N640" s="46"/>
      <c r="O640" s="16"/>
      <c r="P640" s="14"/>
      <c r="Q640" s="217">
        <v>294</v>
      </c>
      <c r="R640" s="16">
        <v>0</v>
      </c>
      <c r="S640" s="16"/>
      <c r="T640" s="16">
        <f t="shared" si="108"/>
        <v>0</v>
      </c>
      <c r="U640" s="46"/>
      <c r="V640" s="16">
        <f t="shared" si="109"/>
        <v>0</v>
      </c>
      <c r="W640" s="16" t="str">
        <f t="shared" si="100"/>
        <v/>
      </c>
      <c r="X640" s="14"/>
      <c r="Y640" s="2"/>
      <c r="AA640" s="45" t="s">
        <v>3129</v>
      </c>
      <c r="AB640" s="224" t="s">
        <v>3130</v>
      </c>
      <c r="AC640" s="224"/>
      <c r="AD640" s="224"/>
      <c r="AE640" s="224"/>
      <c r="AF640" s="224"/>
      <c r="AG640" s="224">
        <v>1</v>
      </c>
      <c r="AH640" s="224">
        <v>0</v>
      </c>
      <c r="AI640" s="224">
        <v>0</v>
      </c>
      <c r="AJ640" s="224">
        <v>0</v>
      </c>
      <c r="AK640" s="230">
        <f t="shared" si="101"/>
        <v>2004</v>
      </c>
      <c r="AL640" s="224">
        <f t="shared" si="102"/>
        <v>0</v>
      </c>
      <c r="AM640" s="224">
        <v>0</v>
      </c>
      <c r="AN640" s="224">
        <f t="shared" si="103"/>
        <v>0</v>
      </c>
      <c r="AO640" s="224">
        <f t="shared" si="104"/>
        <v>0</v>
      </c>
      <c r="AP640" s="233"/>
      <c r="AQ640" s="224">
        <f t="shared" si="105"/>
        <v>0</v>
      </c>
      <c r="AR640" s="224"/>
      <c r="AS640" s="224">
        <f t="shared" si="106"/>
        <v>0</v>
      </c>
      <c r="AT640" s="224">
        <f t="shared" si="107"/>
        <v>0</v>
      </c>
      <c r="AU640" s="224" t="str">
        <f>IFERROR((AQ640-#REF!+#REF!)/(#REF!-#REF!)*100,"")</f>
        <v/>
      </c>
      <c r="AV640" s="224"/>
      <c r="AW640" s="224"/>
      <c r="AX640" s="224"/>
    </row>
    <row r="641" ht="12.75" customHeight="1" spans="1:50">
      <c r="A641" s="13">
        <v>634</v>
      </c>
      <c r="B641" s="204" t="s">
        <v>2560</v>
      </c>
      <c r="C641" s="204" t="s">
        <v>2177</v>
      </c>
      <c r="D641" s="205" t="s">
        <v>1798</v>
      </c>
      <c r="E641" s="206"/>
      <c r="F641" s="206"/>
      <c r="G641" s="207" t="s">
        <v>3126</v>
      </c>
      <c r="H641" s="208"/>
      <c r="I641" s="209" t="s">
        <v>2281</v>
      </c>
      <c r="J641" s="208">
        <v>1</v>
      </c>
      <c r="K641" s="209" t="s">
        <v>3127</v>
      </c>
      <c r="L641" s="215" t="s">
        <v>1800</v>
      </c>
      <c r="M641" s="214" t="str">
        <f t="shared" si="99"/>
        <v>2004-12-31</v>
      </c>
      <c r="N641" s="46"/>
      <c r="O641" s="16"/>
      <c r="P641" s="14"/>
      <c r="Q641" s="217">
        <v>294</v>
      </c>
      <c r="R641" s="16">
        <v>0</v>
      </c>
      <c r="S641" s="16"/>
      <c r="T641" s="16">
        <f t="shared" si="108"/>
        <v>0</v>
      </c>
      <c r="U641" s="46"/>
      <c r="V641" s="16">
        <f t="shared" si="109"/>
        <v>0</v>
      </c>
      <c r="W641" s="16" t="str">
        <f t="shared" si="100"/>
        <v/>
      </c>
      <c r="X641" s="14"/>
      <c r="Y641" s="2"/>
      <c r="AA641" s="45" t="s">
        <v>3129</v>
      </c>
      <c r="AB641" s="224" t="s">
        <v>3130</v>
      </c>
      <c r="AC641" s="224"/>
      <c r="AD641" s="224"/>
      <c r="AE641" s="224"/>
      <c r="AF641" s="224"/>
      <c r="AG641" s="224">
        <v>1</v>
      </c>
      <c r="AH641" s="224">
        <v>0</v>
      </c>
      <c r="AI641" s="224">
        <v>0</v>
      </c>
      <c r="AJ641" s="224">
        <v>0</v>
      </c>
      <c r="AK641" s="230">
        <f t="shared" si="101"/>
        <v>2004</v>
      </c>
      <c r="AL641" s="224">
        <f t="shared" si="102"/>
        <v>0</v>
      </c>
      <c r="AM641" s="224">
        <v>0</v>
      </c>
      <c r="AN641" s="224">
        <f t="shared" si="103"/>
        <v>0</v>
      </c>
      <c r="AO641" s="224">
        <f t="shared" si="104"/>
        <v>0</v>
      </c>
      <c r="AP641" s="233"/>
      <c r="AQ641" s="224">
        <f t="shared" si="105"/>
        <v>0</v>
      </c>
      <c r="AR641" s="224"/>
      <c r="AS641" s="224">
        <f t="shared" si="106"/>
        <v>0</v>
      </c>
      <c r="AT641" s="224">
        <f t="shared" si="107"/>
        <v>0</v>
      </c>
      <c r="AU641" s="224" t="str">
        <f>IFERROR((AQ641-#REF!+#REF!)/(#REF!-#REF!)*100,"")</f>
        <v/>
      </c>
      <c r="AV641" s="224"/>
      <c r="AW641" s="224"/>
      <c r="AX641" s="224"/>
    </row>
    <row r="642" ht="12.75" customHeight="1" spans="1:50">
      <c r="A642" s="13">
        <v>635</v>
      </c>
      <c r="B642" s="204" t="s">
        <v>2561</v>
      </c>
      <c r="C642" s="204" t="s">
        <v>2177</v>
      </c>
      <c r="D642" s="205" t="s">
        <v>1798</v>
      </c>
      <c r="E642" s="206"/>
      <c r="F642" s="206"/>
      <c r="G642" s="207" t="s">
        <v>3126</v>
      </c>
      <c r="H642" s="208"/>
      <c r="I642" s="209" t="s">
        <v>2281</v>
      </c>
      <c r="J642" s="208">
        <v>1</v>
      </c>
      <c r="K642" s="209" t="s">
        <v>3127</v>
      </c>
      <c r="L642" s="215" t="s">
        <v>1800</v>
      </c>
      <c r="M642" s="214" t="str">
        <f t="shared" si="99"/>
        <v>2004-12-31</v>
      </c>
      <c r="N642" s="46"/>
      <c r="O642" s="16"/>
      <c r="P642" s="14"/>
      <c r="Q642" s="217">
        <v>294</v>
      </c>
      <c r="R642" s="16">
        <v>0</v>
      </c>
      <c r="S642" s="16"/>
      <c r="T642" s="16">
        <f t="shared" si="108"/>
        <v>0</v>
      </c>
      <c r="U642" s="46"/>
      <c r="V642" s="16">
        <f t="shared" si="109"/>
        <v>0</v>
      </c>
      <c r="W642" s="16" t="str">
        <f t="shared" si="100"/>
        <v/>
      </c>
      <c r="X642" s="14"/>
      <c r="Y642" s="2"/>
      <c r="AA642" s="45" t="s">
        <v>3129</v>
      </c>
      <c r="AB642" s="224" t="s">
        <v>3130</v>
      </c>
      <c r="AC642" s="224"/>
      <c r="AD642" s="224"/>
      <c r="AE642" s="224"/>
      <c r="AF642" s="224"/>
      <c r="AG642" s="224">
        <v>1</v>
      </c>
      <c r="AH642" s="224">
        <v>0</v>
      </c>
      <c r="AI642" s="224">
        <v>0</v>
      </c>
      <c r="AJ642" s="224">
        <v>0</v>
      </c>
      <c r="AK642" s="230">
        <f t="shared" si="101"/>
        <v>2004</v>
      </c>
      <c r="AL642" s="224">
        <f t="shared" si="102"/>
        <v>0</v>
      </c>
      <c r="AM642" s="224">
        <v>0</v>
      </c>
      <c r="AN642" s="224">
        <f t="shared" si="103"/>
        <v>0</v>
      </c>
      <c r="AO642" s="224">
        <f t="shared" si="104"/>
        <v>0</v>
      </c>
      <c r="AP642" s="233"/>
      <c r="AQ642" s="224">
        <f t="shared" si="105"/>
        <v>0</v>
      </c>
      <c r="AR642" s="224"/>
      <c r="AS642" s="224">
        <f t="shared" si="106"/>
        <v>0</v>
      </c>
      <c r="AT642" s="224">
        <f t="shared" si="107"/>
        <v>0</v>
      </c>
      <c r="AU642" s="224" t="str">
        <f>IFERROR((AQ642-#REF!+#REF!)/(#REF!-#REF!)*100,"")</f>
        <v/>
      </c>
      <c r="AV642" s="224"/>
      <c r="AW642" s="224"/>
      <c r="AX642" s="224"/>
    </row>
    <row r="643" ht="12.75" customHeight="1" spans="1:50">
      <c r="A643" s="13">
        <v>636</v>
      </c>
      <c r="B643" s="204" t="s">
        <v>2562</v>
      </c>
      <c r="C643" s="204" t="s">
        <v>2177</v>
      </c>
      <c r="D643" s="205" t="s">
        <v>1798</v>
      </c>
      <c r="E643" s="206"/>
      <c r="F643" s="206"/>
      <c r="G643" s="207" t="s">
        <v>3126</v>
      </c>
      <c r="H643" s="208"/>
      <c r="I643" s="209" t="s">
        <v>2281</v>
      </c>
      <c r="J643" s="208">
        <v>1</v>
      </c>
      <c r="K643" s="209" t="s">
        <v>3127</v>
      </c>
      <c r="L643" s="215" t="s">
        <v>1800</v>
      </c>
      <c r="M643" s="214" t="str">
        <f t="shared" si="99"/>
        <v>2004-12-31</v>
      </c>
      <c r="N643" s="46"/>
      <c r="O643" s="16"/>
      <c r="P643" s="14"/>
      <c r="Q643" s="217">
        <v>294</v>
      </c>
      <c r="R643" s="16">
        <v>0</v>
      </c>
      <c r="S643" s="16"/>
      <c r="T643" s="16">
        <f t="shared" si="108"/>
        <v>0</v>
      </c>
      <c r="U643" s="46"/>
      <c r="V643" s="16">
        <f t="shared" si="109"/>
        <v>0</v>
      </c>
      <c r="W643" s="16" t="str">
        <f t="shared" si="100"/>
        <v/>
      </c>
      <c r="X643" s="14"/>
      <c r="Y643" s="2"/>
      <c r="AA643" s="45" t="s">
        <v>3129</v>
      </c>
      <c r="AB643" s="224" t="s">
        <v>3130</v>
      </c>
      <c r="AC643" s="224"/>
      <c r="AD643" s="224"/>
      <c r="AE643" s="224"/>
      <c r="AF643" s="224"/>
      <c r="AG643" s="224">
        <v>1</v>
      </c>
      <c r="AH643" s="224">
        <v>0</v>
      </c>
      <c r="AI643" s="224">
        <v>0</v>
      </c>
      <c r="AJ643" s="224">
        <v>0</v>
      </c>
      <c r="AK643" s="230">
        <f t="shared" si="101"/>
        <v>2004</v>
      </c>
      <c r="AL643" s="224">
        <f t="shared" si="102"/>
        <v>0</v>
      </c>
      <c r="AM643" s="224">
        <v>0</v>
      </c>
      <c r="AN643" s="224">
        <f t="shared" si="103"/>
        <v>0</v>
      </c>
      <c r="AO643" s="224">
        <f t="shared" si="104"/>
        <v>0</v>
      </c>
      <c r="AP643" s="233"/>
      <c r="AQ643" s="224">
        <f t="shared" si="105"/>
        <v>0</v>
      </c>
      <c r="AR643" s="224"/>
      <c r="AS643" s="224">
        <f t="shared" si="106"/>
        <v>0</v>
      </c>
      <c r="AT643" s="224">
        <f t="shared" si="107"/>
        <v>0</v>
      </c>
      <c r="AU643" s="224" t="str">
        <f>IFERROR((AQ643-#REF!+#REF!)/(#REF!-#REF!)*100,"")</f>
        <v/>
      </c>
      <c r="AV643" s="224"/>
      <c r="AW643" s="224"/>
      <c r="AX643" s="224"/>
    </row>
    <row r="644" ht="12.75" customHeight="1" spans="1:50">
      <c r="A644" s="13">
        <v>637</v>
      </c>
      <c r="B644" s="204" t="s">
        <v>2563</v>
      </c>
      <c r="C644" s="204" t="s">
        <v>2177</v>
      </c>
      <c r="D644" s="205" t="s">
        <v>1798</v>
      </c>
      <c r="E644" s="206"/>
      <c r="F644" s="206"/>
      <c r="G644" s="207" t="s">
        <v>3126</v>
      </c>
      <c r="H644" s="208"/>
      <c r="I644" s="209" t="s">
        <v>2281</v>
      </c>
      <c r="J644" s="208">
        <v>1</v>
      </c>
      <c r="K644" s="209" t="s">
        <v>3127</v>
      </c>
      <c r="L644" s="215" t="s">
        <v>1800</v>
      </c>
      <c r="M644" s="214" t="str">
        <f t="shared" si="99"/>
        <v>2004-12-31</v>
      </c>
      <c r="N644" s="46"/>
      <c r="O644" s="16"/>
      <c r="P644" s="14"/>
      <c r="Q644" s="217">
        <v>294</v>
      </c>
      <c r="R644" s="16">
        <v>0</v>
      </c>
      <c r="S644" s="16"/>
      <c r="T644" s="16">
        <f t="shared" si="108"/>
        <v>0</v>
      </c>
      <c r="U644" s="46"/>
      <c r="V644" s="16">
        <f t="shared" si="109"/>
        <v>0</v>
      </c>
      <c r="W644" s="16" t="str">
        <f t="shared" si="100"/>
        <v/>
      </c>
      <c r="X644" s="14"/>
      <c r="Y644" s="2"/>
      <c r="AA644" s="45" t="s">
        <v>3129</v>
      </c>
      <c r="AB644" s="224" t="s">
        <v>3130</v>
      </c>
      <c r="AC644" s="224"/>
      <c r="AD644" s="224"/>
      <c r="AE644" s="224"/>
      <c r="AF644" s="224"/>
      <c r="AG644" s="224">
        <v>1</v>
      </c>
      <c r="AH644" s="224">
        <v>0</v>
      </c>
      <c r="AI644" s="224">
        <v>0</v>
      </c>
      <c r="AJ644" s="224">
        <v>0</v>
      </c>
      <c r="AK644" s="230">
        <f t="shared" si="101"/>
        <v>2004</v>
      </c>
      <c r="AL644" s="224">
        <f t="shared" si="102"/>
        <v>0</v>
      </c>
      <c r="AM644" s="224">
        <v>0</v>
      </c>
      <c r="AN644" s="224">
        <f t="shared" si="103"/>
        <v>0</v>
      </c>
      <c r="AO644" s="224">
        <f t="shared" si="104"/>
        <v>0</v>
      </c>
      <c r="AP644" s="233"/>
      <c r="AQ644" s="224">
        <f t="shared" si="105"/>
        <v>0</v>
      </c>
      <c r="AR644" s="224"/>
      <c r="AS644" s="224">
        <f t="shared" si="106"/>
        <v>0</v>
      </c>
      <c r="AT644" s="224">
        <f t="shared" si="107"/>
        <v>0</v>
      </c>
      <c r="AU644" s="224" t="str">
        <f>IFERROR((AQ644-#REF!+#REF!)/(#REF!-#REF!)*100,"")</f>
        <v/>
      </c>
      <c r="AV644" s="224"/>
      <c r="AW644" s="224"/>
      <c r="AX644" s="224"/>
    </row>
    <row r="645" ht="12.75" customHeight="1" spans="1:50">
      <c r="A645" s="13">
        <v>638</v>
      </c>
      <c r="B645" s="204" t="s">
        <v>2564</v>
      </c>
      <c r="C645" s="204" t="s">
        <v>2177</v>
      </c>
      <c r="D645" s="205" t="s">
        <v>1798</v>
      </c>
      <c r="E645" s="206"/>
      <c r="F645" s="206"/>
      <c r="G645" s="207" t="s">
        <v>3126</v>
      </c>
      <c r="H645" s="208"/>
      <c r="I645" s="209" t="s">
        <v>2281</v>
      </c>
      <c r="J645" s="208">
        <v>1</v>
      </c>
      <c r="K645" s="209" t="s">
        <v>3127</v>
      </c>
      <c r="L645" s="215" t="s">
        <v>1800</v>
      </c>
      <c r="M645" s="214" t="str">
        <f t="shared" si="99"/>
        <v>2004-12-31</v>
      </c>
      <c r="N645" s="46"/>
      <c r="O645" s="16"/>
      <c r="P645" s="14"/>
      <c r="Q645" s="217">
        <v>294</v>
      </c>
      <c r="R645" s="16">
        <v>0</v>
      </c>
      <c r="S645" s="16"/>
      <c r="T645" s="16">
        <f t="shared" si="108"/>
        <v>0</v>
      </c>
      <c r="U645" s="46"/>
      <c r="V645" s="16">
        <f t="shared" si="109"/>
        <v>0</v>
      </c>
      <c r="W645" s="16" t="str">
        <f t="shared" si="100"/>
        <v/>
      </c>
      <c r="X645" s="14"/>
      <c r="Y645" s="2"/>
      <c r="AA645" s="45" t="s">
        <v>3129</v>
      </c>
      <c r="AB645" s="224" t="s">
        <v>3130</v>
      </c>
      <c r="AC645" s="224"/>
      <c r="AD645" s="224"/>
      <c r="AE645" s="224"/>
      <c r="AF645" s="224"/>
      <c r="AG645" s="224">
        <v>1</v>
      </c>
      <c r="AH645" s="224">
        <v>0</v>
      </c>
      <c r="AI645" s="224">
        <v>0</v>
      </c>
      <c r="AJ645" s="224">
        <v>0</v>
      </c>
      <c r="AK645" s="230">
        <f t="shared" si="101"/>
        <v>2004</v>
      </c>
      <c r="AL645" s="224">
        <f t="shared" si="102"/>
        <v>0</v>
      </c>
      <c r="AM645" s="224">
        <v>0</v>
      </c>
      <c r="AN645" s="224">
        <f t="shared" si="103"/>
        <v>0</v>
      </c>
      <c r="AO645" s="224">
        <f t="shared" si="104"/>
        <v>0</v>
      </c>
      <c r="AP645" s="233"/>
      <c r="AQ645" s="224">
        <f t="shared" si="105"/>
        <v>0</v>
      </c>
      <c r="AR645" s="224"/>
      <c r="AS645" s="224">
        <f t="shared" si="106"/>
        <v>0</v>
      </c>
      <c r="AT645" s="224">
        <f t="shared" si="107"/>
        <v>0</v>
      </c>
      <c r="AU645" s="224" t="str">
        <f>IFERROR((AQ645-#REF!+#REF!)/(#REF!-#REF!)*100,"")</f>
        <v/>
      </c>
      <c r="AV645" s="224"/>
      <c r="AW645" s="224"/>
      <c r="AX645" s="224"/>
    </row>
    <row r="646" ht="12.75" customHeight="1" spans="1:50">
      <c r="A646" s="13">
        <v>639</v>
      </c>
      <c r="B646" s="204" t="s">
        <v>2565</v>
      </c>
      <c r="C646" s="204" t="s">
        <v>2177</v>
      </c>
      <c r="D646" s="205" t="s">
        <v>1798</v>
      </c>
      <c r="E646" s="206"/>
      <c r="F646" s="206"/>
      <c r="G646" s="207" t="s">
        <v>3126</v>
      </c>
      <c r="H646" s="208"/>
      <c r="I646" s="209" t="s">
        <v>2281</v>
      </c>
      <c r="J646" s="208">
        <v>1</v>
      </c>
      <c r="K646" s="209" t="s">
        <v>3127</v>
      </c>
      <c r="L646" s="215" t="s">
        <v>1800</v>
      </c>
      <c r="M646" s="214" t="str">
        <f t="shared" si="99"/>
        <v>2004-12-31</v>
      </c>
      <c r="N646" s="46"/>
      <c r="O646" s="16"/>
      <c r="P646" s="14"/>
      <c r="Q646" s="217">
        <v>294</v>
      </c>
      <c r="R646" s="16">
        <v>0</v>
      </c>
      <c r="S646" s="16"/>
      <c r="T646" s="16">
        <f t="shared" si="108"/>
        <v>0</v>
      </c>
      <c r="U646" s="46"/>
      <c r="V646" s="16">
        <f t="shared" si="109"/>
        <v>0</v>
      </c>
      <c r="W646" s="16" t="str">
        <f t="shared" si="100"/>
        <v/>
      </c>
      <c r="X646" s="14"/>
      <c r="Y646" s="2"/>
      <c r="AA646" s="45" t="s">
        <v>3129</v>
      </c>
      <c r="AB646" s="224" t="s">
        <v>3130</v>
      </c>
      <c r="AC646" s="224"/>
      <c r="AD646" s="224"/>
      <c r="AE646" s="224"/>
      <c r="AF646" s="224"/>
      <c r="AG646" s="224">
        <v>1</v>
      </c>
      <c r="AH646" s="224">
        <v>0</v>
      </c>
      <c r="AI646" s="224">
        <v>0</v>
      </c>
      <c r="AJ646" s="224">
        <v>0</v>
      </c>
      <c r="AK646" s="230">
        <f t="shared" si="101"/>
        <v>2004</v>
      </c>
      <c r="AL646" s="224">
        <f t="shared" si="102"/>
        <v>0</v>
      </c>
      <c r="AM646" s="224">
        <v>0</v>
      </c>
      <c r="AN646" s="224">
        <f t="shared" si="103"/>
        <v>0</v>
      </c>
      <c r="AO646" s="224">
        <f t="shared" si="104"/>
        <v>0</v>
      </c>
      <c r="AP646" s="233"/>
      <c r="AQ646" s="224">
        <f t="shared" si="105"/>
        <v>0</v>
      </c>
      <c r="AR646" s="224"/>
      <c r="AS646" s="224">
        <f t="shared" si="106"/>
        <v>0</v>
      </c>
      <c r="AT646" s="224">
        <f t="shared" si="107"/>
        <v>0</v>
      </c>
      <c r="AU646" s="224" t="str">
        <f>IFERROR((AQ646-#REF!+#REF!)/(#REF!-#REF!)*100,"")</f>
        <v/>
      </c>
      <c r="AV646" s="224"/>
      <c r="AW646" s="224"/>
      <c r="AX646" s="224"/>
    </row>
    <row r="647" ht="12.75" customHeight="1" spans="1:50">
      <c r="A647" s="13">
        <v>640</v>
      </c>
      <c r="B647" s="204" t="s">
        <v>2566</v>
      </c>
      <c r="C647" s="204" t="s">
        <v>2177</v>
      </c>
      <c r="D647" s="205" t="s">
        <v>1798</v>
      </c>
      <c r="E647" s="206"/>
      <c r="F647" s="206"/>
      <c r="G647" s="207" t="s">
        <v>3126</v>
      </c>
      <c r="H647" s="208"/>
      <c r="I647" s="209" t="s">
        <v>2281</v>
      </c>
      <c r="J647" s="208">
        <v>1</v>
      </c>
      <c r="K647" s="209" t="s">
        <v>3127</v>
      </c>
      <c r="L647" s="215" t="s">
        <v>1800</v>
      </c>
      <c r="M647" s="214" t="str">
        <f t="shared" si="99"/>
        <v>2004-12-31</v>
      </c>
      <c r="N647" s="46"/>
      <c r="O647" s="16"/>
      <c r="P647" s="14"/>
      <c r="Q647" s="217">
        <v>294</v>
      </c>
      <c r="R647" s="16">
        <v>0</v>
      </c>
      <c r="S647" s="16"/>
      <c r="T647" s="16">
        <f t="shared" si="108"/>
        <v>0</v>
      </c>
      <c r="U647" s="46"/>
      <c r="V647" s="16">
        <f t="shared" si="109"/>
        <v>0</v>
      </c>
      <c r="W647" s="16" t="str">
        <f t="shared" si="100"/>
        <v/>
      </c>
      <c r="X647" s="14"/>
      <c r="Y647" s="2"/>
      <c r="AA647" s="45" t="s">
        <v>3129</v>
      </c>
      <c r="AB647" s="224" t="s">
        <v>3130</v>
      </c>
      <c r="AC647" s="224"/>
      <c r="AD647" s="224"/>
      <c r="AE647" s="224"/>
      <c r="AF647" s="224"/>
      <c r="AG647" s="224">
        <v>1</v>
      </c>
      <c r="AH647" s="224">
        <v>0</v>
      </c>
      <c r="AI647" s="224">
        <v>0</v>
      </c>
      <c r="AJ647" s="224">
        <v>0</v>
      </c>
      <c r="AK647" s="230">
        <f t="shared" si="101"/>
        <v>2004</v>
      </c>
      <c r="AL647" s="224">
        <f t="shared" si="102"/>
        <v>0</v>
      </c>
      <c r="AM647" s="224">
        <v>0</v>
      </c>
      <c r="AN647" s="224">
        <f t="shared" si="103"/>
        <v>0</v>
      </c>
      <c r="AO647" s="224">
        <f t="shared" si="104"/>
        <v>0</v>
      </c>
      <c r="AP647" s="233"/>
      <c r="AQ647" s="224">
        <f t="shared" si="105"/>
        <v>0</v>
      </c>
      <c r="AR647" s="224"/>
      <c r="AS647" s="224">
        <f t="shared" si="106"/>
        <v>0</v>
      </c>
      <c r="AT647" s="224">
        <f t="shared" si="107"/>
        <v>0</v>
      </c>
      <c r="AU647" s="224" t="str">
        <f>IFERROR((AQ647-#REF!+#REF!)/(#REF!-#REF!)*100,"")</f>
        <v/>
      </c>
      <c r="AV647" s="224"/>
      <c r="AW647" s="224"/>
      <c r="AX647" s="224"/>
    </row>
    <row r="648" ht="12.75" customHeight="1" spans="1:50">
      <c r="A648" s="13">
        <v>641</v>
      </c>
      <c r="B648" s="204" t="s">
        <v>2567</v>
      </c>
      <c r="C648" s="204" t="s">
        <v>2177</v>
      </c>
      <c r="D648" s="205" t="s">
        <v>1798</v>
      </c>
      <c r="E648" s="206"/>
      <c r="F648" s="206"/>
      <c r="G648" s="207" t="s">
        <v>3126</v>
      </c>
      <c r="H648" s="208"/>
      <c r="I648" s="209" t="s">
        <v>2281</v>
      </c>
      <c r="J648" s="208">
        <v>1</v>
      </c>
      <c r="K648" s="209" t="s">
        <v>3127</v>
      </c>
      <c r="L648" s="215" t="s">
        <v>1800</v>
      </c>
      <c r="M648" s="214" t="str">
        <f t="shared" ref="M648:M711" si="110">L648</f>
        <v>2004-12-31</v>
      </c>
      <c r="N648" s="46"/>
      <c r="O648" s="16"/>
      <c r="P648" s="14"/>
      <c r="Q648" s="217">
        <v>294</v>
      </c>
      <c r="R648" s="16">
        <v>0</v>
      </c>
      <c r="S648" s="16"/>
      <c r="T648" s="16">
        <f t="shared" si="108"/>
        <v>0</v>
      </c>
      <c r="U648" s="46"/>
      <c r="V648" s="16">
        <f t="shared" si="109"/>
        <v>0</v>
      </c>
      <c r="W648" s="16" t="str">
        <f t="shared" ref="W648:W711" si="111">IF(R648-S648=0,"",(V648-R648+S648)/(R648-S648)*100)</f>
        <v/>
      </c>
      <c r="X648" s="14"/>
      <c r="Y648" s="2"/>
      <c r="AA648" s="45" t="s">
        <v>3129</v>
      </c>
      <c r="AB648" s="224" t="s">
        <v>3130</v>
      </c>
      <c r="AC648" s="224"/>
      <c r="AD648" s="224"/>
      <c r="AE648" s="224"/>
      <c r="AF648" s="224"/>
      <c r="AG648" s="224">
        <v>1</v>
      </c>
      <c r="AH648" s="224">
        <v>0</v>
      </c>
      <c r="AI648" s="224">
        <v>0</v>
      </c>
      <c r="AJ648" s="224">
        <v>0</v>
      </c>
      <c r="AK648" s="230">
        <f t="shared" ref="AK648:AK711" si="112">YEAR(M648)</f>
        <v>2004</v>
      </c>
      <c r="AL648" s="224">
        <f t="shared" ref="AL648:AL711" si="113">IF(AND(AB648="市场法",AA648="否"),AJ648*J648,ROUND(AC648*H648*AG648+AD648*H648*AI648,-1))</f>
        <v>0</v>
      </c>
      <c r="AM648" s="224">
        <v>0</v>
      </c>
      <c r="AN648" s="224">
        <f t="shared" ref="AN648:AN711" si="114">ROUND((AL648+AM648),-1)</f>
        <v>0</v>
      </c>
      <c r="AO648" s="224">
        <f t="shared" ref="AO648:AO711" si="115">AN648</f>
        <v>0</v>
      </c>
      <c r="AP648" s="233"/>
      <c r="AQ648" s="224">
        <f t="shared" ref="AQ648:AQ711" si="116">IF(AP648="",AO648,ROUND(AO648*AP648/100,0))</f>
        <v>0</v>
      </c>
      <c r="AR648" s="224"/>
      <c r="AS648" s="224">
        <f t="shared" ref="AS648:AS711" si="117">IF((AQ648-AR648)&lt;0,0,AQ648-AR648)</f>
        <v>0</v>
      </c>
      <c r="AT648" s="224">
        <f t="shared" ref="AT648:AT711" si="118">IF((R648-S648)&lt;0,0,R648-S648)</f>
        <v>0</v>
      </c>
      <c r="AU648" s="224" t="str">
        <f>IFERROR((AQ648-#REF!+#REF!)/(#REF!-#REF!)*100,"")</f>
        <v/>
      </c>
      <c r="AV648" s="224"/>
      <c r="AW648" s="224"/>
      <c r="AX648" s="224"/>
    </row>
    <row r="649" ht="12.75" customHeight="1" spans="1:50">
      <c r="A649" s="13">
        <v>642</v>
      </c>
      <c r="B649" s="204" t="s">
        <v>2568</v>
      </c>
      <c r="C649" s="204" t="s">
        <v>2177</v>
      </c>
      <c r="D649" s="205" t="s">
        <v>1798</v>
      </c>
      <c r="E649" s="206"/>
      <c r="F649" s="206"/>
      <c r="G649" s="207" t="s">
        <v>3126</v>
      </c>
      <c r="H649" s="208"/>
      <c r="I649" s="209" t="s">
        <v>2281</v>
      </c>
      <c r="J649" s="208">
        <v>1</v>
      </c>
      <c r="K649" s="209" t="s">
        <v>3127</v>
      </c>
      <c r="L649" s="215" t="s">
        <v>1800</v>
      </c>
      <c r="M649" s="214" t="str">
        <f t="shared" si="110"/>
        <v>2004-12-31</v>
      </c>
      <c r="N649" s="46"/>
      <c r="O649" s="16"/>
      <c r="P649" s="14"/>
      <c r="Q649" s="217">
        <v>294</v>
      </c>
      <c r="R649" s="16">
        <v>0</v>
      </c>
      <c r="S649" s="16"/>
      <c r="T649" s="16">
        <f t="shared" ref="T649:T712" si="119">AS649</f>
        <v>0</v>
      </c>
      <c r="U649" s="46"/>
      <c r="V649" s="16">
        <f t="shared" ref="V649:V712" si="120">T649</f>
        <v>0</v>
      </c>
      <c r="W649" s="16" t="str">
        <f t="shared" si="111"/>
        <v/>
      </c>
      <c r="X649" s="14"/>
      <c r="Y649" s="2"/>
      <c r="AA649" s="45" t="s">
        <v>3129</v>
      </c>
      <c r="AB649" s="224" t="s">
        <v>3130</v>
      </c>
      <c r="AC649" s="224"/>
      <c r="AD649" s="224"/>
      <c r="AE649" s="224"/>
      <c r="AF649" s="224"/>
      <c r="AG649" s="224">
        <v>1</v>
      </c>
      <c r="AH649" s="224">
        <v>0</v>
      </c>
      <c r="AI649" s="224">
        <v>0</v>
      </c>
      <c r="AJ649" s="224">
        <v>0</v>
      </c>
      <c r="AK649" s="230">
        <f t="shared" si="112"/>
        <v>2004</v>
      </c>
      <c r="AL649" s="224">
        <f t="shared" si="113"/>
        <v>0</v>
      </c>
      <c r="AM649" s="224">
        <v>0</v>
      </c>
      <c r="AN649" s="224">
        <f t="shared" si="114"/>
        <v>0</v>
      </c>
      <c r="AO649" s="224">
        <f t="shared" si="115"/>
        <v>0</v>
      </c>
      <c r="AP649" s="233"/>
      <c r="AQ649" s="224">
        <f t="shared" si="116"/>
        <v>0</v>
      </c>
      <c r="AR649" s="224"/>
      <c r="AS649" s="224">
        <f t="shared" si="117"/>
        <v>0</v>
      </c>
      <c r="AT649" s="224">
        <f t="shared" si="118"/>
        <v>0</v>
      </c>
      <c r="AU649" s="224" t="str">
        <f>IFERROR((AQ649-#REF!+#REF!)/(#REF!-#REF!)*100,"")</f>
        <v/>
      </c>
      <c r="AV649" s="224"/>
      <c r="AW649" s="224"/>
      <c r="AX649" s="224"/>
    </row>
    <row r="650" ht="12.75" customHeight="1" spans="1:50">
      <c r="A650" s="13">
        <v>643</v>
      </c>
      <c r="B650" s="204" t="s">
        <v>2569</v>
      </c>
      <c r="C650" s="204" t="s">
        <v>2177</v>
      </c>
      <c r="D650" s="205" t="s">
        <v>1798</v>
      </c>
      <c r="E650" s="206"/>
      <c r="F650" s="206"/>
      <c r="G650" s="207" t="s">
        <v>3126</v>
      </c>
      <c r="H650" s="208"/>
      <c r="I650" s="209" t="s">
        <v>2281</v>
      </c>
      <c r="J650" s="208">
        <v>1</v>
      </c>
      <c r="K650" s="209" t="s">
        <v>3127</v>
      </c>
      <c r="L650" s="215" t="s">
        <v>1800</v>
      </c>
      <c r="M650" s="214" t="str">
        <f t="shared" si="110"/>
        <v>2004-12-31</v>
      </c>
      <c r="N650" s="46"/>
      <c r="O650" s="16"/>
      <c r="P650" s="14"/>
      <c r="Q650" s="217">
        <v>294</v>
      </c>
      <c r="R650" s="16">
        <v>0</v>
      </c>
      <c r="S650" s="16"/>
      <c r="T650" s="16">
        <f t="shared" si="119"/>
        <v>0</v>
      </c>
      <c r="U650" s="46"/>
      <c r="V650" s="16">
        <f t="shared" si="120"/>
        <v>0</v>
      </c>
      <c r="W650" s="16" t="str">
        <f t="shared" si="111"/>
        <v/>
      </c>
      <c r="X650" s="14"/>
      <c r="Y650" s="2"/>
      <c r="AA650" s="45" t="s">
        <v>3129</v>
      </c>
      <c r="AB650" s="224" t="s">
        <v>3130</v>
      </c>
      <c r="AC650" s="224"/>
      <c r="AD650" s="224"/>
      <c r="AE650" s="224"/>
      <c r="AF650" s="224"/>
      <c r="AG650" s="224">
        <v>1</v>
      </c>
      <c r="AH650" s="224">
        <v>0</v>
      </c>
      <c r="AI650" s="224">
        <v>0</v>
      </c>
      <c r="AJ650" s="224">
        <v>0</v>
      </c>
      <c r="AK650" s="230">
        <f t="shared" si="112"/>
        <v>2004</v>
      </c>
      <c r="AL650" s="224">
        <f t="shared" si="113"/>
        <v>0</v>
      </c>
      <c r="AM650" s="224">
        <v>0</v>
      </c>
      <c r="AN650" s="224">
        <f t="shared" si="114"/>
        <v>0</v>
      </c>
      <c r="AO650" s="224">
        <f t="shared" si="115"/>
        <v>0</v>
      </c>
      <c r="AP650" s="233"/>
      <c r="AQ650" s="224">
        <f t="shared" si="116"/>
        <v>0</v>
      </c>
      <c r="AR650" s="224"/>
      <c r="AS650" s="224">
        <f t="shared" si="117"/>
        <v>0</v>
      </c>
      <c r="AT650" s="224">
        <f t="shared" si="118"/>
        <v>0</v>
      </c>
      <c r="AU650" s="224" t="str">
        <f>IFERROR((AQ650-#REF!+#REF!)/(#REF!-#REF!)*100,"")</f>
        <v/>
      </c>
      <c r="AV650" s="224"/>
      <c r="AW650" s="224"/>
      <c r="AX650" s="224"/>
    </row>
    <row r="651" ht="12.75" customHeight="1" spans="1:50">
      <c r="A651" s="13">
        <v>644</v>
      </c>
      <c r="B651" s="204" t="s">
        <v>2570</v>
      </c>
      <c r="C651" s="204" t="s">
        <v>2177</v>
      </c>
      <c r="D651" s="205" t="s">
        <v>1798</v>
      </c>
      <c r="E651" s="206"/>
      <c r="F651" s="206"/>
      <c r="G651" s="207" t="s">
        <v>3126</v>
      </c>
      <c r="H651" s="208"/>
      <c r="I651" s="209" t="s">
        <v>2281</v>
      </c>
      <c r="J651" s="208">
        <v>1</v>
      </c>
      <c r="K651" s="209" t="s">
        <v>3127</v>
      </c>
      <c r="L651" s="215" t="s">
        <v>1800</v>
      </c>
      <c r="M651" s="214" t="str">
        <f t="shared" si="110"/>
        <v>2004-12-31</v>
      </c>
      <c r="N651" s="46"/>
      <c r="O651" s="16"/>
      <c r="P651" s="14"/>
      <c r="Q651" s="217">
        <v>294</v>
      </c>
      <c r="R651" s="16">
        <v>0</v>
      </c>
      <c r="S651" s="16"/>
      <c r="T651" s="16">
        <f t="shared" si="119"/>
        <v>0</v>
      </c>
      <c r="U651" s="46"/>
      <c r="V651" s="16">
        <f t="shared" si="120"/>
        <v>0</v>
      </c>
      <c r="W651" s="16" t="str">
        <f t="shared" si="111"/>
        <v/>
      </c>
      <c r="X651" s="14"/>
      <c r="Y651" s="2"/>
      <c r="AA651" s="45" t="s">
        <v>3129</v>
      </c>
      <c r="AB651" s="224" t="s">
        <v>3130</v>
      </c>
      <c r="AC651" s="224"/>
      <c r="AD651" s="224"/>
      <c r="AE651" s="224"/>
      <c r="AF651" s="224"/>
      <c r="AG651" s="224">
        <v>1</v>
      </c>
      <c r="AH651" s="224">
        <v>0</v>
      </c>
      <c r="AI651" s="224">
        <v>0</v>
      </c>
      <c r="AJ651" s="224">
        <v>0</v>
      </c>
      <c r="AK651" s="230">
        <f t="shared" si="112"/>
        <v>2004</v>
      </c>
      <c r="AL651" s="224">
        <f t="shared" si="113"/>
        <v>0</v>
      </c>
      <c r="AM651" s="224">
        <v>0</v>
      </c>
      <c r="AN651" s="224">
        <f t="shared" si="114"/>
        <v>0</v>
      </c>
      <c r="AO651" s="224">
        <f t="shared" si="115"/>
        <v>0</v>
      </c>
      <c r="AP651" s="233"/>
      <c r="AQ651" s="224">
        <f t="shared" si="116"/>
        <v>0</v>
      </c>
      <c r="AR651" s="224"/>
      <c r="AS651" s="224">
        <f t="shared" si="117"/>
        <v>0</v>
      </c>
      <c r="AT651" s="224">
        <f t="shared" si="118"/>
        <v>0</v>
      </c>
      <c r="AU651" s="224" t="str">
        <f>IFERROR((AQ651-#REF!+#REF!)/(#REF!-#REF!)*100,"")</f>
        <v/>
      </c>
      <c r="AV651" s="224"/>
      <c r="AW651" s="224"/>
      <c r="AX651" s="224"/>
    </row>
    <row r="652" ht="12.75" customHeight="1" spans="1:50">
      <c r="A652" s="13">
        <v>645</v>
      </c>
      <c r="B652" s="204" t="s">
        <v>2571</v>
      </c>
      <c r="C652" s="204" t="s">
        <v>2177</v>
      </c>
      <c r="D652" s="205" t="s">
        <v>1798</v>
      </c>
      <c r="E652" s="206"/>
      <c r="F652" s="206"/>
      <c r="G652" s="207" t="s">
        <v>3126</v>
      </c>
      <c r="H652" s="208"/>
      <c r="I652" s="209" t="s">
        <v>2281</v>
      </c>
      <c r="J652" s="208">
        <v>1</v>
      </c>
      <c r="K652" s="209" t="s">
        <v>3127</v>
      </c>
      <c r="L652" s="215" t="s">
        <v>1800</v>
      </c>
      <c r="M652" s="214" t="str">
        <f t="shared" si="110"/>
        <v>2004-12-31</v>
      </c>
      <c r="N652" s="46"/>
      <c r="O652" s="16"/>
      <c r="P652" s="14"/>
      <c r="Q652" s="217">
        <v>294</v>
      </c>
      <c r="R652" s="16">
        <v>0</v>
      </c>
      <c r="S652" s="16"/>
      <c r="T652" s="16">
        <f t="shared" si="119"/>
        <v>0</v>
      </c>
      <c r="U652" s="46"/>
      <c r="V652" s="16">
        <f t="shared" si="120"/>
        <v>0</v>
      </c>
      <c r="W652" s="16" t="str">
        <f t="shared" si="111"/>
        <v/>
      </c>
      <c r="X652" s="14"/>
      <c r="Y652" s="2"/>
      <c r="AA652" s="45" t="s">
        <v>3129</v>
      </c>
      <c r="AB652" s="224" t="s">
        <v>3130</v>
      </c>
      <c r="AC652" s="224"/>
      <c r="AD652" s="224"/>
      <c r="AE652" s="224"/>
      <c r="AF652" s="224"/>
      <c r="AG652" s="224">
        <v>1</v>
      </c>
      <c r="AH652" s="224">
        <v>0</v>
      </c>
      <c r="AI652" s="224">
        <v>0</v>
      </c>
      <c r="AJ652" s="224">
        <v>0</v>
      </c>
      <c r="AK652" s="230">
        <f t="shared" si="112"/>
        <v>2004</v>
      </c>
      <c r="AL652" s="224">
        <f t="shared" si="113"/>
        <v>0</v>
      </c>
      <c r="AM652" s="224">
        <v>0</v>
      </c>
      <c r="AN652" s="224">
        <f t="shared" si="114"/>
        <v>0</v>
      </c>
      <c r="AO652" s="224">
        <f t="shared" si="115"/>
        <v>0</v>
      </c>
      <c r="AP652" s="233"/>
      <c r="AQ652" s="224">
        <f t="shared" si="116"/>
        <v>0</v>
      </c>
      <c r="AR652" s="224"/>
      <c r="AS652" s="224">
        <f t="shared" si="117"/>
        <v>0</v>
      </c>
      <c r="AT652" s="224">
        <f t="shared" si="118"/>
        <v>0</v>
      </c>
      <c r="AU652" s="224" t="str">
        <f>IFERROR((AQ652-#REF!+#REF!)/(#REF!-#REF!)*100,"")</f>
        <v/>
      </c>
      <c r="AV652" s="224"/>
      <c r="AW652" s="224"/>
      <c r="AX652" s="224"/>
    </row>
    <row r="653" ht="12.75" customHeight="1" spans="1:50">
      <c r="A653" s="13">
        <v>646</v>
      </c>
      <c r="B653" s="204" t="s">
        <v>2572</v>
      </c>
      <c r="C653" s="204" t="s">
        <v>2177</v>
      </c>
      <c r="D653" s="205" t="s">
        <v>1798</v>
      </c>
      <c r="E653" s="206"/>
      <c r="F653" s="206"/>
      <c r="G653" s="207" t="s">
        <v>3126</v>
      </c>
      <c r="H653" s="208"/>
      <c r="I653" s="209" t="s">
        <v>2281</v>
      </c>
      <c r="J653" s="208">
        <v>1</v>
      </c>
      <c r="K653" s="209" t="s">
        <v>3127</v>
      </c>
      <c r="L653" s="215" t="s">
        <v>1800</v>
      </c>
      <c r="M653" s="214" t="str">
        <f t="shared" si="110"/>
        <v>2004-12-31</v>
      </c>
      <c r="N653" s="46"/>
      <c r="O653" s="16"/>
      <c r="P653" s="14"/>
      <c r="Q653" s="217">
        <v>294</v>
      </c>
      <c r="R653" s="16">
        <v>0</v>
      </c>
      <c r="S653" s="16"/>
      <c r="T653" s="16">
        <f t="shared" si="119"/>
        <v>0</v>
      </c>
      <c r="U653" s="46"/>
      <c r="V653" s="16">
        <f t="shared" si="120"/>
        <v>0</v>
      </c>
      <c r="W653" s="16" t="str">
        <f t="shared" si="111"/>
        <v/>
      </c>
      <c r="X653" s="14"/>
      <c r="Y653" s="2"/>
      <c r="AA653" s="45" t="s">
        <v>3129</v>
      </c>
      <c r="AB653" s="224" t="s">
        <v>3130</v>
      </c>
      <c r="AC653" s="224"/>
      <c r="AD653" s="224"/>
      <c r="AE653" s="224"/>
      <c r="AF653" s="224"/>
      <c r="AG653" s="224">
        <v>1</v>
      </c>
      <c r="AH653" s="224">
        <v>0</v>
      </c>
      <c r="AI653" s="224">
        <v>0</v>
      </c>
      <c r="AJ653" s="224">
        <v>0</v>
      </c>
      <c r="AK653" s="230">
        <f t="shared" si="112"/>
        <v>2004</v>
      </c>
      <c r="AL653" s="224">
        <f t="shared" si="113"/>
        <v>0</v>
      </c>
      <c r="AM653" s="224">
        <v>0</v>
      </c>
      <c r="AN653" s="224">
        <f t="shared" si="114"/>
        <v>0</v>
      </c>
      <c r="AO653" s="224">
        <f t="shared" si="115"/>
        <v>0</v>
      </c>
      <c r="AP653" s="233"/>
      <c r="AQ653" s="224">
        <f t="shared" si="116"/>
        <v>0</v>
      </c>
      <c r="AR653" s="224"/>
      <c r="AS653" s="224">
        <f t="shared" si="117"/>
        <v>0</v>
      </c>
      <c r="AT653" s="224">
        <f t="shared" si="118"/>
        <v>0</v>
      </c>
      <c r="AU653" s="224" t="str">
        <f>IFERROR((AQ653-#REF!+#REF!)/(#REF!-#REF!)*100,"")</f>
        <v/>
      </c>
      <c r="AV653" s="224"/>
      <c r="AW653" s="224"/>
      <c r="AX653" s="224"/>
    </row>
    <row r="654" ht="12.75" customHeight="1" spans="1:50">
      <c r="A654" s="13">
        <v>647</v>
      </c>
      <c r="B654" s="204" t="s">
        <v>2573</v>
      </c>
      <c r="C654" s="204" t="s">
        <v>2177</v>
      </c>
      <c r="D654" s="205" t="s">
        <v>1798</v>
      </c>
      <c r="E654" s="206"/>
      <c r="F654" s="206"/>
      <c r="G654" s="207" t="s">
        <v>3126</v>
      </c>
      <c r="H654" s="208"/>
      <c r="I654" s="209" t="s">
        <v>2281</v>
      </c>
      <c r="J654" s="208">
        <v>1</v>
      </c>
      <c r="K654" s="209" t="s">
        <v>3127</v>
      </c>
      <c r="L654" s="215" t="s">
        <v>1800</v>
      </c>
      <c r="M654" s="214" t="str">
        <f t="shared" si="110"/>
        <v>2004-12-31</v>
      </c>
      <c r="N654" s="46"/>
      <c r="O654" s="16"/>
      <c r="P654" s="14"/>
      <c r="Q654" s="217">
        <v>294</v>
      </c>
      <c r="R654" s="16">
        <v>0</v>
      </c>
      <c r="S654" s="16"/>
      <c r="T654" s="16">
        <f t="shared" si="119"/>
        <v>0</v>
      </c>
      <c r="U654" s="46"/>
      <c r="V654" s="16">
        <f t="shared" si="120"/>
        <v>0</v>
      </c>
      <c r="W654" s="16" t="str">
        <f t="shared" si="111"/>
        <v/>
      </c>
      <c r="X654" s="14"/>
      <c r="Y654" s="2"/>
      <c r="AA654" s="45" t="s">
        <v>3129</v>
      </c>
      <c r="AB654" s="224" t="s">
        <v>3130</v>
      </c>
      <c r="AC654" s="224"/>
      <c r="AD654" s="224"/>
      <c r="AE654" s="224"/>
      <c r="AF654" s="224"/>
      <c r="AG654" s="224">
        <v>1</v>
      </c>
      <c r="AH654" s="224">
        <v>0</v>
      </c>
      <c r="AI654" s="224">
        <v>0</v>
      </c>
      <c r="AJ654" s="224">
        <v>0</v>
      </c>
      <c r="AK654" s="230">
        <f t="shared" si="112"/>
        <v>2004</v>
      </c>
      <c r="AL654" s="224">
        <f t="shared" si="113"/>
        <v>0</v>
      </c>
      <c r="AM654" s="224">
        <v>0</v>
      </c>
      <c r="AN654" s="224">
        <f t="shared" si="114"/>
        <v>0</v>
      </c>
      <c r="AO654" s="224">
        <f t="shared" si="115"/>
        <v>0</v>
      </c>
      <c r="AP654" s="233"/>
      <c r="AQ654" s="224">
        <f t="shared" si="116"/>
        <v>0</v>
      </c>
      <c r="AR654" s="224"/>
      <c r="AS654" s="224">
        <f t="shared" si="117"/>
        <v>0</v>
      </c>
      <c r="AT654" s="224">
        <f t="shared" si="118"/>
        <v>0</v>
      </c>
      <c r="AU654" s="224" t="str">
        <f>IFERROR((AQ654-#REF!+#REF!)/(#REF!-#REF!)*100,"")</f>
        <v/>
      </c>
      <c r="AV654" s="224"/>
      <c r="AW654" s="224"/>
      <c r="AX654" s="224"/>
    </row>
    <row r="655" ht="12.75" customHeight="1" spans="1:50">
      <c r="A655" s="13">
        <v>648</v>
      </c>
      <c r="B655" s="204" t="s">
        <v>2574</v>
      </c>
      <c r="C655" s="204" t="s">
        <v>2177</v>
      </c>
      <c r="D655" s="205" t="s">
        <v>1798</v>
      </c>
      <c r="E655" s="206"/>
      <c r="F655" s="206"/>
      <c r="G655" s="207" t="s">
        <v>3126</v>
      </c>
      <c r="H655" s="208"/>
      <c r="I655" s="209" t="s">
        <v>2281</v>
      </c>
      <c r="J655" s="208">
        <v>1</v>
      </c>
      <c r="K655" s="209" t="s">
        <v>3127</v>
      </c>
      <c r="L655" s="215" t="s">
        <v>1800</v>
      </c>
      <c r="M655" s="214" t="str">
        <f t="shared" si="110"/>
        <v>2004-12-31</v>
      </c>
      <c r="N655" s="46"/>
      <c r="O655" s="16"/>
      <c r="P655" s="14"/>
      <c r="Q655" s="217">
        <v>294</v>
      </c>
      <c r="R655" s="16">
        <v>0</v>
      </c>
      <c r="S655" s="16"/>
      <c r="T655" s="16">
        <f t="shared" si="119"/>
        <v>0</v>
      </c>
      <c r="U655" s="46"/>
      <c r="V655" s="16">
        <f t="shared" si="120"/>
        <v>0</v>
      </c>
      <c r="W655" s="16" t="str">
        <f t="shared" si="111"/>
        <v/>
      </c>
      <c r="X655" s="14"/>
      <c r="Y655" s="2"/>
      <c r="AA655" s="45" t="s">
        <v>3129</v>
      </c>
      <c r="AB655" s="224" t="s">
        <v>3130</v>
      </c>
      <c r="AC655" s="224"/>
      <c r="AD655" s="224"/>
      <c r="AE655" s="224"/>
      <c r="AF655" s="224"/>
      <c r="AG655" s="224">
        <v>1</v>
      </c>
      <c r="AH655" s="224">
        <v>0</v>
      </c>
      <c r="AI655" s="224">
        <v>0</v>
      </c>
      <c r="AJ655" s="224">
        <v>0</v>
      </c>
      <c r="AK655" s="230">
        <f t="shared" si="112"/>
        <v>2004</v>
      </c>
      <c r="AL655" s="224">
        <f t="shared" si="113"/>
        <v>0</v>
      </c>
      <c r="AM655" s="224">
        <v>0</v>
      </c>
      <c r="AN655" s="224">
        <f t="shared" si="114"/>
        <v>0</v>
      </c>
      <c r="AO655" s="224">
        <f t="shared" si="115"/>
        <v>0</v>
      </c>
      <c r="AP655" s="233"/>
      <c r="AQ655" s="224">
        <f t="shared" si="116"/>
        <v>0</v>
      </c>
      <c r="AR655" s="224"/>
      <c r="AS655" s="224">
        <f t="shared" si="117"/>
        <v>0</v>
      </c>
      <c r="AT655" s="224">
        <f t="shared" si="118"/>
        <v>0</v>
      </c>
      <c r="AU655" s="224" t="str">
        <f>IFERROR((AQ655-#REF!+#REF!)/(#REF!-#REF!)*100,"")</f>
        <v/>
      </c>
      <c r="AV655" s="224"/>
      <c r="AW655" s="224"/>
      <c r="AX655" s="224"/>
    </row>
    <row r="656" ht="12.75" customHeight="1" spans="1:50">
      <c r="A656" s="13">
        <v>649</v>
      </c>
      <c r="B656" s="204" t="s">
        <v>2575</v>
      </c>
      <c r="C656" s="204" t="s">
        <v>2177</v>
      </c>
      <c r="D656" s="205" t="s">
        <v>1798</v>
      </c>
      <c r="E656" s="206"/>
      <c r="F656" s="206"/>
      <c r="G656" s="207" t="s">
        <v>3126</v>
      </c>
      <c r="H656" s="208"/>
      <c r="I656" s="209" t="s">
        <v>2281</v>
      </c>
      <c r="J656" s="208">
        <v>1</v>
      </c>
      <c r="K656" s="209" t="s">
        <v>3127</v>
      </c>
      <c r="L656" s="215" t="s">
        <v>1800</v>
      </c>
      <c r="M656" s="214" t="str">
        <f t="shared" si="110"/>
        <v>2004-12-31</v>
      </c>
      <c r="N656" s="46"/>
      <c r="O656" s="16"/>
      <c r="P656" s="14"/>
      <c r="Q656" s="217">
        <v>294</v>
      </c>
      <c r="R656" s="16">
        <v>0</v>
      </c>
      <c r="S656" s="16"/>
      <c r="T656" s="16">
        <f t="shared" si="119"/>
        <v>0</v>
      </c>
      <c r="U656" s="46"/>
      <c r="V656" s="16">
        <f t="shared" si="120"/>
        <v>0</v>
      </c>
      <c r="W656" s="16" t="str">
        <f t="shared" si="111"/>
        <v/>
      </c>
      <c r="X656" s="14"/>
      <c r="Y656" s="2"/>
      <c r="AA656" s="45" t="s">
        <v>3129</v>
      </c>
      <c r="AB656" s="224" t="s">
        <v>3130</v>
      </c>
      <c r="AC656" s="224"/>
      <c r="AD656" s="224"/>
      <c r="AE656" s="224"/>
      <c r="AF656" s="224"/>
      <c r="AG656" s="224">
        <v>1</v>
      </c>
      <c r="AH656" s="224">
        <v>0</v>
      </c>
      <c r="AI656" s="224">
        <v>0</v>
      </c>
      <c r="AJ656" s="224">
        <v>0</v>
      </c>
      <c r="AK656" s="230">
        <f t="shared" si="112"/>
        <v>2004</v>
      </c>
      <c r="AL656" s="224">
        <f t="shared" si="113"/>
        <v>0</v>
      </c>
      <c r="AM656" s="224">
        <v>0</v>
      </c>
      <c r="AN656" s="224">
        <f t="shared" si="114"/>
        <v>0</v>
      </c>
      <c r="AO656" s="224">
        <f t="shared" si="115"/>
        <v>0</v>
      </c>
      <c r="AP656" s="233"/>
      <c r="AQ656" s="224">
        <f t="shared" si="116"/>
        <v>0</v>
      </c>
      <c r="AR656" s="224"/>
      <c r="AS656" s="224">
        <f t="shared" si="117"/>
        <v>0</v>
      </c>
      <c r="AT656" s="224">
        <f t="shared" si="118"/>
        <v>0</v>
      </c>
      <c r="AU656" s="224" t="str">
        <f>IFERROR((AQ656-#REF!+#REF!)/(#REF!-#REF!)*100,"")</f>
        <v/>
      </c>
      <c r="AV656" s="224"/>
      <c r="AW656" s="224"/>
      <c r="AX656" s="224"/>
    </row>
    <row r="657" ht="12.75" customHeight="1" spans="1:50">
      <c r="A657" s="13">
        <v>650</v>
      </c>
      <c r="B657" s="204" t="s">
        <v>2576</v>
      </c>
      <c r="C657" s="204" t="s">
        <v>2177</v>
      </c>
      <c r="D657" s="205" t="s">
        <v>1798</v>
      </c>
      <c r="E657" s="206"/>
      <c r="F657" s="206"/>
      <c r="G657" s="207" t="s">
        <v>3126</v>
      </c>
      <c r="H657" s="208"/>
      <c r="I657" s="209" t="s">
        <v>2281</v>
      </c>
      <c r="J657" s="208">
        <v>1</v>
      </c>
      <c r="K657" s="209" t="s">
        <v>3127</v>
      </c>
      <c r="L657" s="215" t="s">
        <v>1800</v>
      </c>
      <c r="M657" s="214" t="str">
        <f t="shared" si="110"/>
        <v>2004-12-31</v>
      </c>
      <c r="N657" s="46"/>
      <c r="O657" s="16"/>
      <c r="P657" s="14"/>
      <c r="Q657" s="217">
        <v>294</v>
      </c>
      <c r="R657" s="16">
        <v>0</v>
      </c>
      <c r="S657" s="16"/>
      <c r="T657" s="16">
        <f t="shared" si="119"/>
        <v>0</v>
      </c>
      <c r="U657" s="46"/>
      <c r="V657" s="16">
        <f t="shared" si="120"/>
        <v>0</v>
      </c>
      <c r="W657" s="16" t="str">
        <f t="shared" si="111"/>
        <v/>
      </c>
      <c r="X657" s="14"/>
      <c r="Y657" s="2"/>
      <c r="AA657" s="45" t="s">
        <v>3129</v>
      </c>
      <c r="AB657" s="224" t="s">
        <v>3130</v>
      </c>
      <c r="AC657" s="224"/>
      <c r="AD657" s="224"/>
      <c r="AE657" s="224"/>
      <c r="AF657" s="224"/>
      <c r="AG657" s="224">
        <v>1</v>
      </c>
      <c r="AH657" s="224">
        <v>0</v>
      </c>
      <c r="AI657" s="224">
        <v>0</v>
      </c>
      <c r="AJ657" s="224">
        <v>0</v>
      </c>
      <c r="AK657" s="230">
        <f t="shared" si="112"/>
        <v>2004</v>
      </c>
      <c r="AL657" s="224">
        <f t="shared" si="113"/>
        <v>0</v>
      </c>
      <c r="AM657" s="224">
        <v>0</v>
      </c>
      <c r="AN657" s="224">
        <f t="shared" si="114"/>
        <v>0</v>
      </c>
      <c r="AO657" s="224">
        <f t="shared" si="115"/>
        <v>0</v>
      </c>
      <c r="AP657" s="233"/>
      <c r="AQ657" s="224">
        <f t="shared" si="116"/>
        <v>0</v>
      </c>
      <c r="AR657" s="224"/>
      <c r="AS657" s="224">
        <f t="shared" si="117"/>
        <v>0</v>
      </c>
      <c r="AT657" s="224">
        <f t="shared" si="118"/>
        <v>0</v>
      </c>
      <c r="AU657" s="224" t="str">
        <f>IFERROR((AQ657-#REF!+#REF!)/(#REF!-#REF!)*100,"")</f>
        <v/>
      </c>
      <c r="AV657" s="224"/>
      <c r="AW657" s="224"/>
      <c r="AX657" s="224"/>
    </row>
    <row r="658" ht="12.75" customHeight="1" spans="1:50">
      <c r="A658" s="13">
        <v>651</v>
      </c>
      <c r="B658" s="204" t="s">
        <v>2577</v>
      </c>
      <c r="C658" s="204" t="s">
        <v>2177</v>
      </c>
      <c r="D658" s="205" t="s">
        <v>1798</v>
      </c>
      <c r="E658" s="206"/>
      <c r="F658" s="206"/>
      <c r="G658" s="207" t="s">
        <v>3126</v>
      </c>
      <c r="H658" s="208"/>
      <c r="I658" s="209" t="s">
        <v>2281</v>
      </c>
      <c r="J658" s="208">
        <v>1</v>
      </c>
      <c r="K658" s="209" t="s">
        <v>3127</v>
      </c>
      <c r="L658" s="215" t="s">
        <v>1800</v>
      </c>
      <c r="M658" s="214" t="str">
        <f t="shared" si="110"/>
        <v>2004-12-31</v>
      </c>
      <c r="N658" s="46"/>
      <c r="O658" s="16"/>
      <c r="P658" s="14"/>
      <c r="Q658" s="217">
        <v>294</v>
      </c>
      <c r="R658" s="16">
        <v>0</v>
      </c>
      <c r="S658" s="16"/>
      <c r="T658" s="16">
        <f t="shared" si="119"/>
        <v>0</v>
      </c>
      <c r="U658" s="46"/>
      <c r="V658" s="16">
        <f t="shared" si="120"/>
        <v>0</v>
      </c>
      <c r="W658" s="16" t="str">
        <f t="shared" si="111"/>
        <v/>
      </c>
      <c r="X658" s="14"/>
      <c r="Y658" s="2"/>
      <c r="AA658" s="45" t="s">
        <v>3129</v>
      </c>
      <c r="AB658" s="224" t="s">
        <v>3130</v>
      </c>
      <c r="AC658" s="224"/>
      <c r="AD658" s="224"/>
      <c r="AE658" s="224"/>
      <c r="AF658" s="224"/>
      <c r="AG658" s="224">
        <v>1</v>
      </c>
      <c r="AH658" s="224">
        <v>0</v>
      </c>
      <c r="AI658" s="224">
        <v>0</v>
      </c>
      <c r="AJ658" s="224">
        <v>0</v>
      </c>
      <c r="AK658" s="230">
        <f t="shared" si="112"/>
        <v>2004</v>
      </c>
      <c r="AL658" s="224">
        <f t="shared" si="113"/>
        <v>0</v>
      </c>
      <c r="AM658" s="224">
        <v>0</v>
      </c>
      <c r="AN658" s="224">
        <f t="shared" si="114"/>
        <v>0</v>
      </c>
      <c r="AO658" s="224">
        <f t="shared" si="115"/>
        <v>0</v>
      </c>
      <c r="AP658" s="233"/>
      <c r="AQ658" s="224">
        <f t="shared" si="116"/>
        <v>0</v>
      </c>
      <c r="AR658" s="224"/>
      <c r="AS658" s="224">
        <f t="shared" si="117"/>
        <v>0</v>
      </c>
      <c r="AT658" s="224">
        <f t="shared" si="118"/>
        <v>0</v>
      </c>
      <c r="AU658" s="224" t="str">
        <f>IFERROR((AQ658-#REF!+#REF!)/(#REF!-#REF!)*100,"")</f>
        <v/>
      </c>
      <c r="AV658" s="224"/>
      <c r="AW658" s="224"/>
      <c r="AX658" s="224"/>
    </row>
    <row r="659" ht="12.75" customHeight="1" spans="1:50">
      <c r="A659" s="13">
        <v>652</v>
      </c>
      <c r="B659" s="204" t="s">
        <v>2578</v>
      </c>
      <c r="C659" s="204" t="s">
        <v>2177</v>
      </c>
      <c r="D659" s="205" t="s">
        <v>1798</v>
      </c>
      <c r="E659" s="206"/>
      <c r="F659" s="206"/>
      <c r="G659" s="207" t="s">
        <v>3126</v>
      </c>
      <c r="H659" s="208"/>
      <c r="I659" s="209" t="s">
        <v>2281</v>
      </c>
      <c r="J659" s="208">
        <v>1</v>
      </c>
      <c r="K659" s="209" t="s">
        <v>3127</v>
      </c>
      <c r="L659" s="215" t="s">
        <v>1800</v>
      </c>
      <c r="M659" s="214" t="str">
        <f t="shared" si="110"/>
        <v>2004-12-31</v>
      </c>
      <c r="N659" s="46"/>
      <c r="O659" s="16"/>
      <c r="P659" s="14"/>
      <c r="Q659" s="217">
        <v>294</v>
      </c>
      <c r="R659" s="16">
        <v>0</v>
      </c>
      <c r="S659" s="16"/>
      <c r="T659" s="16">
        <f t="shared" si="119"/>
        <v>0</v>
      </c>
      <c r="U659" s="46"/>
      <c r="V659" s="16">
        <f t="shared" si="120"/>
        <v>0</v>
      </c>
      <c r="W659" s="16" t="str">
        <f t="shared" si="111"/>
        <v/>
      </c>
      <c r="X659" s="14"/>
      <c r="Y659" s="2"/>
      <c r="AA659" s="45" t="s">
        <v>3129</v>
      </c>
      <c r="AB659" s="224" t="s">
        <v>3130</v>
      </c>
      <c r="AC659" s="224"/>
      <c r="AD659" s="224"/>
      <c r="AE659" s="224"/>
      <c r="AF659" s="224"/>
      <c r="AG659" s="224">
        <v>1</v>
      </c>
      <c r="AH659" s="224">
        <v>0</v>
      </c>
      <c r="AI659" s="224">
        <v>0</v>
      </c>
      <c r="AJ659" s="224">
        <v>0</v>
      </c>
      <c r="AK659" s="230">
        <f t="shared" si="112"/>
        <v>2004</v>
      </c>
      <c r="AL659" s="224">
        <f t="shared" si="113"/>
        <v>0</v>
      </c>
      <c r="AM659" s="224">
        <v>0</v>
      </c>
      <c r="AN659" s="224">
        <f t="shared" si="114"/>
        <v>0</v>
      </c>
      <c r="AO659" s="224">
        <f t="shared" si="115"/>
        <v>0</v>
      </c>
      <c r="AP659" s="233"/>
      <c r="AQ659" s="224">
        <f t="shared" si="116"/>
        <v>0</v>
      </c>
      <c r="AR659" s="224"/>
      <c r="AS659" s="224">
        <f t="shared" si="117"/>
        <v>0</v>
      </c>
      <c r="AT659" s="224">
        <f t="shared" si="118"/>
        <v>0</v>
      </c>
      <c r="AU659" s="224" t="str">
        <f>IFERROR((AQ659-#REF!+#REF!)/(#REF!-#REF!)*100,"")</f>
        <v/>
      </c>
      <c r="AV659" s="224"/>
      <c r="AW659" s="224"/>
      <c r="AX659" s="224"/>
    </row>
    <row r="660" ht="12.75" customHeight="1" spans="1:50">
      <c r="A660" s="13">
        <v>653</v>
      </c>
      <c r="B660" s="204" t="s">
        <v>2579</v>
      </c>
      <c r="C660" s="204" t="s">
        <v>2177</v>
      </c>
      <c r="D660" s="205" t="s">
        <v>1798</v>
      </c>
      <c r="E660" s="206"/>
      <c r="F660" s="206"/>
      <c r="G660" s="207" t="s">
        <v>3126</v>
      </c>
      <c r="H660" s="208"/>
      <c r="I660" s="209" t="s">
        <v>2281</v>
      </c>
      <c r="J660" s="208">
        <v>1</v>
      </c>
      <c r="K660" s="209" t="s">
        <v>3127</v>
      </c>
      <c r="L660" s="215" t="s">
        <v>1800</v>
      </c>
      <c r="M660" s="214" t="str">
        <f t="shared" si="110"/>
        <v>2004-12-31</v>
      </c>
      <c r="N660" s="46"/>
      <c r="O660" s="16"/>
      <c r="P660" s="14"/>
      <c r="Q660" s="217">
        <v>294</v>
      </c>
      <c r="R660" s="16">
        <v>0</v>
      </c>
      <c r="S660" s="16"/>
      <c r="T660" s="16">
        <f t="shared" si="119"/>
        <v>0</v>
      </c>
      <c r="U660" s="46"/>
      <c r="V660" s="16">
        <f t="shared" si="120"/>
        <v>0</v>
      </c>
      <c r="W660" s="16" t="str">
        <f t="shared" si="111"/>
        <v/>
      </c>
      <c r="X660" s="14"/>
      <c r="Y660" s="2"/>
      <c r="AA660" s="45" t="s">
        <v>3129</v>
      </c>
      <c r="AB660" s="224" t="s">
        <v>3130</v>
      </c>
      <c r="AC660" s="224"/>
      <c r="AD660" s="224"/>
      <c r="AE660" s="224"/>
      <c r="AF660" s="224"/>
      <c r="AG660" s="224">
        <v>1</v>
      </c>
      <c r="AH660" s="224">
        <v>0</v>
      </c>
      <c r="AI660" s="224">
        <v>0</v>
      </c>
      <c r="AJ660" s="224">
        <v>0</v>
      </c>
      <c r="AK660" s="230">
        <f t="shared" si="112"/>
        <v>2004</v>
      </c>
      <c r="AL660" s="224">
        <f t="shared" si="113"/>
        <v>0</v>
      </c>
      <c r="AM660" s="224">
        <v>0</v>
      </c>
      <c r="AN660" s="224">
        <f t="shared" si="114"/>
        <v>0</v>
      </c>
      <c r="AO660" s="224">
        <f t="shared" si="115"/>
        <v>0</v>
      </c>
      <c r="AP660" s="233"/>
      <c r="AQ660" s="224">
        <f t="shared" si="116"/>
        <v>0</v>
      </c>
      <c r="AR660" s="224"/>
      <c r="AS660" s="224">
        <f t="shared" si="117"/>
        <v>0</v>
      </c>
      <c r="AT660" s="224">
        <f t="shared" si="118"/>
        <v>0</v>
      </c>
      <c r="AU660" s="224" t="str">
        <f>IFERROR((AQ660-#REF!+#REF!)/(#REF!-#REF!)*100,"")</f>
        <v/>
      </c>
      <c r="AV660" s="224"/>
      <c r="AW660" s="224"/>
      <c r="AX660" s="224"/>
    </row>
    <row r="661" ht="12.75" customHeight="1" spans="1:50">
      <c r="A661" s="13">
        <v>654</v>
      </c>
      <c r="B661" s="204" t="s">
        <v>2580</v>
      </c>
      <c r="C661" s="204" t="s">
        <v>2177</v>
      </c>
      <c r="D661" s="205" t="s">
        <v>1798</v>
      </c>
      <c r="E661" s="206"/>
      <c r="F661" s="206"/>
      <c r="G661" s="207" t="s">
        <v>3126</v>
      </c>
      <c r="H661" s="208"/>
      <c r="I661" s="209" t="s">
        <v>2281</v>
      </c>
      <c r="J661" s="208">
        <v>1</v>
      </c>
      <c r="K661" s="209" t="s">
        <v>3127</v>
      </c>
      <c r="L661" s="215" t="s">
        <v>1800</v>
      </c>
      <c r="M661" s="214" t="str">
        <f t="shared" si="110"/>
        <v>2004-12-31</v>
      </c>
      <c r="N661" s="46"/>
      <c r="O661" s="16"/>
      <c r="P661" s="14"/>
      <c r="Q661" s="217">
        <v>294</v>
      </c>
      <c r="R661" s="16">
        <v>0</v>
      </c>
      <c r="S661" s="16"/>
      <c r="T661" s="16">
        <f t="shared" si="119"/>
        <v>0</v>
      </c>
      <c r="U661" s="46"/>
      <c r="V661" s="16">
        <f t="shared" si="120"/>
        <v>0</v>
      </c>
      <c r="W661" s="16" t="str">
        <f t="shared" si="111"/>
        <v/>
      </c>
      <c r="X661" s="14"/>
      <c r="Y661" s="2"/>
      <c r="AA661" s="45" t="s">
        <v>3129</v>
      </c>
      <c r="AB661" s="224" t="s">
        <v>3130</v>
      </c>
      <c r="AC661" s="224"/>
      <c r="AD661" s="224"/>
      <c r="AE661" s="224"/>
      <c r="AF661" s="224"/>
      <c r="AG661" s="224">
        <v>1</v>
      </c>
      <c r="AH661" s="224">
        <v>0</v>
      </c>
      <c r="AI661" s="224">
        <v>0</v>
      </c>
      <c r="AJ661" s="224">
        <v>0</v>
      </c>
      <c r="AK661" s="230">
        <f t="shared" si="112"/>
        <v>2004</v>
      </c>
      <c r="AL661" s="224">
        <f t="shared" si="113"/>
        <v>0</v>
      </c>
      <c r="AM661" s="224">
        <v>0</v>
      </c>
      <c r="AN661" s="224">
        <f t="shared" si="114"/>
        <v>0</v>
      </c>
      <c r="AO661" s="224">
        <f t="shared" si="115"/>
        <v>0</v>
      </c>
      <c r="AP661" s="233"/>
      <c r="AQ661" s="224">
        <f t="shared" si="116"/>
        <v>0</v>
      </c>
      <c r="AR661" s="224"/>
      <c r="AS661" s="224">
        <f t="shared" si="117"/>
        <v>0</v>
      </c>
      <c r="AT661" s="224">
        <f t="shared" si="118"/>
        <v>0</v>
      </c>
      <c r="AU661" s="224" t="str">
        <f>IFERROR((AQ661-#REF!+#REF!)/(#REF!-#REF!)*100,"")</f>
        <v/>
      </c>
      <c r="AV661" s="224"/>
      <c r="AW661" s="224"/>
      <c r="AX661" s="224"/>
    </row>
    <row r="662" ht="12.75" customHeight="1" spans="1:50">
      <c r="A662" s="13">
        <v>655</v>
      </c>
      <c r="B662" s="204" t="s">
        <v>2581</v>
      </c>
      <c r="C662" s="204" t="s">
        <v>2177</v>
      </c>
      <c r="D662" s="205" t="s">
        <v>1798</v>
      </c>
      <c r="E662" s="206"/>
      <c r="F662" s="206"/>
      <c r="G662" s="207" t="s">
        <v>3126</v>
      </c>
      <c r="H662" s="208"/>
      <c r="I662" s="209" t="s">
        <v>2281</v>
      </c>
      <c r="J662" s="208">
        <v>1</v>
      </c>
      <c r="K662" s="209" t="s">
        <v>3127</v>
      </c>
      <c r="L662" s="215" t="s">
        <v>1800</v>
      </c>
      <c r="M662" s="214" t="str">
        <f t="shared" si="110"/>
        <v>2004-12-31</v>
      </c>
      <c r="N662" s="46"/>
      <c r="O662" s="16"/>
      <c r="P662" s="14"/>
      <c r="Q662" s="217">
        <v>294</v>
      </c>
      <c r="R662" s="16">
        <v>0</v>
      </c>
      <c r="S662" s="16"/>
      <c r="T662" s="16">
        <f t="shared" si="119"/>
        <v>0</v>
      </c>
      <c r="U662" s="46"/>
      <c r="V662" s="16">
        <f t="shared" si="120"/>
        <v>0</v>
      </c>
      <c r="W662" s="16" t="str">
        <f t="shared" si="111"/>
        <v/>
      </c>
      <c r="X662" s="14"/>
      <c r="Y662" s="2"/>
      <c r="AA662" s="45" t="s">
        <v>3129</v>
      </c>
      <c r="AB662" s="224" t="s">
        <v>3130</v>
      </c>
      <c r="AC662" s="224"/>
      <c r="AD662" s="224"/>
      <c r="AE662" s="224"/>
      <c r="AF662" s="224"/>
      <c r="AG662" s="224">
        <v>1</v>
      </c>
      <c r="AH662" s="224">
        <v>0</v>
      </c>
      <c r="AI662" s="224">
        <v>0</v>
      </c>
      <c r="AJ662" s="224">
        <v>0</v>
      </c>
      <c r="AK662" s="230">
        <f t="shared" si="112"/>
        <v>2004</v>
      </c>
      <c r="AL662" s="224">
        <f t="shared" si="113"/>
        <v>0</v>
      </c>
      <c r="AM662" s="224">
        <v>0</v>
      </c>
      <c r="AN662" s="224">
        <f t="shared" si="114"/>
        <v>0</v>
      </c>
      <c r="AO662" s="224">
        <f t="shared" si="115"/>
        <v>0</v>
      </c>
      <c r="AP662" s="233"/>
      <c r="AQ662" s="224">
        <f t="shared" si="116"/>
        <v>0</v>
      </c>
      <c r="AR662" s="224"/>
      <c r="AS662" s="224">
        <f t="shared" si="117"/>
        <v>0</v>
      </c>
      <c r="AT662" s="224">
        <f t="shared" si="118"/>
        <v>0</v>
      </c>
      <c r="AU662" s="224" t="str">
        <f>IFERROR((AQ662-#REF!+#REF!)/(#REF!-#REF!)*100,"")</f>
        <v/>
      </c>
      <c r="AV662" s="224"/>
      <c r="AW662" s="224"/>
      <c r="AX662" s="224"/>
    </row>
    <row r="663" ht="12.75" customHeight="1" spans="1:50">
      <c r="A663" s="13">
        <v>656</v>
      </c>
      <c r="B663" s="204" t="s">
        <v>2582</v>
      </c>
      <c r="C663" s="204" t="s">
        <v>2177</v>
      </c>
      <c r="D663" s="205" t="s">
        <v>1798</v>
      </c>
      <c r="E663" s="206"/>
      <c r="F663" s="206"/>
      <c r="G663" s="207" t="s">
        <v>3126</v>
      </c>
      <c r="H663" s="208"/>
      <c r="I663" s="209" t="s">
        <v>2281</v>
      </c>
      <c r="J663" s="208">
        <v>1</v>
      </c>
      <c r="K663" s="209" t="s">
        <v>3127</v>
      </c>
      <c r="L663" s="215" t="s">
        <v>1800</v>
      </c>
      <c r="M663" s="214" t="str">
        <f t="shared" si="110"/>
        <v>2004-12-31</v>
      </c>
      <c r="N663" s="46"/>
      <c r="O663" s="16"/>
      <c r="P663" s="14"/>
      <c r="Q663" s="217">
        <v>294</v>
      </c>
      <c r="R663" s="16">
        <v>0</v>
      </c>
      <c r="S663" s="16"/>
      <c r="T663" s="16">
        <f t="shared" si="119"/>
        <v>0</v>
      </c>
      <c r="U663" s="46"/>
      <c r="V663" s="16">
        <f t="shared" si="120"/>
        <v>0</v>
      </c>
      <c r="W663" s="16" t="str">
        <f t="shared" si="111"/>
        <v/>
      </c>
      <c r="X663" s="14"/>
      <c r="Y663" s="2"/>
      <c r="AA663" s="45" t="s">
        <v>3129</v>
      </c>
      <c r="AB663" s="224" t="s">
        <v>3130</v>
      </c>
      <c r="AC663" s="224"/>
      <c r="AD663" s="224"/>
      <c r="AE663" s="224"/>
      <c r="AF663" s="224"/>
      <c r="AG663" s="224">
        <v>1</v>
      </c>
      <c r="AH663" s="224">
        <v>0</v>
      </c>
      <c r="AI663" s="224">
        <v>0</v>
      </c>
      <c r="AJ663" s="224">
        <v>0</v>
      </c>
      <c r="AK663" s="230">
        <f t="shared" si="112"/>
        <v>2004</v>
      </c>
      <c r="AL663" s="224">
        <f t="shared" si="113"/>
        <v>0</v>
      </c>
      <c r="AM663" s="224">
        <v>0</v>
      </c>
      <c r="AN663" s="224">
        <f t="shared" si="114"/>
        <v>0</v>
      </c>
      <c r="AO663" s="224">
        <f t="shared" si="115"/>
        <v>0</v>
      </c>
      <c r="AP663" s="233"/>
      <c r="AQ663" s="224">
        <f t="shared" si="116"/>
        <v>0</v>
      </c>
      <c r="AR663" s="224"/>
      <c r="AS663" s="224">
        <f t="shared" si="117"/>
        <v>0</v>
      </c>
      <c r="AT663" s="224">
        <f t="shared" si="118"/>
        <v>0</v>
      </c>
      <c r="AU663" s="224" t="str">
        <f>IFERROR((AQ663-#REF!+#REF!)/(#REF!-#REF!)*100,"")</f>
        <v/>
      </c>
      <c r="AV663" s="224"/>
      <c r="AW663" s="224"/>
      <c r="AX663" s="224"/>
    </row>
    <row r="664" ht="12.75" customHeight="1" spans="1:50">
      <c r="A664" s="13">
        <v>657</v>
      </c>
      <c r="B664" s="204" t="s">
        <v>2583</v>
      </c>
      <c r="C664" s="204" t="s">
        <v>2177</v>
      </c>
      <c r="D664" s="205" t="s">
        <v>1798</v>
      </c>
      <c r="E664" s="206"/>
      <c r="F664" s="206"/>
      <c r="G664" s="207" t="s">
        <v>3126</v>
      </c>
      <c r="H664" s="208"/>
      <c r="I664" s="209" t="s">
        <v>2281</v>
      </c>
      <c r="J664" s="208">
        <v>1</v>
      </c>
      <c r="K664" s="209" t="s">
        <v>3127</v>
      </c>
      <c r="L664" s="215" t="s">
        <v>1800</v>
      </c>
      <c r="M664" s="214" t="str">
        <f t="shared" si="110"/>
        <v>2004-12-31</v>
      </c>
      <c r="N664" s="46"/>
      <c r="O664" s="16"/>
      <c r="P664" s="14"/>
      <c r="Q664" s="217">
        <v>294</v>
      </c>
      <c r="R664" s="16">
        <v>0</v>
      </c>
      <c r="S664" s="16"/>
      <c r="T664" s="16">
        <f t="shared" si="119"/>
        <v>0</v>
      </c>
      <c r="U664" s="46"/>
      <c r="V664" s="16">
        <f t="shared" si="120"/>
        <v>0</v>
      </c>
      <c r="W664" s="16" t="str">
        <f t="shared" si="111"/>
        <v/>
      </c>
      <c r="X664" s="14"/>
      <c r="Y664" s="2"/>
      <c r="AA664" s="45" t="s">
        <v>3129</v>
      </c>
      <c r="AB664" s="224" t="s">
        <v>3130</v>
      </c>
      <c r="AC664" s="224"/>
      <c r="AD664" s="224"/>
      <c r="AE664" s="224"/>
      <c r="AF664" s="224"/>
      <c r="AG664" s="224">
        <v>1</v>
      </c>
      <c r="AH664" s="224">
        <v>0</v>
      </c>
      <c r="AI664" s="224">
        <v>0</v>
      </c>
      <c r="AJ664" s="224">
        <v>0</v>
      </c>
      <c r="AK664" s="230">
        <f t="shared" si="112"/>
        <v>2004</v>
      </c>
      <c r="AL664" s="224">
        <f t="shared" si="113"/>
        <v>0</v>
      </c>
      <c r="AM664" s="224">
        <v>0</v>
      </c>
      <c r="AN664" s="224">
        <f t="shared" si="114"/>
        <v>0</v>
      </c>
      <c r="AO664" s="224">
        <f t="shared" si="115"/>
        <v>0</v>
      </c>
      <c r="AP664" s="233"/>
      <c r="AQ664" s="224">
        <f t="shared" si="116"/>
        <v>0</v>
      </c>
      <c r="AR664" s="224"/>
      <c r="AS664" s="224">
        <f t="shared" si="117"/>
        <v>0</v>
      </c>
      <c r="AT664" s="224">
        <f t="shared" si="118"/>
        <v>0</v>
      </c>
      <c r="AU664" s="224" t="str">
        <f>IFERROR((AQ664-#REF!+#REF!)/(#REF!-#REF!)*100,"")</f>
        <v/>
      </c>
      <c r="AV664" s="224"/>
      <c r="AW664" s="224"/>
      <c r="AX664" s="224"/>
    </row>
    <row r="665" ht="12.75" customHeight="1" spans="1:50">
      <c r="A665" s="13">
        <v>658</v>
      </c>
      <c r="B665" s="204" t="s">
        <v>2584</v>
      </c>
      <c r="C665" s="204" t="s">
        <v>2177</v>
      </c>
      <c r="D665" s="205" t="s">
        <v>1798</v>
      </c>
      <c r="E665" s="206"/>
      <c r="F665" s="206"/>
      <c r="G665" s="207" t="s">
        <v>3126</v>
      </c>
      <c r="H665" s="208"/>
      <c r="I665" s="209" t="s">
        <v>2281</v>
      </c>
      <c r="J665" s="208">
        <v>1</v>
      </c>
      <c r="K665" s="209" t="s">
        <v>3127</v>
      </c>
      <c r="L665" s="215" t="s">
        <v>1800</v>
      </c>
      <c r="M665" s="214" t="str">
        <f t="shared" si="110"/>
        <v>2004-12-31</v>
      </c>
      <c r="N665" s="46"/>
      <c r="O665" s="16"/>
      <c r="P665" s="14"/>
      <c r="Q665" s="217">
        <v>294</v>
      </c>
      <c r="R665" s="16">
        <v>0</v>
      </c>
      <c r="S665" s="16"/>
      <c r="T665" s="16">
        <f t="shared" si="119"/>
        <v>0</v>
      </c>
      <c r="U665" s="46"/>
      <c r="V665" s="16">
        <f t="shared" si="120"/>
        <v>0</v>
      </c>
      <c r="W665" s="16" t="str">
        <f t="shared" si="111"/>
        <v/>
      </c>
      <c r="X665" s="14"/>
      <c r="Y665" s="2"/>
      <c r="AA665" s="45" t="s">
        <v>3129</v>
      </c>
      <c r="AB665" s="224" t="s">
        <v>3130</v>
      </c>
      <c r="AC665" s="224"/>
      <c r="AD665" s="224"/>
      <c r="AE665" s="224"/>
      <c r="AF665" s="224"/>
      <c r="AG665" s="224">
        <v>1</v>
      </c>
      <c r="AH665" s="224">
        <v>0</v>
      </c>
      <c r="AI665" s="224">
        <v>0</v>
      </c>
      <c r="AJ665" s="224">
        <v>0</v>
      </c>
      <c r="AK665" s="230">
        <f t="shared" si="112"/>
        <v>2004</v>
      </c>
      <c r="AL665" s="224">
        <f t="shared" si="113"/>
        <v>0</v>
      </c>
      <c r="AM665" s="224">
        <v>0</v>
      </c>
      <c r="AN665" s="224">
        <f t="shared" si="114"/>
        <v>0</v>
      </c>
      <c r="AO665" s="224">
        <f t="shared" si="115"/>
        <v>0</v>
      </c>
      <c r="AP665" s="233"/>
      <c r="AQ665" s="224">
        <f t="shared" si="116"/>
        <v>0</v>
      </c>
      <c r="AR665" s="224"/>
      <c r="AS665" s="224">
        <f t="shared" si="117"/>
        <v>0</v>
      </c>
      <c r="AT665" s="224">
        <f t="shared" si="118"/>
        <v>0</v>
      </c>
      <c r="AU665" s="224" t="str">
        <f>IFERROR((AQ665-#REF!+#REF!)/(#REF!-#REF!)*100,"")</f>
        <v/>
      </c>
      <c r="AV665" s="224"/>
      <c r="AW665" s="224"/>
      <c r="AX665" s="224"/>
    </row>
    <row r="666" ht="12.75" customHeight="1" spans="1:50">
      <c r="A666" s="13">
        <v>659</v>
      </c>
      <c r="B666" s="204" t="s">
        <v>2585</v>
      </c>
      <c r="C666" s="204" t="s">
        <v>2177</v>
      </c>
      <c r="D666" s="205" t="s">
        <v>1798</v>
      </c>
      <c r="E666" s="206"/>
      <c r="F666" s="206"/>
      <c r="G666" s="207" t="s">
        <v>3126</v>
      </c>
      <c r="H666" s="208"/>
      <c r="I666" s="209" t="s">
        <v>2281</v>
      </c>
      <c r="J666" s="208">
        <v>1</v>
      </c>
      <c r="K666" s="209" t="s">
        <v>3127</v>
      </c>
      <c r="L666" s="215" t="s">
        <v>1800</v>
      </c>
      <c r="M666" s="214" t="str">
        <f t="shared" si="110"/>
        <v>2004-12-31</v>
      </c>
      <c r="N666" s="46"/>
      <c r="O666" s="16"/>
      <c r="P666" s="14"/>
      <c r="Q666" s="217">
        <v>294</v>
      </c>
      <c r="R666" s="16">
        <v>0</v>
      </c>
      <c r="S666" s="16"/>
      <c r="T666" s="16">
        <f t="shared" si="119"/>
        <v>0</v>
      </c>
      <c r="U666" s="46"/>
      <c r="V666" s="16">
        <f t="shared" si="120"/>
        <v>0</v>
      </c>
      <c r="W666" s="16" t="str">
        <f t="shared" si="111"/>
        <v/>
      </c>
      <c r="X666" s="14"/>
      <c r="Y666" s="2"/>
      <c r="AA666" s="45" t="s">
        <v>3129</v>
      </c>
      <c r="AB666" s="224" t="s">
        <v>3130</v>
      </c>
      <c r="AC666" s="224"/>
      <c r="AD666" s="224"/>
      <c r="AE666" s="224"/>
      <c r="AF666" s="224"/>
      <c r="AG666" s="224">
        <v>1</v>
      </c>
      <c r="AH666" s="224">
        <v>0</v>
      </c>
      <c r="AI666" s="224">
        <v>0</v>
      </c>
      <c r="AJ666" s="224">
        <v>0</v>
      </c>
      <c r="AK666" s="230">
        <f t="shared" si="112"/>
        <v>2004</v>
      </c>
      <c r="AL666" s="224">
        <f t="shared" si="113"/>
        <v>0</v>
      </c>
      <c r="AM666" s="224">
        <v>0</v>
      </c>
      <c r="AN666" s="224">
        <f t="shared" si="114"/>
        <v>0</v>
      </c>
      <c r="AO666" s="224">
        <f t="shared" si="115"/>
        <v>0</v>
      </c>
      <c r="AP666" s="233"/>
      <c r="AQ666" s="224">
        <f t="shared" si="116"/>
        <v>0</v>
      </c>
      <c r="AR666" s="224"/>
      <c r="AS666" s="224">
        <f t="shared" si="117"/>
        <v>0</v>
      </c>
      <c r="AT666" s="224">
        <f t="shared" si="118"/>
        <v>0</v>
      </c>
      <c r="AU666" s="224" t="str">
        <f>IFERROR((AQ666-#REF!+#REF!)/(#REF!-#REF!)*100,"")</f>
        <v/>
      </c>
      <c r="AV666" s="224"/>
      <c r="AW666" s="224"/>
      <c r="AX666" s="224"/>
    </row>
    <row r="667" ht="12.75" customHeight="1" spans="1:50">
      <c r="A667" s="13">
        <v>660</v>
      </c>
      <c r="B667" s="204" t="s">
        <v>2586</v>
      </c>
      <c r="C667" s="204" t="s">
        <v>2177</v>
      </c>
      <c r="D667" s="205" t="s">
        <v>1798</v>
      </c>
      <c r="E667" s="206"/>
      <c r="F667" s="206"/>
      <c r="G667" s="207" t="s">
        <v>3126</v>
      </c>
      <c r="H667" s="208"/>
      <c r="I667" s="209" t="s">
        <v>2281</v>
      </c>
      <c r="J667" s="208">
        <v>1</v>
      </c>
      <c r="K667" s="209" t="s">
        <v>3127</v>
      </c>
      <c r="L667" s="215" t="s">
        <v>1800</v>
      </c>
      <c r="M667" s="214" t="str">
        <f t="shared" si="110"/>
        <v>2004-12-31</v>
      </c>
      <c r="N667" s="46"/>
      <c r="O667" s="16"/>
      <c r="P667" s="14"/>
      <c r="Q667" s="217">
        <v>294</v>
      </c>
      <c r="R667" s="16">
        <v>0</v>
      </c>
      <c r="S667" s="16"/>
      <c r="T667" s="16">
        <f t="shared" si="119"/>
        <v>0</v>
      </c>
      <c r="U667" s="46"/>
      <c r="V667" s="16">
        <f t="shared" si="120"/>
        <v>0</v>
      </c>
      <c r="W667" s="16" t="str">
        <f t="shared" si="111"/>
        <v/>
      </c>
      <c r="X667" s="14"/>
      <c r="Y667" s="2"/>
      <c r="AA667" s="45" t="s">
        <v>3129</v>
      </c>
      <c r="AB667" s="224" t="s">
        <v>3130</v>
      </c>
      <c r="AC667" s="224"/>
      <c r="AD667" s="224"/>
      <c r="AE667" s="224"/>
      <c r="AF667" s="224"/>
      <c r="AG667" s="224">
        <v>1</v>
      </c>
      <c r="AH667" s="224">
        <v>0</v>
      </c>
      <c r="AI667" s="224">
        <v>0</v>
      </c>
      <c r="AJ667" s="224">
        <v>0</v>
      </c>
      <c r="AK667" s="230">
        <f t="shared" si="112"/>
        <v>2004</v>
      </c>
      <c r="AL667" s="224">
        <f t="shared" si="113"/>
        <v>0</v>
      </c>
      <c r="AM667" s="224">
        <v>0</v>
      </c>
      <c r="AN667" s="224">
        <f t="shared" si="114"/>
        <v>0</v>
      </c>
      <c r="AO667" s="224">
        <f t="shared" si="115"/>
        <v>0</v>
      </c>
      <c r="AP667" s="233"/>
      <c r="AQ667" s="224">
        <f t="shared" si="116"/>
        <v>0</v>
      </c>
      <c r="AR667" s="224"/>
      <c r="AS667" s="224">
        <f t="shared" si="117"/>
        <v>0</v>
      </c>
      <c r="AT667" s="224">
        <f t="shared" si="118"/>
        <v>0</v>
      </c>
      <c r="AU667" s="224" t="str">
        <f>IFERROR((AQ667-#REF!+#REF!)/(#REF!-#REF!)*100,"")</f>
        <v/>
      </c>
      <c r="AV667" s="224"/>
      <c r="AW667" s="224"/>
      <c r="AX667" s="224"/>
    </row>
    <row r="668" ht="12.75" customHeight="1" spans="1:50">
      <c r="A668" s="13">
        <v>661</v>
      </c>
      <c r="B668" s="204" t="s">
        <v>2587</v>
      </c>
      <c r="C668" s="204" t="s">
        <v>2177</v>
      </c>
      <c r="D668" s="205" t="s">
        <v>1798</v>
      </c>
      <c r="E668" s="206"/>
      <c r="F668" s="206"/>
      <c r="G668" s="207" t="s">
        <v>3126</v>
      </c>
      <c r="H668" s="208"/>
      <c r="I668" s="209" t="s">
        <v>2281</v>
      </c>
      <c r="J668" s="208">
        <v>1</v>
      </c>
      <c r="K668" s="209" t="s">
        <v>3127</v>
      </c>
      <c r="L668" s="215" t="s">
        <v>1800</v>
      </c>
      <c r="M668" s="214" t="str">
        <f t="shared" si="110"/>
        <v>2004-12-31</v>
      </c>
      <c r="N668" s="46"/>
      <c r="O668" s="16"/>
      <c r="P668" s="14"/>
      <c r="Q668" s="217">
        <v>294</v>
      </c>
      <c r="R668" s="16">
        <v>0</v>
      </c>
      <c r="S668" s="16"/>
      <c r="T668" s="16">
        <f t="shared" si="119"/>
        <v>0</v>
      </c>
      <c r="U668" s="46"/>
      <c r="V668" s="16">
        <f t="shared" si="120"/>
        <v>0</v>
      </c>
      <c r="W668" s="16" t="str">
        <f t="shared" si="111"/>
        <v/>
      </c>
      <c r="X668" s="14"/>
      <c r="Y668" s="2"/>
      <c r="AA668" s="45" t="s">
        <v>3129</v>
      </c>
      <c r="AB668" s="224" t="s">
        <v>3130</v>
      </c>
      <c r="AC668" s="224"/>
      <c r="AD668" s="224"/>
      <c r="AE668" s="224"/>
      <c r="AF668" s="224"/>
      <c r="AG668" s="224">
        <v>1</v>
      </c>
      <c r="AH668" s="224">
        <v>0</v>
      </c>
      <c r="AI668" s="224">
        <v>0</v>
      </c>
      <c r="AJ668" s="224">
        <v>0</v>
      </c>
      <c r="AK668" s="230">
        <f t="shared" si="112"/>
        <v>2004</v>
      </c>
      <c r="AL668" s="224">
        <f t="shared" si="113"/>
        <v>0</v>
      </c>
      <c r="AM668" s="224">
        <v>0</v>
      </c>
      <c r="AN668" s="224">
        <f t="shared" si="114"/>
        <v>0</v>
      </c>
      <c r="AO668" s="224">
        <f t="shared" si="115"/>
        <v>0</v>
      </c>
      <c r="AP668" s="233"/>
      <c r="AQ668" s="224">
        <f t="shared" si="116"/>
        <v>0</v>
      </c>
      <c r="AR668" s="224"/>
      <c r="AS668" s="224">
        <f t="shared" si="117"/>
        <v>0</v>
      </c>
      <c r="AT668" s="224">
        <f t="shared" si="118"/>
        <v>0</v>
      </c>
      <c r="AU668" s="224" t="str">
        <f>IFERROR((AQ668-#REF!+#REF!)/(#REF!-#REF!)*100,"")</f>
        <v/>
      </c>
      <c r="AV668" s="224"/>
      <c r="AW668" s="224"/>
      <c r="AX668" s="224"/>
    </row>
    <row r="669" ht="12.75" customHeight="1" spans="1:50">
      <c r="A669" s="13">
        <v>662</v>
      </c>
      <c r="B669" s="204" t="s">
        <v>2588</v>
      </c>
      <c r="C669" s="204" t="s">
        <v>2177</v>
      </c>
      <c r="D669" s="205" t="s">
        <v>1798</v>
      </c>
      <c r="E669" s="206"/>
      <c r="F669" s="206"/>
      <c r="G669" s="207" t="s">
        <v>3126</v>
      </c>
      <c r="H669" s="208"/>
      <c r="I669" s="209" t="s">
        <v>2281</v>
      </c>
      <c r="J669" s="208">
        <v>1</v>
      </c>
      <c r="K669" s="209" t="s">
        <v>3127</v>
      </c>
      <c r="L669" s="215" t="s">
        <v>1800</v>
      </c>
      <c r="M669" s="214" t="str">
        <f t="shared" si="110"/>
        <v>2004-12-31</v>
      </c>
      <c r="N669" s="46"/>
      <c r="O669" s="16"/>
      <c r="P669" s="14"/>
      <c r="Q669" s="217">
        <v>294</v>
      </c>
      <c r="R669" s="16">
        <v>0</v>
      </c>
      <c r="S669" s="16"/>
      <c r="T669" s="16">
        <f t="shared" si="119"/>
        <v>0</v>
      </c>
      <c r="U669" s="46"/>
      <c r="V669" s="16">
        <f t="shared" si="120"/>
        <v>0</v>
      </c>
      <c r="W669" s="16" t="str">
        <f t="shared" si="111"/>
        <v/>
      </c>
      <c r="X669" s="14"/>
      <c r="Y669" s="2"/>
      <c r="AA669" s="45" t="s">
        <v>3129</v>
      </c>
      <c r="AB669" s="224" t="s">
        <v>3130</v>
      </c>
      <c r="AC669" s="224"/>
      <c r="AD669" s="224"/>
      <c r="AE669" s="224"/>
      <c r="AF669" s="224"/>
      <c r="AG669" s="224">
        <v>1</v>
      </c>
      <c r="AH669" s="224">
        <v>0</v>
      </c>
      <c r="AI669" s="224">
        <v>0</v>
      </c>
      <c r="AJ669" s="224">
        <v>0</v>
      </c>
      <c r="AK669" s="230">
        <f t="shared" si="112"/>
        <v>2004</v>
      </c>
      <c r="AL669" s="224">
        <f t="shared" si="113"/>
        <v>0</v>
      </c>
      <c r="AM669" s="224">
        <v>0</v>
      </c>
      <c r="AN669" s="224">
        <f t="shared" si="114"/>
        <v>0</v>
      </c>
      <c r="AO669" s="224">
        <f t="shared" si="115"/>
        <v>0</v>
      </c>
      <c r="AP669" s="233"/>
      <c r="AQ669" s="224">
        <f t="shared" si="116"/>
        <v>0</v>
      </c>
      <c r="AR669" s="224"/>
      <c r="AS669" s="224">
        <f t="shared" si="117"/>
        <v>0</v>
      </c>
      <c r="AT669" s="224">
        <f t="shared" si="118"/>
        <v>0</v>
      </c>
      <c r="AU669" s="224" t="str">
        <f>IFERROR((AQ669-#REF!+#REF!)/(#REF!-#REF!)*100,"")</f>
        <v/>
      </c>
      <c r="AV669" s="224"/>
      <c r="AW669" s="224"/>
      <c r="AX669" s="224"/>
    </row>
    <row r="670" ht="12.75" customHeight="1" spans="1:50">
      <c r="A670" s="13">
        <v>663</v>
      </c>
      <c r="B670" s="204" t="s">
        <v>2589</v>
      </c>
      <c r="C670" s="204" t="s">
        <v>2177</v>
      </c>
      <c r="D670" s="205" t="s">
        <v>1798</v>
      </c>
      <c r="E670" s="206"/>
      <c r="F670" s="206"/>
      <c r="G670" s="207" t="s">
        <v>3126</v>
      </c>
      <c r="H670" s="208"/>
      <c r="I670" s="209" t="s">
        <v>2281</v>
      </c>
      <c r="J670" s="208">
        <v>1</v>
      </c>
      <c r="K670" s="209" t="s">
        <v>3127</v>
      </c>
      <c r="L670" s="215" t="s">
        <v>1800</v>
      </c>
      <c r="M670" s="214" t="str">
        <f t="shared" si="110"/>
        <v>2004-12-31</v>
      </c>
      <c r="N670" s="46"/>
      <c r="O670" s="16"/>
      <c r="P670" s="14"/>
      <c r="Q670" s="217">
        <v>294</v>
      </c>
      <c r="R670" s="16">
        <v>0</v>
      </c>
      <c r="S670" s="16"/>
      <c r="T670" s="16">
        <f t="shared" si="119"/>
        <v>0</v>
      </c>
      <c r="U670" s="46"/>
      <c r="V670" s="16">
        <f t="shared" si="120"/>
        <v>0</v>
      </c>
      <c r="W670" s="16" t="str">
        <f t="shared" si="111"/>
        <v/>
      </c>
      <c r="X670" s="14"/>
      <c r="Y670" s="2"/>
      <c r="AA670" s="45" t="s">
        <v>3129</v>
      </c>
      <c r="AB670" s="224" t="s">
        <v>3130</v>
      </c>
      <c r="AC670" s="224"/>
      <c r="AD670" s="224"/>
      <c r="AE670" s="224"/>
      <c r="AF670" s="224"/>
      <c r="AG670" s="224">
        <v>1</v>
      </c>
      <c r="AH670" s="224">
        <v>0</v>
      </c>
      <c r="AI670" s="224">
        <v>0</v>
      </c>
      <c r="AJ670" s="224">
        <v>0</v>
      </c>
      <c r="AK670" s="230">
        <f t="shared" si="112"/>
        <v>2004</v>
      </c>
      <c r="AL670" s="224">
        <f t="shared" si="113"/>
        <v>0</v>
      </c>
      <c r="AM670" s="224">
        <v>0</v>
      </c>
      <c r="AN670" s="224">
        <f t="shared" si="114"/>
        <v>0</v>
      </c>
      <c r="AO670" s="224">
        <f t="shared" si="115"/>
        <v>0</v>
      </c>
      <c r="AP670" s="233"/>
      <c r="AQ670" s="224">
        <f t="shared" si="116"/>
        <v>0</v>
      </c>
      <c r="AR670" s="224"/>
      <c r="AS670" s="224">
        <f t="shared" si="117"/>
        <v>0</v>
      </c>
      <c r="AT670" s="224">
        <f t="shared" si="118"/>
        <v>0</v>
      </c>
      <c r="AU670" s="224" t="str">
        <f>IFERROR((AQ670-#REF!+#REF!)/(#REF!-#REF!)*100,"")</f>
        <v/>
      </c>
      <c r="AV670" s="224"/>
      <c r="AW670" s="224"/>
      <c r="AX670" s="224"/>
    </row>
    <row r="671" ht="12.75" customHeight="1" spans="1:50">
      <c r="A671" s="13">
        <v>664</v>
      </c>
      <c r="B671" s="204" t="s">
        <v>2590</v>
      </c>
      <c r="C671" s="204" t="s">
        <v>2177</v>
      </c>
      <c r="D671" s="205" t="s">
        <v>1798</v>
      </c>
      <c r="E671" s="206"/>
      <c r="F671" s="206"/>
      <c r="G671" s="207" t="s">
        <v>3126</v>
      </c>
      <c r="H671" s="208"/>
      <c r="I671" s="209" t="s">
        <v>2281</v>
      </c>
      <c r="J671" s="208">
        <v>1</v>
      </c>
      <c r="K671" s="209" t="s">
        <v>3127</v>
      </c>
      <c r="L671" s="215" t="s">
        <v>1800</v>
      </c>
      <c r="M671" s="214" t="str">
        <f t="shared" si="110"/>
        <v>2004-12-31</v>
      </c>
      <c r="N671" s="46"/>
      <c r="O671" s="16"/>
      <c r="P671" s="14"/>
      <c r="Q671" s="217">
        <v>294</v>
      </c>
      <c r="R671" s="16">
        <v>0</v>
      </c>
      <c r="S671" s="16"/>
      <c r="T671" s="16">
        <f t="shared" si="119"/>
        <v>0</v>
      </c>
      <c r="U671" s="46"/>
      <c r="V671" s="16">
        <f t="shared" si="120"/>
        <v>0</v>
      </c>
      <c r="W671" s="16" t="str">
        <f t="shared" si="111"/>
        <v/>
      </c>
      <c r="X671" s="14"/>
      <c r="Y671" s="2"/>
      <c r="AA671" s="45" t="s">
        <v>3129</v>
      </c>
      <c r="AB671" s="224" t="s">
        <v>3130</v>
      </c>
      <c r="AC671" s="224"/>
      <c r="AD671" s="224"/>
      <c r="AE671" s="224"/>
      <c r="AF671" s="224"/>
      <c r="AG671" s="224">
        <v>1</v>
      </c>
      <c r="AH671" s="224">
        <v>0</v>
      </c>
      <c r="AI671" s="224">
        <v>0</v>
      </c>
      <c r="AJ671" s="224">
        <v>0</v>
      </c>
      <c r="AK671" s="230">
        <f t="shared" si="112"/>
        <v>2004</v>
      </c>
      <c r="AL671" s="224">
        <f t="shared" si="113"/>
        <v>0</v>
      </c>
      <c r="AM671" s="224">
        <v>0</v>
      </c>
      <c r="AN671" s="224">
        <f t="shared" si="114"/>
        <v>0</v>
      </c>
      <c r="AO671" s="224">
        <f t="shared" si="115"/>
        <v>0</v>
      </c>
      <c r="AP671" s="233"/>
      <c r="AQ671" s="224">
        <f t="shared" si="116"/>
        <v>0</v>
      </c>
      <c r="AR671" s="224"/>
      <c r="AS671" s="224">
        <f t="shared" si="117"/>
        <v>0</v>
      </c>
      <c r="AT671" s="224">
        <f t="shared" si="118"/>
        <v>0</v>
      </c>
      <c r="AU671" s="224" t="str">
        <f>IFERROR((AQ671-#REF!+#REF!)/(#REF!-#REF!)*100,"")</f>
        <v/>
      </c>
      <c r="AV671" s="224"/>
      <c r="AW671" s="224"/>
      <c r="AX671" s="224"/>
    </row>
    <row r="672" ht="12.75" customHeight="1" spans="1:50">
      <c r="A672" s="13">
        <v>665</v>
      </c>
      <c r="B672" s="204" t="s">
        <v>2591</v>
      </c>
      <c r="C672" s="204" t="s">
        <v>2177</v>
      </c>
      <c r="D672" s="205" t="s">
        <v>1798</v>
      </c>
      <c r="E672" s="206"/>
      <c r="F672" s="206"/>
      <c r="G672" s="207" t="s">
        <v>3126</v>
      </c>
      <c r="H672" s="208"/>
      <c r="I672" s="209" t="s">
        <v>2281</v>
      </c>
      <c r="J672" s="208">
        <v>1</v>
      </c>
      <c r="K672" s="209" t="s">
        <v>3127</v>
      </c>
      <c r="L672" s="215" t="s">
        <v>1800</v>
      </c>
      <c r="M672" s="214" t="str">
        <f t="shared" si="110"/>
        <v>2004-12-31</v>
      </c>
      <c r="N672" s="46"/>
      <c r="O672" s="16"/>
      <c r="P672" s="14"/>
      <c r="Q672" s="217">
        <v>294</v>
      </c>
      <c r="R672" s="16">
        <v>0</v>
      </c>
      <c r="S672" s="16"/>
      <c r="T672" s="16">
        <f t="shared" si="119"/>
        <v>0</v>
      </c>
      <c r="U672" s="46"/>
      <c r="V672" s="16">
        <f t="shared" si="120"/>
        <v>0</v>
      </c>
      <c r="W672" s="16" t="str">
        <f t="shared" si="111"/>
        <v/>
      </c>
      <c r="X672" s="14"/>
      <c r="Y672" s="2"/>
      <c r="AA672" s="45" t="s">
        <v>3129</v>
      </c>
      <c r="AB672" s="224" t="s">
        <v>3130</v>
      </c>
      <c r="AC672" s="224"/>
      <c r="AD672" s="224"/>
      <c r="AE672" s="224"/>
      <c r="AF672" s="224"/>
      <c r="AG672" s="224">
        <v>1</v>
      </c>
      <c r="AH672" s="224">
        <v>0</v>
      </c>
      <c r="AI672" s="224">
        <v>0</v>
      </c>
      <c r="AJ672" s="224">
        <v>0</v>
      </c>
      <c r="AK672" s="230">
        <f t="shared" si="112"/>
        <v>2004</v>
      </c>
      <c r="AL672" s="224">
        <f t="shared" si="113"/>
        <v>0</v>
      </c>
      <c r="AM672" s="224">
        <v>0</v>
      </c>
      <c r="AN672" s="224">
        <f t="shared" si="114"/>
        <v>0</v>
      </c>
      <c r="AO672" s="224">
        <f t="shared" si="115"/>
        <v>0</v>
      </c>
      <c r="AP672" s="233"/>
      <c r="AQ672" s="224">
        <f t="shared" si="116"/>
        <v>0</v>
      </c>
      <c r="AR672" s="224"/>
      <c r="AS672" s="224">
        <f t="shared" si="117"/>
        <v>0</v>
      </c>
      <c r="AT672" s="224">
        <f t="shared" si="118"/>
        <v>0</v>
      </c>
      <c r="AU672" s="224" t="str">
        <f>IFERROR((AQ672-#REF!+#REF!)/(#REF!-#REF!)*100,"")</f>
        <v/>
      </c>
      <c r="AV672" s="224"/>
      <c r="AW672" s="224"/>
      <c r="AX672" s="224"/>
    </row>
    <row r="673" ht="12.75" customHeight="1" spans="1:50">
      <c r="A673" s="13">
        <v>666</v>
      </c>
      <c r="B673" s="204" t="s">
        <v>2592</v>
      </c>
      <c r="C673" s="204" t="s">
        <v>2177</v>
      </c>
      <c r="D673" s="205" t="s">
        <v>1798</v>
      </c>
      <c r="E673" s="206"/>
      <c r="F673" s="206"/>
      <c r="G673" s="207" t="s">
        <v>3126</v>
      </c>
      <c r="H673" s="208"/>
      <c r="I673" s="209" t="s">
        <v>2281</v>
      </c>
      <c r="J673" s="208">
        <v>1</v>
      </c>
      <c r="K673" s="209" t="s">
        <v>3127</v>
      </c>
      <c r="L673" s="215" t="s">
        <v>1800</v>
      </c>
      <c r="M673" s="214" t="str">
        <f t="shared" si="110"/>
        <v>2004-12-31</v>
      </c>
      <c r="N673" s="46"/>
      <c r="O673" s="16"/>
      <c r="P673" s="14"/>
      <c r="Q673" s="217">
        <v>294</v>
      </c>
      <c r="R673" s="16">
        <v>0</v>
      </c>
      <c r="S673" s="16"/>
      <c r="T673" s="16">
        <f t="shared" si="119"/>
        <v>0</v>
      </c>
      <c r="U673" s="46"/>
      <c r="V673" s="16">
        <f t="shared" si="120"/>
        <v>0</v>
      </c>
      <c r="W673" s="16" t="str">
        <f t="shared" si="111"/>
        <v/>
      </c>
      <c r="X673" s="14"/>
      <c r="Y673" s="2"/>
      <c r="AA673" s="45" t="s">
        <v>3129</v>
      </c>
      <c r="AB673" s="224" t="s">
        <v>3130</v>
      </c>
      <c r="AC673" s="224"/>
      <c r="AD673" s="224"/>
      <c r="AE673" s="224"/>
      <c r="AF673" s="224"/>
      <c r="AG673" s="224">
        <v>1</v>
      </c>
      <c r="AH673" s="224">
        <v>0</v>
      </c>
      <c r="AI673" s="224">
        <v>0</v>
      </c>
      <c r="AJ673" s="224">
        <v>0</v>
      </c>
      <c r="AK673" s="230">
        <f t="shared" si="112"/>
        <v>2004</v>
      </c>
      <c r="AL673" s="224">
        <f t="shared" si="113"/>
        <v>0</v>
      </c>
      <c r="AM673" s="224">
        <v>0</v>
      </c>
      <c r="AN673" s="224">
        <f t="shared" si="114"/>
        <v>0</v>
      </c>
      <c r="AO673" s="224">
        <f t="shared" si="115"/>
        <v>0</v>
      </c>
      <c r="AP673" s="233"/>
      <c r="AQ673" s="224">
        <f t="shared" si="116"/>
        <v>0</v>
      </c>
      <c r="AR673" s="224"/>
      <c r="AS673" s="224">
        <f t="shared" si="117"/>
        <v>0</v>
      </c>
      <c r="AT673" s="224">
        <f t="shared" si="118"/>
        <v>0</v>
      </c>
      <c r="AU673" s="224" t="str">
        <f>IFERROR((AQ673-#REF!+#REF!)/(#REF!-#REF!)*100,"")</f>
        <v/>
      </c>
      <c r="AV673" s="224"/>
      <c r="AW673" s="224"/>
      <c r="AX673" s="224"/>
    </row>
    <row r="674" ht="12.75" customHeight="1" spans="1:50">
      <c r="A674" s="13">
        <v>667</v>
      </c>
      <c r="B674" s="204" t="s">
        <v>2593</v>
      </c>
      <c r="C674" s="204" t="s">
        <v>2177</v>
      </c>
      <c r="D674" s="205" t="s">
        <v>1798</v>
      </c>
      <c r="E674" s="206"/>
      <c r="F674" s="206"/>
      <c r="G674" s="207" t="s">
        <v>3126</v>
      </c>
      <c r="H674" s="208"/>
      <c r="I674" s="209" t="s">
        <v>2281</v>
      </c>
      <c r="J674" s="208">
        <v>1</v>
      </c>
      <c r="K674" s="209" t="s">
        <v>3127</v>
      </c>
      <c r="L674" s="215" t="s">
        <v>1800</v>
      </c>
      <c r="M674" s="214" t="str">
        <f t="shared" si="110"/>
        <v>2004-12-31</v>
      </c>
      <c r="N674" s="46"/>
      <c r="O674" s="16"/>
      <c r="P674" s="14"/>
      <c r="Q674" s="217">
        <v>294</v>
      </c>
      <c r="R674" s="16">
        <v>0</v>
      </c>
      <c r="S674" s="16"/>
      <c r="T674" s="16">
        <f t="shared" si="119"/>
        <v>0</v>
      </c>
      <c r="U674" s="46"/>
      <c r="V674" s="16">
        <f t="shared" si="120"/>
        <v>0</v>
      </c>
      <c r="W674" s="16" t="str">
        <f t="shared" si="111"/>
        <v/>
      </c>
      <c r="X674" s="14"/>
      <c r="Y674" s="2"/>
      <c r="AA674" s="45" t="s">
        <v>3129</v>
      </c>
      <c r="AB674" s="224" t="s">
        <v>3130</v>
      </c>
      <c r="AC674" s="224"/>
      <c r="AD674" s="224"/>
      <c r="AE674" s="224"/>
      <c r="AF674" s="224"/>
      <c r="AG674" s="224">
        <v>1</v>
      </c>
      <c r="AH674" s="224">
        <v>0</v>
      </c>
      <c r="AI674" s="224">
        <v>0</v>
      </c>
      <c r="AJ674" s="224">
        <v>0</v>
      </c>
      <c r="AK674" s="230">
        <f t="shared" si="112"/>
        <v>2004</v>
      </c>
      <c r="AL674" s="224">
        <f t="shared" si="113"/>
        <v>0</v>
      </c>
      <c r="AM674" s="224">
        <v>0</v>
      </c>
      <c r="AN674" s="224">
        <f t="shared" si="114"/>
        <v>0</v>
      </c>
      <c r="AO674" s="224">
        <f t="shared" si="115"/>
        <v>0</v>
      </c>
      <c r="AP674" s="233"/>
      <c r="AQ674" s="224">
        <f t="shared" si="116"/>
        <v>0</v>
      </c>
      <c r="AR674" s="224"/>
      <c r="AS674" s="224">
        <f t="shared" si="117"/>
        <v>0</v>
      </c>
      <c r="AT674" s="224">
        <f t="shared" si="118"/>
        <v>0</v>
      </c>
      <c r="AU674" s="224" t="str">
        <f>IFERROR((AQ674-#REF!+#REF!)/(#REF!-#REF!)*100,"")</f>
        <v/>
      </c>
      <c r="AV674" s="224"/>
      <c r="AW674" s="224"/>
      <c r="AX674" s="224"/>
    </row>
    <row r="675" ht="12.75" customHeight="1" spans="1:50">
      <c r="A675" s="13">
        <v>668</v>
      </c>
      <c r="B675" s="204" t="s">
        <v>2594</v>
      </c>
      <c r="C675" s="204" t="s">
        <v>2177</v>
      </c>
      <c r="D675" s="205" t="s">
        <v>1798</v>
      </c>
      <c r="E675" s="206"/>
      <c r="F675" s="206"/>
      <c r="G675" s="207" t="s">
        <v>3126</v>
      </c>
      <c r="H675" s="208"/>
      <c r="I675" s="209" t="s">
        <v>2281</v>
      </c>
      <c r="J675" s="208">
        <v>1</v>
      </c>
      <c r="K675" s="209" t="s">
        <v>3127</v>
      </c>
      <c r="L675" s="215" t="s">
        <v>1800</v>
      </c>
      <c r="M675" s="214" t="str">
        <f t="shared" si="110"/>
        <v>2004-12-31</v>
      </c>
      <c r="N675" s="46"/>
      <c r="O675" s="16"/>
      <c r="P675" s="14"/>
      <c r="Q675" s="217">
        <v>294</v>
      </c>
      <c r="R675" s="16">
        <v>0</v>
      </c>
      <c r="S675" s="16"/>
      <c r="T675" s="16">
        <f t="shared" si="119"/>
        <v>0</v>
      </c>
      <c r="U675" s="46"/>
      <c r="V675" s="16">
        <f t="shared" si="120"/>
        <v>0</v>
      </c>
      <c r="W675" s="16" t="str">
        <f t="shared" si="111"/>
        <v/>
      </c>
      <c r="X675" s="14"/>
      <c r="Y675" s="2"/>
      <c r="AA675" s="45" t="s">
        <v>3129</v>
      </c>
      <c r="AB675" s="224" t="s">
        <v>3130</v>
      </c>
      <c r="AC675" s="224"/>
      <c r="AD675" s="224"/>
      <c r="AE675" s="224"/>
      <c r="AF675" s="224"/>
      <c r="AG675" s="224">
        <v>1</v>
      </c>
      <c r="AH675" s="224">
        <v>0</v>
      </c>
      <c r="AI675" s="224">
        <v>0</v>
      </c>
      <c r="AJ675" s="224">
        <v>0</v>
      </c>
      <c r="AK675" s="230">
        <f t="shared" si="112"/>
        <v>2004</v>
      </c>
      <c r="AL675" s="224">
        <f t="shared" si="113"/>
        <v>0</v>
      </c>
      <c r="AM675" s="224">
        <v>0</v>
      </c>
      <c r="AN675" s="224">
        <f t="shared" si="114"/>
        <v>0</v>
      </c>
      <c r="AO675" s="224">
        <f t="shared" si="115"/>
        <v>0</v>
      </c>
      <c r="AP675" s="233"/>
      <c r="AQ675" s="224">
        <f t="shared" si="116"/>
        <v>0</v>
      </c>
      <c r="AR675" s="224"/>
      <c r="AS675" s="224">
        <f t="shared" si="117"/>
        <v>0</v>
      </c>
      <c r="AT675" s="224">
        <f t="shared" si="118"/>
        <v>0</v>
      </c>
      <c r="AU675" s="224" t="str">
        <f>IFERROR((AQ675-#REF!+#REF!)/(#REF!-#REF!)*100,"")</f>
        <v/>
      </c>
      <c r="AV675" s="224"/>
      <c r="AW675" s="224"/>
      <c r="AX675" s="224"/>
    </row>
    <row r="676" ht="12.75" customHeight="1" spans="1:50">
      <c r="A676" s="13">
        <v>669</v>
      </c>
      <c r="B676" s="204" t="s">
        <v>2595</v>
      </c>
      <c r="C676" s="204" t="s">
        <v>2177</v>
      </c>
      <c r="D676" s="205" t="s">
        <v>1798</v>
      </c>
      <c r="E676" s="206"/>
      <c r="F676" s="206"/>
      <c r="G676" s="207" t="s">
        <v>3126</v>
      </c>
      <c r="H676" s="208"/>
      <c r="I676" s="209" t="s">
        <v>2281</v>
      </c>
      <c r="J676" s="208">
        <v>1</v>
      </c>
      <c r="K676" s="209" t="s">
        <v>3127</v>
      </c>
      <c r="L676" s="215" t="s">
        <v>1800</v>
      </c>
      <c r="M676" s="214" t="str">
        <f t="shared" si="110"/>
        <v>2004-12-31</v>
      </c>
      <c r="N676" s="46"/>
      <c r="O676" s="16"/>
      <c r="P676" s="14"/>
      <c r="Q676" s="217">
        <v>294</v>
      </c>
      <c r="R676" s="16">
        <v>0</v>
      </c>
      <c r="S676" s="16"/>
      <c r="T676" s="16">
        <f t="shared" si="119"/>
        <v>0</v>
      </c>
      <c r="U676" s="46"/>
      <c r="V676" s="16">
        <f t="shared" si="120"/>
        <v>0</v>
      </c>
      <c r="W676" s="16" t="str">
        <f t="shared" si="111"/>
        <v/>
      </c>
      <c r="X676" s="14"/>
      <c r="Y676" s="2"/>
      <c r="AA676" s="45" t="s">
        <v>3129</v>
      </c>
      <c r="AB676" s="224" t="s">
        <v>3130</v>
      </c>
      <c r="AC676" s="224"/>
      <c r="AD676" s="224"/>
      <c r="AE676" s="224"/>
      <c r="AF676" s="224"/>
      <c r="AG676" s="224">
        <v>1</v>
      </c>
      <c r="AH676" s="224">
        <v>0</v>
      </c>
      <c r="AI676" s="224">
        <v>0</v>
      </c>
      <c r="AJ676" s="224">
        <v>0</v>
      </c>
      <c r="AK676" s="230">
        <f t="shared" si="112"/>
        <v>2004</v>
      </c>
      <c r="AL676" s="224">
        <f t="shared" si="113"/>
        <v>0</v>
      </c>
      <c r="AM676" s="224">
        <v>0</v>
      </c>
      <c r="AN676" s="224">
        <f t="shared" si="114"/>
        <v>0</v>
      </c>
      <c r="AO676" s="224">
        <f t="shared" si="115"/>
        <v>0</v>
      </c>
      <c r="AP676" s="233"/>
      <c r="AQ676" s="224">
        <f t="shared" si="116"/>
        <v>0</v>
      </c>
      <c r="AR676" s="224"/>
      <c r="AS676" s="224">
        <f t="shared" si="117"/>
        <v>0</v>
      </c>
      <c r="AT676" s="224">
        <f t="shared" si="118"/>
        <v>0</v>
      </c>
      <c r="AU676" s="224" t="str">
        <f>IFERROR((AQ676-#REF!+#REF!)/(#REF!-#REF!)*100,"")</f>
        <v/>
      </c>
      <c r="AV676" s="224"/>
      <c r="AW676" s="224"/>
      <c r="AX676" s="224"/>
    </row>
    <row r="677" ht="12.75" customHeight="1" spans="1:50">
      <c r="A677" s="13">
        <v>670</v>
      </c>
      <c r="B677" s="204" t="s">
        <v>2596</v>
      </c>
      <c r="C677" s="204" t="s">
        <v>2177</v>
      </c>
      <c r="D677" s="205" t="s">
        <v>1798</v>
      </c>
      <c r="E677" s="206"/>
      <c r="F677" s="206"/>
      <c r="G677" s="207" t="s">
        <v>3126</v>
      </c>
      <c r="H677" s="208"/>
      <c r="I677" s="209" t="s">
        <v>2281</v>
      </c>
      <c r="J677" s="208">
        <v>1</v>
      </c>
      <c r="K677" s="209" t="s">
        <v>3127</v>
      </c>
      <c r="L677" s="215" t="s">
        <v>1800</v>
      </c>
      <c r="M677" s="214" t="str">
        <f t="shared" si="110"/>
        <v>2004-12-31</v>
      </c>
      <c r="N677" s="46"/>
      <c r="O677" s="16"/>
      <c r="P677" s="14"/>
      <c r="Q677" s="217">
        <v>294</v>
      </c>
      <c r="R677" s="16">
        <v>0</v>
      </c>
      <c r="S677" s="16"/>
      <c r="T677" s="16">
        <f t="shared" si="119"/>
        <v>0</v>
      </c>
      <c r="U677" s="46"/>
      <c r="V677" s="16">
        <f t="shared" si="120"/>
        <v>0</v>
      </c>
      <c r="W677" s="16" t="str">
        <f t="shared" si="111"/>
        <v/>
      </c>
      <c r="X677" s="14"/>
      <c r="Y677" s="2"/>
      <c r="AA677" s="45" t="s">
        <v>3129</v>
      </c>
      <c r="AB677" s="224" t="s">
        <v>3130</v>
      </c>
      <c r="AC677" s="224"/>
      <c r="AD677" s="224"/>
      <c r="AE677" s="224"/>
      <c r="AF677" s="224"/>
      <c r="AG677" s="224">
        <v>1</v>
      </c>
      <c r="AH677" s="224">
        <v>0</v>
      </c>
      <c r="AI677" s="224">
        <v>0</v>
      </c>
      <c r="AJ677" s="224">
        <v>0</v>
      </c>
      <c r="AK677" s="230">
        <f t="shared" si="112"/>
        <v>2004</v>
      </c>
      <c r="AL677" s="224">
        <f t="shared" si="113"/>
        <v>0</v>
      </c>
      <c r="AM677" s="224">
        <v>0</v>
      </c>
      <c r="AN677" s="224">
        <f t="shared" si="114"/>
        <v>0</v>
      </c>
      <c r="AO677" s="224">
        <f t="shared" si="115"/>
        <v>0</v>
      </c>
      <c r="AP677" s="233"/>
      <c r="AQ677" s="224">
        <f t="shared" si="116"/>
        <v>0</v>
      </c>
      <c r="AR677" s="224"/>
      <c r="AS677" s="224">
        <f t="shared" si="117"/>
        <v>0</v>
      </c>
      <c r="AT677" s="224">
        <f t="shared" si="118"/>
        <v>0</v>
      </c>
      <c r="AU677" s="224" t="str">
        <f>IFERROR((AQ677-#REF!+#REF!)/(#REF!-#REF!)*100,"")</f>
        <v/>
      </c>
      <c r="AV677" s="224"/>
      <c r="AW677" s="224"/>
      <c r="AX677" s="224"/>
    </row>
    <row r="678" ht="12.75" customHeight="1" spans="1:50">
      <c r="A678" s="13">
        <v>671</v>
      </c>
      <c r="B678" s="204" t="s">
        <v>2597</v>
      </c>
      <c r="C678" s="204" t="s">
        <v>2177</v>
      </c>
      <c r="D678" s="205" t="s">
        <v>1798</v>
      </c>
      <c r="E678" s="206"/>
      <c r="F678" s="206"/>
      <c r="G678" s="207" t="s">
        <v>3126</v>
      </c>
      <c r="H678" s="208"/>
      <c r="I678" s="209" t="s">
        <v>2281</v>
      </c>
      <c r="J678" s="208">
        <v>1</v>
      </c>
      <c r="K678" s="209" t="s">
        <v>3127</v>
      </c>
      <c r="L678" s="215" t="s">
        <v>1800</v>
      </c>
      <c r="M678" s="214" t="str">
        <f t="shared" si="110"/>
        <v>2004-12-31</v>
      </c>
      <c r="N678" s="46"/>
      <c r="O678" s="16"/>
      <c r="P678" s="14"/>
      <c r="Q678" s="217">
        <v>294</v>
      </c>
      <c r="R678" s="16">
        <v>0</v>
      </c>
      <c r="S678" s="16"/>
      <c r="T678" s="16">
        <f t="shared" si="119"/>
        <v>0</v>
      </c>
      <c r="U678" s="46"/>
      <c r="V678" s="16">
        <f t="shared" si="120"/>
        <v>0</v>
      </c>
      <c r="W678" s="16" t="str">
        <f t="shared" si="111"/>
        <v/>
      </c>
      <c r="X678" s="14"/>
      <c r="Y678" s="2"/>
      <c r="AA678" s="45" t="s">
        <v>3129</v>
      </c>
      <c r="AB678" s="224" t="s">
        <v>3130</v>
      </c>
      <c r="AC678" s="224"/>
      <c r="AD678" s="224"/>
      <c r="AE678" s="224"/>
      <c r="AF678" s="224"/>
      <c r="AG678" s="224">
        <v>1</v>
      </c>
      <c r="AH678" s="224">
        <v>0</v>
      </c>
      <c r="AI678" s="224">
        <v>0</v>
      </c>
      <c r="AJ678" s="224">
        <v>0</v>
      </c>
      <c r="AK678" s="230">
        <f t="shared" si="112"/>
        <v>2004</v>
      </c>
      <c r="AL678" s="224">
        <f t="shared" si="113"/>
        <v>0</v>
      </c>
      <c r="AM678" s="224">
        <v>0</v>
      </c>
      <c r="AN678" s="224">
        <f t="shared" si="114"/>
        <v>0</v>
      </c>
      <c r="AO678" s="224">
        <f t="shared" si="115"/>
        <v>0</v>
      </c>
      <c r="AP678" s="233"/>
      <c r="AQ678" s="224">
        <f t="shared" si="116"/>
        <v>0</v>
      </c>
      <c r="AR678" s="224"/>
      <c r="AS678" s="224">
        <f t="shared" si="117"/>
        <v>0</v>
      </c>
      <c r="AT678" s="224">
        <f t="shared" si="118"/>
        <v>0</v>
      </c>
      <c r="AU678" s="224" t="str">
        <f>IFERROR((AQ678-#REF!+#REF!)/(#REF!-#REF!)*100,"")</f>
        <v/>
      </c>
      <c r="AV678" s="224"/>
      <c r="AW678" s="224"/>
      <c r="AX678" s="224"/>
    </row>
    <row r="679" ht="12.75" customHeight="1" spans="1:50">
      <c r="A679" s="13">
        <v>672</v>
      </c>
      <c r="B679" s="204" t="s">
        <v>2598</v>
      </c>
      <c r="C679" s="204" t="s">
        <v>2177</v>
      </c>
      <c r="D679" s="205" t="s">
        <v>1798</v>
      </c>
      <c r="E679" s="206"/>
      <c r="F679" s="206"/>
      <c r="G679" s="207" t="s">
        <v>3126</v>
      </c>
      <c r="H679" s="208"/>
      <c r="I679" s="209" t="s">
        <v>2281</v>
      </c>
      <c r="J679" s="208">
        <v>1</v>
      </c>
      <c r="K679" s="209" t="s">
        <v>3127</v>
      </c>
      <c r="L679" s="215" t="s">
        <v>1800</v>
      </c>
      <c r="M679" s="214" t="str">
        <f t="shared" si="110"/>
        <v>2004-12-31</v>
      </c>
      <c r="N679" s="46"/>
      <c r="O679" s="16"/>
      <c r="P679" s="14"/>
      <c r="Q679" s="217">
        <v>294</v>
      </c>
      <c r="R679" s="16">
        <v>0</v>
      </c>
      <c r="S679" s="16"/>
      <c r="T679" s="16">
        <f t="shared" si="119"/>
        <v>0</v>
      </c>
      <c r="U679" s="46"/>
      <c r="V679" s="16">
        <f t="shared" si="120"/>
        <v>0</v>
      </c>
      <c r="W679" s="16" t="str">
        <f t="shared" si="111"/>
        <v/>
      </c>
      <c r="X679" s="14"/>
      <c r="Y679" s="2"/>
      <c r="AA679" s="45" t="s">
        <v>3129</v>
      </c>
      <c r="AB679" s="224" t="s">
        <v>3130</v>
      </c>
      <c r="AC679" s="224"/>
      <c r="AD679" s="224"/>
      <c r="AE679" s="224"/>
      <c r="AF679" s="224"/>
      <c r="AG679" s="224">
        <v>1</v>
      </c>
      <c r="AH679" s="224">
        <v>0</v>
      </c>
      <c r="AI679" s="224">
        <v>0</v>
      </c>
      <c r="AJ679" s="224">
        <v>0</v>
      </c>
      <c r="AK679" s="230">
        <f t="shared" si="112"/>
        <v>2004</v>
      </c>
      <c r="AL679" s="224">
        <f t="shared" si="113"/>
        <v>0</v>
      </c>
      <c r="AM679" s="224">
        <v>0</v>
      </c>
      <c r="AN679" s="224">
        <f t="shared" si="114"/>
        <v>0</v>
      </c>
      <c r="AO679" s="224">
        <f t="shared" si="115"/>
        <v>0</v>
      </c>
      <c r="AP679" s="233"/>
      <c r="AQ679" s="224">
        <f t="shared" si="116"/>
        <v>0</v>
      </c>
      <c r="AR679" s="224"/>
      <c r="AS679" s="224">
        <f t="shared" si="117"/>
        <v>0</v>
      </c>
      <c r="AT679" s="224">
        <f t="shared" si="118"/>
        <v>0</v>
      </c>
      <c r="AU679" s="224" t="str">
        <f>IFERROR((AQ679-#REF!+#REF!)/(#REF!-#REF!)*100,"")</f>
        <v/>
      </c>
      <c r="AV679" s="224"/>
      <c r="AW679" s="224"/>
      <c r="AX679" s="224"/>
    </row>
    <row r="680" ht="12.75" customHeight="1" spans="1:50">
      <c r="A680" s="13">
        <v>673</v>
      </c>
      <c r="B680" s="204" t="s">
        <v>2599</v>
      </c>
      <c r="C680" s="204" t="s">
        <v>2177</v>
      </c>
      <c r="D680" s="205" t="s">
        <v>1798</v>
      </c>
      <c r="E680" s="206"/>
      <c r="F680" s="206"/>
      <c r="G680" s="207" t="s">
        <v>3126</v>
      </c>
      <c r="H680" s="208"/>
      <c r="I680" s="209" t="s">
        <v>2281</v>
      </c>
      <c r="J680" s="208">
        <v>1</v>
      </c>
      <c r="K680" s="209" t="s">
        <v>3127</v>
      </c>
      <c r="L680" s="215" t="s">
        <v>1800</v>
      </c>
      <c r="M680" s="214" t="str">
        <f t="shared" si="110"/>
        <v>2004-12-31</v>
      </c>
      <c r="N680" s="46"/>
      <c r="O680" s="16"/>
      <c r="P680" s="14"/>
      <c r="Q680" s="217">
        <v>294</v>
      </c>
      <c r="R680" s="16">
        <v>0</v>
      </c>
      <c r="S680" s="16"/>
      <c r="T680" s="16">
        <f t="shared" si="119"/>
        <v>0</v>
      </c>
      <c r="U680" s="46"/>
      <c r="V680" s="16">
        <f t="shared" si="120"/>
        <v>0</v>
      </c>
      <c r="W680" s="16" t="str">
        <f t="shared" si="111"/>
        <v/>
      </c>
      <c r="X680" s="14"/>
      <c r="Y680" s="2"/>
      <c r="AA680" s="45" t="s">
        <v>3129</v>
      </c>
      <c r="AB680" s="224" t="s">
        <v>3130</v>
      </c>
      <c r="AC680" s="224"/>
      <c r="AD680" s="224"/>
      <c r="AE680" s="224"/>
      <c r="AF680" s="224"/>
      <c r="AG680" s="224">
        <v>1</v>
      </c>
      <c r="AH680" s="224">
        <v>0</v>
      </c>
      <c r="AI680" s="224">
        <v>0</v>
      </c>
      <c r="AJ680" s="224">
        <v>0</v>
      </c>
      <c r="AK680" s="230">
        <f t="shared" si="112"/>
        <v>2004</v>
      </c>
      <c r="AL680" s="224">
        <f t="shared" si="113"/>
        <v>0</v>
      </c>
      <c r="AM680" s="224">
        <v>0</v>
      </c>
      <c r="AN680" s="224">
        <f t="shared" si="114"/>
        <v>0</v>
      </c>
      <c r="AO680" s="224">
        <f t="shared" si="115"/>
        <v>0</v>
      </c>
      <c r="AP680" s="233"/>
      <c r="AQ680" s="224">
        <f t="shared" si="116"/>
        <v>0</v>
      </c>
      <c r="AR680" s="224"/>
      <c r="AS680" s="224">
        <f t="shared" si="117"/>
        <v>0</v>
      </c>
      <c r="AT680" s="224">
        <f t="shared" si="118"/>
        <v>0</v>
      </c>
      <c r="AU680" s="224" t="str">
        <f>IFERROR((AQ680-#REF!+#REF!)/(#REF!-#REF!)*100,"")</f>
        <v/>
      </c>
      <c r="AV680" s="224"/>
      <c r="AW680" s="224"/>
      <c r="AX680" s="224"/>
    </row>
    <row r="681" ht="12.75" customHeight="1" spans="1:50">
      <c r="A681" s="13">
        <v>674</v>
      </c>
      <c r="B681" s="204" t="s">
        <v>2600</v>
      </c>
      <c r="C681" s="204" t="s">
        <v>2177</v>
      </c>
      <c r="D681" s="205" t="s">
        <v>1798</v>
      </c>
      <c r="E681" s="206"/>
      <c r="F681" s="206"/>
      <c r="G681" s="207" t="s">
        <v>3126</v>
      </c>
      <c r="H681" s="208"/>
      <c r="I681" s="209" t="s">
        <v>2281</v>
      </c>
      <c r="J681" s="208">
        <v>1</v>
      </c>
      <c r="K681" s="209" t="s">
        <v>3127</v>
      </c>
      <c r="L681" s="215" t="s">
        <v>1800</v>
      </c>
      <c r="M681" s="214" t="str">
        <f t="shared" si="110"/>
        <v>2004-12-31</v>
      </c>
      <c r="N681" s="46"/>
      <c r="O681" s="16"/>
      <c r="P681" s="14"/>
      <c r="Q681" s="217">
        <v>294</v>
      </c>
      <c r="R681" s="16">
        <v>0</v>
      </c>
      <c r="S681" s="16"/>
      <c r="T681" s="16">
        <f t="shared" si="119"/>
        <v>0</v>
      </c>
      <c r="U681" s="46"/>
      <c r="V681" s="16">
        <f t="shared" si="120"/>
        <v>0</v>
      </c>
      <c r="W681" s="16" t="str">
        <f t="shared" si="111"/>
        <v/>
      </c>
      <c r="X681" s="14"/>
      <c r="Y681" s="2"/>
      <c r="AA681" s="45" t="s">
        <v>3129</v>
      </c>
      <c r="AB681" s="224" t="s">
        <v>3130</v>
      </c>
      <c r="AC681" s="224"/>
      <c r="AD681" s="224"/>
      <c r="AE681" s="224"/>
      <c r="AF681" s="224"/>
      <c r="AG681" s="224">
        <v>1</v>
      </c>
      <c r="AH681" s="224">
        <v>0</v>
      </c>
      <c r="AI681" s="224">
        <v>0</v>
      </c>
      <c r="AJ681" s="224">
        <v>0</v>
      </c>
      <c r="AK681" s="230">
        <f t="shared" si="112"/>
        <v>2004</v>
      </c>
      <c r="AL681" s="224">
        <f t="shared" si="113"/>
        <v>0</v>
      </c>
      <c r="AM681" s="224">
        <v>0</v>
      </c>
      <c r="AN681" s="224">
        <f t="shared" si="114"/>
        <v>0</v>
      </c>
      <c r="AO681" s="224">
        <f t="shared" si="115"/>
        <v>0</v>
      </c>
      <c r="AP681" s="233"/>
      <c r="AQ681" s="224">
        <f t="shared" si="116"/>
        <v>0</v>
      </c>
      <c r="AR681" s="224"/>
      <c r="AS681" s="224">
        <f t="shared" si="117"/>
        <v>0</v>
      </c>
      <c r="AT681" s="224">
        <f t="shared" si="118"/>
        <v>0</v>
      </c>
      <c r="AU681" s="224" t="str">
        <f>IFERROR((AQ681-#REF!+#REF!)/(#REF!-#REF!)*100,"")</f>
        <v/>
      </c>
      <c r="AV681" s="224"/>
      <c r="AW681" s="224"/>
      <c r="AX681" s="224"/>
    </row>
    <row r="682" ht="12.75" customHeight="1" spans="1:50">
      <c r="A682" s="13">
        <v>675</v>
      </c>
      <c r="B682" s="204" t="s">
        <v>2601</v>
      </c>
      <c r="C682" s="204" t="s">
        <v>2177</v>
      </c>
      <c r="D682" s="205" t="s">
        <v>1798</v>
      </c>
      <c r="E682" s="206"/>
      <c r="F682" s="206"/>
      <c r="G682" s="207" t="s">
        <v>3126</v>
      </c>
      <c r="H682" s="208"/>
      <c r="I682" s="209" t="s">
        <v>2281</v>
      </c>
      <c r="J682" s="208">
        <v>1</v>
      </c>
      <c r="K682" s="209" t="s">
        <v>3127</v>
      </c>
      <c r="L682" s="215" t="s">
        <v>1800</v>
      </c>
      <c r="M682" s="214" t="str">
        <f t="shared" si="110"/>
        <v>2004-12-31</v>
      </c>
      <c r="N682" s="46"/>
      <c r="O682" s="16"/>
      <c r="P682" s="14"/>
      <c r="Q682" s="217">
        <v>294</v>
      </c>
      <c r="R682" s="16">
        <v>0</v>
      </c>
      <c r="S682" s="16"/>
      <c r="T682" s="16">
        <f t="shared" si="119"/>
        <v>0</v>
      </c>
      <c r="U682" s="46"/>
      <c r="V682" s="16">
        <f t="shared" si="120"/>
        <v>0</v>
      </c>
      <c r="W682" s="16" t="str">
        <f t="shared" si="111"/>
        <v/>
      </c>
      <c r="X682" s="14"/>
      <c r="Y682" s="2"/>
      <c r="AA682" s="45" t="s">
        <v>3129</v>
      </c>
      <c r="AB682" s="224" t="s">
        <v>3130</v>
      </c>
      <c r="AC682" s="224"/>
      <c r="AD682" s="224"/>
      <c r="AE682" s="224"/>
      <c r="AF682" s="224"/>
      <c r="AG682" s="224">
        <v>1</v>
      </c>
      <c r="AH682" s="224">
        <v>0</v>
      </c>
      <c r="AI682" s="224">
        <v>0</v>
      </c>
      <c r="AJ682" s="224">
        <v>0</v>
      </c>
      <c r="AK682" s="230">
        <f t="shared" si="112"/>
        <v>2004</v>
      </c>
      <c r="AL682" s="224">
        <f t="shared" si="113"/>
        <v>0</v>
      </c>
      <c r="AM682" s="224">
        <v>0</v>
      </c>
      <c r="AN682" s="224">
        <f t="shared" si="114"/>
        <v>0</v>
      </c>
      <c r="AO682" s="224">
        <f t="shared" si="115"/>
        <v>0</v>
      </c>
      <c r="AP682" s="233"/>
      <c r="AQ682" s="224">
        <f t="shared" si="116"/>
        <v>0</v>
      </c>
      <c r="AR682" s="224"/>
      <c r="AS682" s="224">
        <f t="shared" si="117"/>
        <v>0</v>
      </c>
      <c r="AT682" s="224">
        <f t="shared" si="118"/>
        <v>0</v>
      </c>
      <c r="AU682" s="224" t="str">
        <f>IFERROR((AQ682-#REF!+#REF!)/(#REF!-#REF!)*100,"")</f>
        <v/>
      </c>
      <c r="AV682" s="224"/>
      <c r="AW682" s="224"/>
      <c r="AX682" s="224"/>
    </row>
    <row r="683" ht="12.75" customHeight="1" spans="1:50">
      <c r="A683" s="13">
        <v>676</v>
      </c>
      <c r="B683" s="204" t="s">
        <v>2602</v>
      </c>
      <c r="C683" s="204" t="s">
        <v>2177</v>
      </c>
      <c r="D683" s="205" t="s">
        <v>1798</v>
      </c>
      <c r="E683" s="206"/>
      <c r="F683" s="206"/>
      <c r="G683" s="207" t="s">
        <v>3126</v>
      </c>
      <c r="H683" s="208"/>
      <c r="I683" s="209" t="s">
        <v>2281</v>
      </c>
      <c r="J683" s="208">
        <v>1</v>
      </c>
      <c r="K683" s="209" t="s">
        <v>3127</v>
      </c>
      <c r="L683" s="215" t="s">
        <v>1800</v>
      </c>
      <c r="M683" s="214" t="str">
        <f t="shared" si="110"/>
        <v>2004-12-31</v>
      </c>
      <c r="N683" s="46"/>
      <c r="O683" s="16"/>
      <c r="P683" s="14"/>
      <c r="Q683" s="217">
        <v>294</v>
      </c>
      <c r="R683" s="16">
        <v>0</v>
      </c>
      <c r="S683" s="16"/>
      <c r="T683" s="16">
        <f t="shared" si="119"/>
        <v>0</v>
      </c>
      <c r="U683" s="46"/>
      <c r="V683" s="16">
        <f t="shared" si="120"/>
        <v>0</v>
      </c>
      <c r="W683" s="16" t="str">
        <f t="shared" si="111"/>
        <v/>
      </c>
      <c r="X683" s="14"/>
      <c r="Y683" s="2"/>
      <c r="AA683" s="45" t="s">
        <v>3129</v>
      </c>
      <c r="AB683" s="224" t="s">
        <v>3130</v>
      </c>
      <c r="AC683" s="224"/>
      <c r="AD683" s="224"/>
      <c r="AE683" s="224"/>
      <c r="AF683" s="224"/>
      <c r="AG683" s="224">
        <v>1</v>
      </c>
      <c r="AH683" s="224">
        <v>0</v>
      </c>
      <c r="AI683" s="224">
        <v>0</v>
      </c>
      <c r="AJ683" s="224">
        <v>0</v>
      </c>
      <c r="AK683" s="230">
        <f t="shared" si="112"/>
        <v>2004</v>
      </c>
      <c r="AL683" s="224">
        <f t="shared" si="113"/>
        <v>0</v>
      </c>
      <c r="AM683" s="224">
        <v>0</v>
      </c>
      <c r="AN683" s="224">
        <f t="shared" si="114"/>
        <v>0</v>
      </c>
      <c r="AO683" s="224">
        <f t="shared" si="115"/>
        <v>0</v>
      </c>
      <c r="AP683" s="233"/>
      <c r="AQ683" s="224">
        <f t="shared" si="116"/>
        <v>0</v>
      </c>
      <c r="AR683" s="224"/>
      <c r="AS683" s="224">
        <f t="shared" si="117"/>
        <v>0</v>
      </c>
      <c r="AT683" s="224">
        <f t="shared" si="118"/>
        <v>0</v>
      </c>
      <c r="AU683" s="224" t="str">
        <f>IFERROR((AQ683-#REF!+#REF!)/(#REF!-#REF!)*100,"")</f>
        <v/>
      </c>
      <c r="AV683" s="224"/>
      <c r="AW683" s="224"/>
      <c r="AX683" s="224"/>
    </row>
    <row r="684" ht="12.75" customHeight="1" spans="1:50">
      <c r="A684" s="13">
        <v>677</v>
      </c>
      <c r="B684" s="204" t="s">
        <v>2603</v>
      </c>
      <c r="C684" s="204" t="s">
        <v>2177</v>
      </c>
      <c r="D684" s="205" t="s">
        <v>1798</v>
      </c>
      <c r="E684" s="206"/>
      <c r="F684" s="206"/>
      <c r="G684" s="207" t="s">
        <v>3126</v>
      </c>
      <c r="H684" s="208"/>
      <c r="I684" s="209" t="s">
        <v>2281</v>
      </c>
      <c r="J684" s="208">
        <v>1</v>
      </c>
      <c r="K684" s="209" t="s">
        <v>3127</v>
      </c>
      <c r="L684" s="215" t="s">
        <v>1800</v>
      </c>
      <c r="M684" s="214" t="str">
        <f t="shared" si="110"/>
        <v>2004-12-31</v>
      </c>
      <c r="N684" s="46"/>
      <c r="O684" s="16"/>
      <c r="P684" s="14"/>
      <c r="Q684" s="217">
        <v>294</v>
      </c>
      <c r="R684" s="16">
        <v>0</v>
      </c>
      <c r="S684" s="16"/>
      <c r="T684" s="16">
        <f t="shared" si="119"/>
        <v>0</v>
      </c>
      <c r="U684" s="46"/>
      <c r="V684" s="16">
        <f t="shared" si="120"/>
        <v>0</v>
      </c>
      <c r="W684" s="16" t="str">
        <f t="shared" si="111"/>
        <v/>
      </c>
      <c r="X684" s="14"/>
      <c r="Y684" s="2"/>
      <c r="AA684" s="45" t="s">
        <v>3129</v>
      </c>
      <c r="AB684" s="224" t="s">
        <v>3130</v>
      </c>
      <c r="AC684" s="224"/>
      <c r="AD684" s="224"/>
      <c r="AE684" s="224"/>
      <c r="AF684" s="224"/>
      <c r="AG684" s="224">
        <v>1</v>
      </c>
      <c r="AH684" s="224">
        <v>0</v>
      </c>
      <c r="AI684" s="224">
        <v>0</v>
      </c>
      <c r="AJ684" s="224">
        <v>0</v>
      </c>
      <c r="AK684" s="230">
        <f t="shared" si="112"/>
        <v>2004</v>
      </c>
      <c r="AL684" s="224">
        <f t="shared" si="113"/>
        <v>0</v>
      </c>
      <c r="AM684" s="224">
        <v>0</v>
      </c>
      <c r="AN684" s="224">
        <f t="shared" si="114"/>
        <v>0</v>
      </c>
      <c r="AO684" s="224">
        <f t="shared" si="115"/>
        <v>0</v>
      </c>
      <c r="AP684" s="233"/>
      <c r="AQ684" s="224">
        <f t="shared" si="116"/>
        <v>0</v>
      </c>
      <c r="AR684" s="224"/>
      <c r="AS684" s="224">
        <f t="shared" si="117"/>
        <v>0</v>
      </c>
      <c r="AT684" s="224">
        <f t="shared" si="118"/>
        <v>0</v>
      </c>
      <c r="AU684" s="224" t="str">
        <f>IFERROR((AQ684-#REF!+#REF!)/(#REF!-#REF!)*100,"")</f>
        <v/>
      </c>
      <c r="AV684" s="224"/>
      <c r="AW684" s="224"/>
      <c r="AX684" s="224"/>
    </row>
    <row r="685" ht="12.75" customHeight="1" spans="1:50">
      <c r="A685" s="13">
        <v>678</v>
      </c>
      <c r="B685" s="204" t="s">
        <v>2604</v>
      </c>
      <c r="C685" s="204" t="s">
        <v>2177</v>
      </c>
      <c r="D685" s="205" t="s">
        <v>1798</v>
      </c>
      <c r="E685" s="206"/>
      <c r="F685" s="206"/>
      <c r="G685" s="207" t="s">
        <v>3126</v>
      </c>
      <c r="H685" s="208"/>
      <c r="I685" s="209" t="s">
        <v>2281</v>
      </c>
      <c r="J685" s="208">
        <v>1</v>
      </c>
      <c r="K685" s="209" t="s">
        <v>3127</v>
      </c>
      <c r="L685" s="215" t="s">
        <v>1800</v>
      </c>
      <c r="M685" s="214" t="str">
        <f t="shared" si="110"/>
        <v>2004-12-31</v>
      </c>
      <c r="N685" s="46"/>
      <c r="O685" s="16"/>
      <c r="P685" s="14"/>
      <c r="Q685" s="217">
        <v>294</v>
      </c>
      <c r="R685" s="16">
        <v>0</v>
      </c>
      <c r="S685" s="16"/>
      <c r="T685" s="16">
        <f t="shared" si="119"/>
        <v>0</v>
      </c>
      <c r="U685" s="46"/>
      <c r="V685" s="16">
        <f t="shared" si="120"/>
        <v>0</v>
      </c>
      <c r="W685" s="16" t="str">
        <f t="shared" si="111"/>
        <v/>
      </c>
      <c r="X685" s="14"/>
      <c r="Y685" s="2"/>
      <c r="AA685" s="45" t="s">
        <v>3129</v>
      </c>
      <c r="AB685" s="224" t="s">
        <v>3130</v>
      </c>
      <c r="AC685" s="224"/>
      <c r="AD685" s="224"/>
      <c r="AE685" s="224"/>
      <c r="AF685" s="224"/>
      <c r="AG685" s="224">
        <v>1</v>
      </c>
      <c r="AH685" s="224">
        <v>0</v>
      </c>
      <c r="AI685" s="224">
        <v>0</v>
      </c>
      <c r="AJ685" s="224">
        <v>0</v>
      </c>
      <c r="AK685" s="230">
        <f t="shared" si="112"/>
        <v>2004</v>
      </c>
      <c r="AL685" s="224">
        <f t="shared" si="113"/>
        <v>0</v>
      </c>
      <c r="AM685" s="224">
        <v>0</v>
      </c>
      <c r="AN685" s="224">
        <f t="shared" si="114"/>
        <v>0</v>
      </c>
      <c r="AO685" s="224">
        <f t="shared" si="115"/>
        <v>0</v>
      </c>
      <c r="AP685" s="233"/>
      <c r="AQ685" s="224">
        <f t="shared" si="116"/>
        <v>0</v>
      </c>
      <c r="AR685" s="224"/>
      <c r="AS685" s="224">
        <f t="shared" si="117"/>
        <v>0</v>
      </c>
      <c r="AT685" s="224">
        <f t="shared" si="118"/>
        <v>0</v>
      </c>
      <c r="AU685" s="224" t="str">
        <f>IFERROR((AQ685-#REF!+#REF!)/(#REF!-#REF!)*100,"")</f>
        <v/>
      </c>
      <c r="AV685" s="224"/>
      <c r="AW685" s="224"/>
      <c r="AX685" s="224"/>
    </row>
    <row r="686" ht="12.75" customHeight="1" spans="1:50">
      <c r="A686" s="13">
        <v>679</v>
      </c>
      <c r="B686" s="204" t="s">
        <v>2605</v>
      </c>
      <c r="C686" s="204" t="s">
        <v>2177</v>
      </c>
      <c r="D686" s="205" t="s">
        <v>1798</v>
      </c>
      <c r="E686" s="206"/>
      <c r="F686" s="206"/>
      <c r="G686" s="207" t="s">
        <v>3126</v>
      </c>
      <c r="H686" s="208"/>
      <c r="I686" s="209" t="s">
        <v>2281</v>
      </c>
      <c r="J686" s="208">
        <v>1</v>
      </c>
      <c r="K686" s="209" t="s">
        <v>3127</v>
      </c>
      <c r="L686" s="215" t="s">
        <v>1800</v>
      </c>
      <c r="M686" s="214" t="str">
        <f t="shared" si="110"/>
        <v>2004-12-31</v>
      </c>
      <c r="N686" s="46"/>
      <c r="O686" s="16"/>
      <c r="P686" s="14"/>
      <c r="Q686" s="217">
        <v>294</v>
      </c>
      <c r="R686" s="16">
        <v>0</v>
      </c>
      <c r="S686" s="16"/>
      <c r="T686" s="16">
        <f t="shared" si="119"/>
        <v>0</v>
      </c>
      <c r="U686" s="46"/>
      <c r="V686" s="16">
        <f t="shared" si="120"/>
        <v>0</v>
      </c>
      <c r="W686" s="16" t="str">
        <f t="shared" si="111"/>
        <v/>
      </c>
      <c r="X686" s="14"/>
      <c r="Y686" s="2"/>
      <c r="AA686" s="45" t="s">
        <v>3129</v>
      </c>
      <c r="AB686" s="224" t="s">
        <v>3130</v>
      </c>
      <c r="AC686" s="224"/>
      <c r="AD686" s="224"/>
      <c r="AE686" s="224"/>
      <c r="AF686" s="224"/>
      <c r="AG686" s="224">
        <v>1</v>
      </c>
      <c r="AH686" s="224">
        <v>0</v>
      </c>
      <c r="AI686" s="224">
        <v>0</v>
      </c>
      <c r="AJ686" s="224">
        <v>0</v>
      </c>
      <c r="AK686" s="230">
        <f t="shared" si="112"/>
        <v>2004</v>
      </c>
      <c r="AL686" s="224">
        <f t="shared" si="113"/>
        <v>0</v>
      </c>
      <c r="AM686" s="224">
        <v>0</v>
      </c>
      <c r="AN686" s="224">
        <f t="shared" si="114"/>
        <v>0</v>
      </c>
      <c r="AO686" s="224">
        <f t="shared" si="115"/>
        <v>0</v>
      </c>
      <c r="AP686" s="233"/>
      <c r="AQ686" s="224">
        <f t="shared" si="116"/>
        <v>0</v>
      </c>
      <c r="AR686" s="224"/>
      <c r="AS686" s="224">
        <f t="shared" si="117"/>
        <v>0</v>
      </c>
      <c r="AT686" s="224">
        <f t="shared" si="118"/>
        <v>0</v>
      </c>
      <c r="AU686" s="224" t="str">
        <f>IFERROR((AQ686-#REF!+#REF!)/(#REF!-#REF!)*100,"")</f>
        <v/>
      </c>
      <c r="AV686" s="224"/>
      <c r="AW686" s="224"/>
      <c r="AX686" s="224"/>
    </row>
    <row r="687" ht="12.75" customHeight="1" spans="1:50">
      <c r="A687" s="13">
        <v>680</v>
      </c>
      <c r="B687" s="204" t="s">
        <v>2606</v>
      </c>
      <c r="C687" s="204" t="s">
        <v>2177</v>
      </c>
      <c r="D687" s="205" t="s">
        <v>1798</v>
      </c>
      <c r="E687" s="206"/>
      <c r="F687" s="206"/>
      <c r="G687" s="207" t="s">
        <v>3126</v>
      </c>
      <c r="H687" s="208"/>
      <c r="I687" s="209" t="s">
        <v>2281</v>
      </c>
      <c r="J687" s="208">
        <v>1</v>
      </c>
      <c r="K687" s="209" t="s">
        <v>3127</v>
      </c>
      <c r="L687" s="215" t="s">
        <v>1800</v>
      </c>
      <c r="M687" s="214" t="str">
        <f t="shared" si="110"/>
        <v>2004-12-31</v>
      </c>
      <c r="N687" s="46"/>
      <c r="O687" s="16"/>
      <c r="P687" s="14"/>
      <c r="Q687" s="217">
        <v>294</v>
      </c>
      <c r="R687" s="16">
        <v>0</v>
      </c>
      <c r="S687" s="16"/>
      <c r="T687" s="16">
        <f t="shared" si="119"/>
        <v>0</v>
      </c>
      <c r="U687" s="46"/>
      <c r="V687" s="16">
        <f t="shared" si="120"/>
        <v>0</v>
      </c>
      <c r="W687" s="16" t="str">
        <f t="shared" si="111"/>
        <v/>
      </c>
      <c r="X687" s="14"/>
      <c r="Y687" s="2"/>
      <c r="AA687" s="45" t="s">
        <v>3129</v>
      </c>
      <c r="AB687" s="224" t="s">
        <v>3130</v>
      </c>
      <c r="AC687" s="224"/>
      <c r="AD687" s="224"/>
      <c r="AE687" s="224"/>
      <c r="AF687" s="224"/>
      <c r="AG687" s="224">
        <v>1</v>
      </c>
      <c r="AH687" s="224">
        <v>0</v>
      </c>
      <c r="AI687" s="224">
        <v>0</v>
      </c>
      <c r="AJ687" s="224">
        <v>0</v>
      </c>
      <c r="AK687" s="230">
        <f t="shared" si="112"/>
        <v>2004</v>
      </c>
      <c r="AL687" s="224">
        <f t="shared" si="113"/>
        <v>0</v>
      </c>
      <c r="AM687" s="224">
        <v>0</v>
      </c>
      <c r="AN687" s="224">
        <f t="shared" si="114"/>
        <v>0</v>
      </c>
      <c r="AO687" s="224">
        <f t="shared" si="115"/>
        <v>0</v>
      </c>
      <c r="AP687" s="233"/>
      <c r="AQ687" s="224">
        <f t="shared" si="116"/>
        <v>0</v>
      </c>
      <c r="AR687" s="224"/>
      <c r="AS687" s="224">
        <f t="shared" si="117"/>
        <v>0</v>
      </c>
      <c r="AT687" s="224">
        <f t="shared" si="118"/>
        <v>0</v>
      </c>
      <c r="AU687" s="224" t="str">
        <f>IFERROR((AQ687-#REF!+#REF!)/(#REF!-#REF!)*100,"")</f>
        <v/>
      </c>
      <c r="AV687" s="224"/>
      <c r="AW687" s="224"/>
      <c r="AX687" s="224"/>
    </row>
    <row r="688" ht="12.75" customHeight="1" spans="1:50">
      <c r="A688" s="13">
        <v>681</v>
      </c>
      <c r="B688" s="204" t="s">
        <v>2607</v>
      </c>
      <c r="C688" s="204" t="s">
        <v>2177</v>
      </c>
      <c r="D688" s="205" t="s">
        <v>1798</v>
      </c>
      <c r="E688" s="206"/>
      <c r="F688" s="206"/>
      <c r="G688" s="207" t="s">
        <v>3126</v>
      </c>
      <c r="H688" s="208"/>
      <c r="I688" s="209" t="s">
        <v>2281</v>
      </c>
      <c r="J688" s="208">
        <v>1</v>
      </c>
      <c r="K688" s="209" t="s">
        <v>3127</v>
      </c>
      <c r="L688" s="215" t="s">
        <v>1800</v>
      </c>
      <c r="M688" s="214" t="str">
        <f t="shared" si="110"/>
        <v>2004-12-31</v>
      </c>
      <c r="N688" s="46"/>
      <c r="O688" s="16"/>
      <c r="P688" s="14"/>
      <c r="Q688" s="217">
        <v>294</v>
      </c>
      <c r="R688" s="16">
        <v>0</v>
      </c>
      <c r="S688" s="16"/>
      <c r="T688" s="16">
        <f t="shared" si="119"/>
        <v>0</v>
      </c>
      <c r="U688" s="46"/>
      <c r="V688" s="16">
        <f t="shared" si="120"/>
        <v>0</v>
      </c>
      <c r="W688" s="16" t="str">
        <f t="shared" si="111"/>
        <v/>
      </c>
      <c r="X688" s="14"/>
      <c r="Y688" s="2"/>
      <c r="AA688" s="45" t="s">
        <v>3129</v>
      </c>
      <c r="AB688" s="224" t="s">
        <v>3130</v>
      </c>
      <c r="AC688" s="224"/>
      <c r="AD688" s="224"/>
      <c r="AE688" s="224"/>
      <c r="AF688" s="224"/>
      <c r="AG688" s="224">
        <v>1</v>
      </c>
      <c r="AH688" s="224">
        <v>0</v>
      </c>
      <c r="AI688" s="224">
        <v>0</v>
      </c>
      <c r="AJ688" s="224">
        <v>0</v>
      </c>
      <c r="AK688" s="230">
        <f t="shared" si="112"/>
        <v>2004</v>
      </c>
      <c r="AL688" s="224">
        <f t="shared" si="113"/>
        <v>0</v>
      </c>
      <c r="AM688" s="224">
        <v>0</v>
      </c>
      <c r="AN688" s="224">
        <f t="shared" si="114"/>
        <v>0</v>
      </c>
      <c r="AO688" s="224">
        <f t="shared" si="115"/>
        <v>0</v>
      </c>
      <c r="AP688" s="233"/>
      <c r="AQ688" s="224">
        <f t="shared" si="116"/>
        <v>0</v>
      </c>
      <c r="AR688" s="224"/>
      <c r="AS688" s="224">
        <f t="shared" si="117"/>
        <v>0</v>
      </c>
      <c r="AT688" s="224">
        <f t="shared" si="118"/>
        <v>0</v>
      </c>
      <c r="AU688" s="224" t="str">
        <f>IFERROR((AQ688-#REF!+#REF!)/(#REF!-#REF!)*100,"")</f>
        <v/>
      </c>
      <c r="AV688" s="224"/>
      <c r="AW688" s="224"/>
      <c r="AX688" s="224"/>
    </row>
    <row r="689" ht="12.75" customHeight="1" spans="1:50">
      <c r="A689" s="13">
        <v>682</v>
      </c>
      <c r="B689" s="204" t="s">
        <v>2608</v>
      </c>
      <c r="C689" s="204" t="s">
        <v>2177</v>
      </c>
      <c r="D689" s="205" t="s">
        <v>1798</v>
      </c>
      <c r="E689" s="206"/>
      <c r="F689" s="206"/>
      <c r="G689" s="207" t="s">
        <v>3126</v>
      </c>
      <c r="H689" s="208"/>
      <c r="I689" s="209" t="s">
        <v>2281</v>
      </c>
      <c r="J689" s="208">
        <v>1</v>
      </c>
      <c r="K689" s="209" t="s">
        <v>3127</v>
      </c>
      <c r="L689" s="215" t="s">
        <v>1800</v>
      </c>
      <c r="M689" s="214" t="str">
        <f t="shared" si="110"/>
        <v>2004-12-31</v>
      </c>
      <c r="N689" s="46"/>
      <c r="O689" s="16"/>
      <c r="P689" s="14"/>
      <c r="Q689" s="217">
        <v>294</v>
      </c>
      <c r="R689" s="16">
        <v>0</v>
      </c>
      <c r="S689" s="16"/>
      <c r="T689" s="16">
        <f t="shared" si="119"/>
        <v>0</v>
      </c>
      <c r="U689" s="46"/>
      <c r="V689" s="16">
        <f t="shared" si="120"/>
        <v>0</v>
      </c>
      <c r="W689" s="16" t="str">
        <f t="shared" si="111"/>
        <v/>
      </c>
      <c r="X689" s="14"/>
      <c r="Y689" s="2"/>
      <c r="AA689" s="45" t="s">
        <v>3129</v>
      </c>
      <c r="AB689" s="224" t="s">
        <v>3130</v>
      </c>
      <c r="AC689" s="224"/>
      <c r="AD689" s="224"/>
      <c r="AE689" s="224"/>
      <c r="AF689" s="224"/>
      <c r="AG689" s="224">
        <v>1</v>
      </c>
      <c r="AH689" s="224">
        <v>0</v>
      </c>
      <c r="AI689" s="224">
        <v>0</v>
      </c>
      <c r="AJ689" s="224">
        <v>0</v>
      </c>
      <c r="AK689" s="230">
        <f t="shared" si="112"/>
        <v>2004</v>
      </c>
      <c r="AL689" s="224">
        <f t="shared" si="113"/>
        <v>0</v>
      </c>
      <c r="AM689" s="224">
        <v>0</v>
      </c>
      <c r="AN689" s="224">
        <f t="shared" si="114"/>
        <v>0</v>
      </c>
      <c r="AO689" s="224">
        <f t="shared" si="115"/>
        <v>0</v>
      </c>
      <c r="AP689" s="233"/>
      <c r="AQ689" s="224">
        <f t="shared" si="116"/>
        <v>0</v>
      </c>
      <c r="AR689" s="224"/>
      <c r="AS689" s="224">
        <f t="shared" si="117"/>
        <v>0</v>
      </c>
      <c r="AT689" s="224">
        <f t="shared" si="118"/>
        <v>0</v>
      </c>
      <c r="AU689" s="224" t="str">
        <f>IFERROR((AQ689-#REF!+#REF!)/(#REF!-#REF!)*100,"")</f>
        <v/>
      </c>
      <c r="AV689" s="224"/>
      <c r="AW689" s="224"/>
      <c r="AX689" s="224"/>
    </row>
    <row r="690" ht="12.75" customHeight="1" spans="1:50">
      <c r="A690" s="13">
        <v>683</v>
      </c>
      <c r="B690" s="204" t="s">
        <v>2609</v>
      </c>
      <c r="C690" s="204" t="s">
        <v>2177</v>
      </c>
      <c r="D690" s="205" t="s">
        <v>1798</v>
      </c>
      <c r="E690" s="206"/>
      <c r="F690" s="206"/>
      <c r="G690" s="207" t="s">
        <v>3126</v>
      </c>
      <c r="H690" s="208"/>
      <c r="I690" s="209" t="s">
        <v>2281</v>
      </c>
      <c r="J690" s="208">
        <v>1</v>
      </c>
      <c r="K690" s="209" t="s">
        <v>3127</v>
      </c>
      <c r="L690" s="215" t="s">
        <v>1800</v>
      </c>
      <c r="M690" s="214" t="str">
        <f t="shared" si="110"/>
        <v>2004-12-31</v>
      </c>
      <c r="N690" s="46"/>
      <c r="O690" s="16"/>
      <c r="P690" s="14"/>
      <c r="Q690" s="217">
        <v>294</v>
      </c>
      <c r="R690" s="16">
        <v>0</v>
      </c>
      <c r="S690" s="16"/>
      <c r="T690" s="16">
        <f t="shared" si="119"/>
        <v>0</v>
      </c>
      <c r="U690" s="46"/>
      <c r="V690" s="16">
        <f t="shared" si="120"/>
        <v>0</v>
      </c>
      <c r="W690" s="16" t="str">
        <f t="shared" si="111"/>
        <v/>
      </c>
      <c r="X690" s="14"/>
      <c r="Y690" s="2"/>
      <c r="AA690" s="45" t="s">
        <v>3129</v>
      </c>
      <c r="AB690" s="224" t="s">
        <v>3130</v>
      </c>
      <c r="AC690" s="224"/>
      <c r="AD690" s="224"/>
      <c r="AE690" s="224"/>
      <c r="AF690" s="224"/>
      <c r="AG690" s="224">
        <v>1</v>
      </c>
      <c r="AH690" s="224">
        <v>0</v>
      </c>
      <c r="AI690" s="224">
        <v>0</v>
      </c>
      <c r="AJ690" s="224">
        <v>0</v>
      </c>
      <c r="AK690" s="230">
        <f t="shared" si="112"/>
        <v>2004</v>
      </c>
      <c r="AL690" s="224">
        <f t="shared" si="113"/>
        <v>0</v>
      </c>
      <c r="AM690" s="224">
        <v>0</v>
      </c>
      <c r="AN690" s="224">
        <f t="shared" si="114"/>
        <v>0</v>
      </c>
      <c r="AO690" s="224">
        <f t="shared" si="115"/>
        <v>0</v>
      </c>
      <c r="AP690" s="233"/>
      <c r="AQ690" s="224">
        <f t="shared" si="116"/>
        <v>0</v>
      </c>
      <c r="AR690" s="224"/>
      <c r="AS690" s="224">
        <f t="shared" si="117"/>
        <v>0</v>
      </c>
      <c r="AT690" s="224">
        <f t="shared" si="118"/>
        <v>0</v>
      </c>
      <c r="AU690" s="224" t="str">
        <f>IFERROR((AQ690-#REF!+#REF!)/(#REF!-#REF!)*100,"")</f>
        <v/>
      </c>
      <c r="AV690" s="224"/>
      <c r="AW690" s="224"/>
      <c r="AX690" s="224"/>
    </row>
    <row r="691" ht="12.75" customHeight="1" spans="1:50">
      <c r="A691" s="13">
        <v>684</v>
      </c>
      <c r="B691" s="204" t="s">
        <v>2610</v>
      </c>
      <c r="C691" s="204" t="s">
        <v>2169</v>
      </c>
      <c r="D691" s="205" t="s">
        <v>1798</v>
      </c>
      <c r="E691" s="206"/>
      <c r="F691" s="206"/>
      <c r="G691" s="207" t="s">
        <v>3126</v>
      </c>
      <c r="H691" s="208"/>
      <c r="I691" s="209" t="s">
        <v>1799</v>
      </c>
      <c r="J691" s="208">
        <v>1</v>
      </c>
      <c r="K691" s="209" t="s">
        <v>3127</v>
      </c>
      <c r="L691" s="215" t="s">
        <v>1800</v>
      </c>
      <c r="M691" s="214" t="str">
        <f t="shared" si="110"/>
        <v>2004-12-31</v>
      </c>
      <c r="N691" s="46"/>
      <c r="O691" s="16"/>
      <c r="P691" s="14"/>
      <c r="Q691" s="217">
        <v>834</v>
      </c>
      <c r="R691" s="16">
        <v>0</v>
      </c>
      <c r="S691" s="16"/>
      <c r="T691" s="16">
        <f t="shared" si="119"/>
        <v>10</v>
      </c>
      <c r="U691" s="46"/>
      <c r="V691" s="16">
        <f t="shared" si="120"/>
        <v>10</v>
      </c>
      <c r="W691" s="16" t="str">
        <f t="shared" si="111"/>
        <v/>
      </c>
      <c r="X691" s="14"/>
      <c r="Y691" s="2"/>
      <c r="AA691" s="45" t="s">
        <v>3129</v>
      </c>
      <c r="AB691" s="224" t="s">
        <v>3130</v>
      </c>
      <c r="AC691" s="224"/>
      <c r="AD691" s="224"/>
      <c r="AE691" s="224"/>
      <c r="AF691" s="224"/>
      <c r="AG691" s="224">
        <v>1</v>
      </c>
      <c r="AH691" s="224">
        <v>0</v>
      </c>
      <c r="AI691" s="224">
        <v>0</v>
      </c>
      <c r="AJ691" s="224">
        <v>10</v>
      </c>
      <c r="AK691" s="230">
        <f t="shared" si="112"/>
        <v>2004</v>
      </c>
      <c r="AL691" s="224">
        <f t="shared" si="113"/>
        <v>10</v>
      </c>
      <c r="AM691" s="224">
        <v>0</v>
      </c>
      <c r="AN691" s="224">
        <f t="shared" si="114"/>
        <v>10</v>
      </c>
      <c r="AO691" s="224">
        <f t="shared" si="115"/>
        <v>10</v>
      </c>
      <c r="AP691" s="233"/>
      <c r="AQ691" s="224">
        <f t="shared" si="116"/>
        <v>10</v>
      </c>
      <c r="AR691" s="224"/>
      <c r="AS691" s="224">
        <f t="shared" si="117"/>
        <v>10</v>
      </c>
      <c r="AT691" s="224">
        <f t="shared" si="118"/>
        <v>0</v>
      </c>
      <c r="AU691" s="224" t="str">
        <f>IFERROR((AQ691-#REF!+#REF!)/(#REF!-#REF!)*100,"")</f>
        <v/>
      </c>
      <c r="AV691" s="224"/>
      <c r="AW691" s="224"/>
      <c r="AX691" s="224"/>
    </row>
    <row r="692" ht="12.75" customHeight="1" spans="1:50">
      <c r="A692" s="13">
        <v>685</v>
      </c>
      <c r="B692" s="204" t="s">
        <v>2611</v>
      </c>
      <c r="C692" s="204" t="s">
        <v>2169</v>
      </c>
      <c r="D692" s="205" t="s">
        <v>1798</v>
      </c>
      <c r="E692" s="206"/>
      <c r="F692" s="206"/>
      <c r="G692" s="207" t="s">
        <v>3126</v>
      </c>
      <c r="H692" s="208"/>
      <c r="I692" s="209" t="s">
        <v>1799</v>
      </c>
      <c r="J692" s="208">
        <v>1</v>
      </c>
      <c r="K692" s="209" t="s">
        <v>3127</v>
      </c>
      <c r="L692" s="215" t="s">
        <v>1800</v>
      </c>
      <c r="M692" s="214" t="str">
        <f t="shared" si="110"/>
        <v>2004-12-31</v>
      </c>
      <c r="N692" s="46"/>
      <c r="O692" s="16"/>
      <c r="P692" s="14"/>
      <c r="Q692" s="217">
        <v>834</v>
      </c>
      <c r="R692" s="16">
        <v>0</v>
      </c>
      <c r="S692" s="16"/>
      <c r="T692" s="16">
        <f t="shared" si="119"/>
        <v>10</v>
      </c>
      <c r="U692" s="46"/>
      <c r="V692" s="16">
        <f t="shared" si="120"/>
        <v>10</v>
      </c>
      <c r="W692" s="16" t="str">
        <f t="shared" si="111"/>
        <v/>
      </c>
      <c r="X692" s="14"/>
      <c r="Y692" s="2"/>
      <c r="AA692" s="45" t="s">
        <v>3129</v>
      </c>
      <c r="AB692" s="224" t="s">
        <v>3130</v>
      </c>
      <c r="AC692" s="224"/>
      <c r="AD692" s="224"/>
      <c r="AE692" s="224"/>
      <c r="AF692" s="224"/>
      <c r="AG692" s="224">
        <v>1</v>
      </c>
      <c r="AH692" s="224">
        <v>0</v>
      </c>
      <c r="AI692" s="224">
        <v>0</v>
      </c>
      <c r="AJ692" s="224">
        <v>10</v>
      </c>
      <c r="AK692" s="230">
        <f t="shared" si="112"/>
        <v>2004</v>
      </c>
      <c r="AL692" s="224">
        <f t="shared" si="113"/>
        <v>10</v>
      </c>
      <c r="AM692" s="224">
        <v>0</v>
      </c>
      <c r="AN692" s="224">
        <f t="shared" si="114"/>
        <v>10</v>
      </c>
      <c r="AO692" s="224">
        <f t="shared" si="115"/>
        <v>10</v>
      </c>
      <c r="AP692" s="233"/>
      <c r="AQ692" s="224">
        <f t="shared" si="116"/>
        <v>10</v>
      </c>
      <c r="AR692" s="224"/>
      <c r="AS692" s="224">
        <f t="shared" si="117"/>
        <v>10</v>
      </c>
      <c r="AT692" s="224">
        <f t="shared" si="118"/>
        <v>0</v>
      </c>
      <c r="AU692" s="224" t="str">
        <f>IFERROR((AQ692-#REF!+#REF!)/(#REF!-#REF!)*100,"")</f>
        <v/>
      </c>
      <c r="AV692" s="224"/>
      <c r="AW692" s="224"/>
      <c r="AX692" s="224"/>
    </row>
    <row r="693" ht="12.75" customHeight="1" spans="1:50">
      <c r="A693" s="13">
        <v>686</v>
      </c>
      <c r="B693" s="204" t="s">
        <v>2612</v>
      </c>
      <c r="C693" s="204" t="s">
        <v>2169</v>
      </c>
      <c r="D693" s="205" t="s">
        <v>1798</v>
      </c>
      <c r="E693" s="206"/>
      <c r="F693" s="206"/>
      <c r="G693" s="207" t="s">
        <v>3126</v>
      </c>
      <c r="H693" s="208"/>
      <c r="I693" s="209" t="s">
        <v>1799</v>
      </c>
      <c r="J693" s="208">
        <v>1</v>
      </c>
      <c r="K693" s="209" t="s">
        <v>3127</v>
      </c>
      <c r="L693" s="215" t="s">
        <v>1800</v>
      </c>
      <c r="M693" s="214" t="str">
        <f t="shared" si="110"/>
        <v>2004-12-31</v>
      </c>
      <c r="N693" s="46"/>
      <c r="O693" s="16"/>
      <c r="P693" s="14"/>
      <c r="Q693" s="217">
        <v>834</v>
      </c>
      <c r="R693" s="16">
        <v>0</v>
      </c>
      <c r="S693" s="16"/>
      <c r="T693" s="16">
        <f t="shared" si="119"/>
        <v>10</v>
      </c>
      <c r="U693" s="46"/>
      <c r="V693" s="16">
        <f t="shared" si="120"/>
        <v>10</v>
      </c>
      <c r="W693" s="16" t="str">
        <f t="shared" si="111"/>
        <v/>
      </c>
      <c r="X693" s="14"/>
      <c r="Y693" s="2"/>
      <c r="AA693" s="45" t="s">
        <v>3129</v>
      </c>
      <c r="AB693" s="224" t="s">
        <v>3130</v>
      </c>
      <c r="AC693" s="224"/>
      <c r="AD693" s="224"/>
      <c r="AE693" s="224"/>
      <c r="AF693" s="224"/>
      <c r="AG693" s="224">
        <v>1</v>
      </c>
      <c r="AH693" s="224">
        <v>0</v>
      </c>
      <c r="AI693" s="224">
        <v>0</v>
      </c>
      <c r="AJ693" s="224">
        <v>10</v>
      </c>
      <c r="AK693" s="230">
        <f t="shared" si="112"/>
        <v>2004</v>
      </c>
      <c r="AL693" s="224">
        <f t="shared" si="113"/>
        <v>10</v>
      </c>
      <c r="AM693" s="224">
        <v>0</v>
      </c>
      <c r="AN693" s="224">
        <f t="shared" si="114"/>
        <v>10</v>
      </c>
      <c r="AO693" s="224">
        <f t="shared" si="115"/>
        <v>10</v>
      </c>
      <c r="AP693" s="233"/>
      <c r="AQ693" s="224">
        <f t="shared" si="116"/>
        <v>10</v>
      </c>
      <c r="AR693" s="224"/>
      <c r="AS693" s="224">
        <f t="shared" si="117"/>
        <v>10</v>
      </c>
      <c r="AT693" s="224">
        <f t="shared" si="118"/>
        <v>0</v>
      </c>
      <c r="AU693" s="224" t="str">
        <f>IFERROR((AQ693-#REF!+#REF!)/(#REF!-#REF!)*100,"")</f>
        <v/>
      </c>
      <c r="AV693" s="224"/>
      <c r="AW693" s="224"/>
      <c r="AX693" s="224"/>
    </row>
    <row r="694" ht="12.75" customHeight="1" spans="1:50">
      <c r="A694" s="13">
        <v>687</v>
      </c>
      <c r="B694" s="204" t="s">
        <v>2613</v>
      </c>
      <c r="C694" s="204" t="s">
        <v>2169</v>
      </c>
      <c r="D694" s="205" t="s">
        <v>1798</v>
      </c>
      <c r="E694" s="206"/>
      <c r="F694" s="206"/>
      <c r="G694" s="207" t="s">
        <v>3126</v>
      </c>
      <c r="H694" s="208"/>
      <c r="I694" s="209" t="s">
        <v>1799</v>
      </c>
      <c r="J694" s="208">
        <v>1</v>
      </c>
      <c r="K694" s="209" t="s">
        <v>3127</v>
      </c>
      <c r="L694" s="215" t="s">
        <v>1800</v>
      </c>
      <c r="M694" s="214" t="str">
        <f t="shared" si="110"/>
        <v>2004-12-31</v>
      </c>
      <c r="N694" s="46"/>
      <c r="O694" s="16"/>
      <c r="P694" s="14"/>
      <c r="Q694" s="217">
        <v>834</v>
      </c>
      <c r="R694" s="16">
        <v>0</v>
      </c>
      <c r="S694" s="16"/>
      <c r="T694" s="16">
        <f t="shared" si="119"/>
        <v>10</v>
      </c>
      <c r="U694" s="46"/>
      <c r="V694" s="16">
        <f t="shared" si="120"/>
        <v>10</v>
      </c>
      <c r="W694" s="16" t="str">
        <f t="shared" si="111"/>
        <v/>
      </c>
      <c r="X694" s="14"/>
      <c r="Y694" s="2"/>
      <c r="AA694" s="45" t="s">
        <v>3129</v>
      </c>
      <c r="AB694" s="224" t="s">
        <v>3130</v>
      </c>
      <c r="AC694" s="224"/>
      <c r="AD694" s="224"/>
      <c r="AE694" s="224"/>
      <c r="AF694" s="224"/>
      <c r="AG694" s="224">
        <v>1</v>
      </c>
      <c r="AH694" s="224">
        <v>0</v>
      </c>
      <c r="AI694" s="224">
        <v>0</v>
      </c>
      <c r="AJ694" s="224">
        <v>10</v>
      </c>
      <c r="AK694" s="230">
        <f t="shared" si="112"/>
        <v>2004</v>
      </c>
      <c r="AL694" s="224">
        <f t="shared" si="113"/>
        <v>10</v>
      </c>
      <c r="AM694" s="224">
        <v>0</v>
      </c>
      <c r="AN694" s="224">
        <f t="shared" si="114"/>
        <v>10</v>
      </c>
      <c r="AO694" s="224">
        <f t="shared" si="115"/>
        <v>10</v>
      </c>
      <c r="AP694" s="233"/>
      <c r="AQ694" s="224">
        <f t="shared" si="116"/>
        <v>10</v>
      </c>
      <c r="AR694" s="224"/>
      <c r="AS694" s="224">
        <f t="shared" si="117"/>
        <v>10</v>
      </c>
      <c r="AT694" s="224">
        <f t="shared" si="118"/>
        <v>0</v>
      </c>
      <c r="AU694" s="224" t="str">
        <f>IFERROR((AQ694-#REF!+#REF!)/(#REF!-#REF!)*100,"")</f>
        <v/>
      </c>
      <c r="AV694" s="224"/>
      <c r="AW694" s="224"/>
      <c r="AX694" s="224"/>
    </row>
    <row r="695" ht="12.75" customHeight="1" spans="1:50">
      <c r="A695" s="13">
        <v>688</v>
      </c>
      <c r="B695" s="204" t="s">
        <v>2614</v>
      </c>
      <c r="C695" s="204" t="s">
        <v>2169</v>
      </c>
      <c r="D695" s="205" t="s">
        <v>1798</v>
      </c>
      <c r="E695" s="206"/>
      <c r="F695" s="206"/>
      <c r="G695" s="207" t="s">
        <v>3126</v>
      </c>
      <c r="H695" s="208"/>
      <c r="I695" s="209" t="s">
        <v>1799</v>
      </c>
      <c r="J695" s="208">
        <v>1</v>
      </c>
      <c r="K695" s="209" t="s">
        <v>3127</v>
      </c>
      <c r="L695" s="215" t="s">
        <v>1800</v>
      </c>
      <c r="M695" s="214" t="str">
        <f t="shared" si="110"/>
        <v>2004-12-31</v>
      </c>
      <c r="N695" s="46"/>
      <c r="O695" s="16"/>
      <c r="P695" s="14"/>
      <c r="Q695" s="217">
        <v>834</v>
      </c>
      <c r="R695" s="16">
        <v>0</v>
      </c>
      <c r="S695" s="16"/>
      <c r="T695" s="16">
        <f t="shared" si="119"/>
        <v>10</v>
      </c>
      <c r="U695" s="46"/>
      <c r="V695" s="16">
        <f t="shared" si="120"/>
        <v>10</v>
      </c>
      <c r="W695" s="16" t="str">
        <f t="shared" si="111"/>
        <v/>
      </c>
      <c r="X695" s="14"/>
      <c r="Y695" s="2"/>
      <c r="AA695" s="45" t="s">
        <v>3129</v>
      </c>
      <c r="AB695" s="224" t="s">
        <v>3130</v>
      </c>
      <c r="AC695" s="224"/>
      <c r="AD695" s="224"/>
      <c r="AE695" s="224"/>
      <c r="AF695" s="224"/>
      <c r="AG695" s="224">
        <v>1</v>
      </c>
      <c r="AH695" s="224">
        <v>0</v>
      </c>
      <c r="AI695" s="224">
        <v>0</v>
      </c>
      <c r="AJ695" s="224">
        <v>10</v>
      </c>
      <c r="AK695" s="230">
        <f t="shared" si="112"/>
        <v>2004</v>
      </c>
      <c r="AL695" s="224">
        <f t="shared" si="113"/>
        <v>10</v>
      </c>
      <c r="AM695" s="224">
        <v>0</v>
      </c>
      <c r="AN695" s="224">
        <f t="shared" si="114"/>
        <v>10</v>
      </c>
      <c r="AO695" s="224">
        <f t="shared" si="115"/>
        <v>10</v>
      </c>
      <c r="AP695" s="233"/>
      <c r="AQ695" s="224">
        <f t="shared" si="116"/>
        <v>10</v>
      </c>
      <c r="AR695" s="224"/>
      <c r="AS695" s="224">
        <f t="shared" si="117"/>
        <v>10</v>
      </c>
      <c r="AT695" s="224">
        <f t="shared" si="118"/>
        <v>0</v>
      </c>
      <c r="AU695" s="224" t="str">
        <f>IFERROR((AQ695-#REF!+#REF!)/(#REF!-#REF!)*100,"")</f>
        <v/>
      </c>
      <c r="AV695" s="224"/>
      <c r="AW695" s="224"/>
      <c r="AX695" s="224"/>
    </row>
    <row r="696" ht="12.75" customHeight="1" spans="1:50">
      <c r="A696" s="13">
        <v>689</v>
      </c>
      <c r="B696" s="204" t="s">
        <v>2615</v>
      </c>
      <c r="C696" s="204" t="s">
        <v>2169</v>
      </c>
      <c r="D696" s="205" t="s">
        <v>1798</v>
      </c>
      <c r="E696" s="206"/>
      <c r="F696" s="206"/>
      <c r="G696" s="207" t="s">
        <v>3126</v>
      </c>
      <c r="H696" s="208"/>
      <c r="I696" s="209" t="s">
        <v>1799</v>
      </c>
      <c r="J696" s="208">
        <v>1</v>
      </c>
      <c r="K696" s="209" t="s">
        <v>3127</v>
      </c>
      <c r="L696" s="215" t="s">
        <v>1800</v>
      </c>
      <c r="M696" s="214" t="str">
        <f t="shared" si="110"/>
        <v>2004-12-31</v>
      </c>
      <c r="N696" s="46"/>
      <c r="O696" s="16"/>
      <c r="P696" s="14"/>
      <c r="Q696" s="217">
        <v>834</v>
      </c>
      <c r="R696" s="16">
        <v>0</v>
      </c>
      <c r="S696" s="16"/>
      <c r="T696" s="16">
        <f t="shared" si="119"/>
        <v>10</v>
      </c>
      <c r="U696" s="46"/>
      <c r="V696" s="16">
        <f t="shared" si="120"/>
        <v>10</v>
      </c>
      <c r="W696" s="16" t="str">
        <f t="shared" si="111"/>
        <v/>
      </c>
      <c r="X696" s="14"/>
      <c r="Y696" s="2"/>
      <c r="AA696" s="45" t="s">
        <v>3129</v>
      </c>
      <c r="AB696" s="224" t="s">
        <v>3130</v>
      </c>
      <c r="AC696" s="224"/>
      <c r="AD696" s="224"/>
      <c r="AE696" s="224"/>
      <c r="AF696" s="224"/>
      <c r="AG696" s="224">
        <v>1</v>
      </c>
      <c r="AH696" s="224">
        <v>0</v>
      </c>
      <c r="AI696" s="224">
        <v>0</v>
      </c>
      <c r="AJ696" s="224">
        <v>10</v>
      </c>
      <c r="AK696" s="230">
        <f t="shared" si="112"/>
        <v>2004</v>
      </c>
      <c r="AL696" s="224">
        <f t="shared" si="113"/>
        <v>10</v>
      </c>
      <c r="AM696" s="224">
        <v>0</v>
      </c>
      <c r="AN696" s="224">
        <f t="shared" si="114"/>
        <v>10</v>
      </c>
      <c r="AO696" s="224">
        <f t="shared" si="115"/>
        <v>10</v>
      </c>
      <c r="AP696" s="233"/>
      <c r="AQ696" s="224">
        <f t="shared" si="116"/>
        <v>10</v>
      </c>
      <c r="AR696" s="224"/>
      <c r="AS696" s="224">
        <f t="shared" si="117"/>
        <v>10</v>
      </c>
      <c r="AT696" s="224">
        <f t="shared" si="118"/>
        <v>0</v>
      </c>
      <c r="AU696" s="224" t="str">
        <f>IFERROR((AQ696-#REF!+#REF!)/(#REF!-#REF!)*100,"")</f>
        <v/>
      </c>
      <c r="AV696" s="224"/>
      <c r="AW696" s="224"/>
      <c r="AX696" s="224"/>
    </row>
    <row r="697" ht="12.75" customHeight="1" spans="1:50">
      <c r="A697" s="13">
        <v>690</v>
      </c>
      <c r="B697" s="204" t="s">
        <v>2616</v>
      </c>
      <c r="C697" s="204" t="s">
        <v>2169</v>
      </c>
      <c r="D697" s="205" t="s">
        <v>1798</v>
      </c>
      <c r="E697" s="206"/>
      <c r="F697" s="206"/>
      <c r="G697" s="207" t="s">
        <v>3126</v>
      </c>
      <c r="H697" s="208"/>
      <c r="I697" s="209" t="s">
        <v>1799</v>
      </c>
      <c r="J697" s="208">
        <v>1</v>
      </c>
      <c r="K697" s="209" t="s">
        <v>3127</v>
      </c>
      <c r="L697" s="215" t="s">
        <v>1800</v>
      </c>
      <c r="M697" s="214" t="str">
        <f t="shared" si="110"/>
        <v>2004-12-31</v>
      </c>
      <c r="N697" s="46"/>
      <c r="O697" s="16"/>
      <c r="P697" s="14"/>
      <c r="Q697" s="217">
        <v>834</v>
      </c>
      <c r="R697" s="16">
        <v>0</v>
      </c>
      <c r="S697" s="16"/>
      <c r="T697" s="16">
        <f t="shared" si="119"/>
        <v>10</v>
      </c>
      <c r="U697" s="46"/>
      <c r="V697" s="16">
        <f t="shared" si="120"/>
        <v>10</v>
      </c>
      <c r="W697" s="16" t="str">
        <f t="shared" si="111"/>
        <v/>
      </c>
      <c r="X697" s="14"/>
      <c r="Y697" s="2"/>
      <c r="AA697" s="45" t="s">
        <v>3129</v>
      </c>
      <c r="AB697" s="224" t="s">
        <v>3130</v>
      </c>
      <c r="AC697" s="224"/>
      <c r="AD697" s="224"/>
      <c r="AE697" s="224"/>
      <c r="AF697" s="224"/>
      <c r="AG697" s="224">
        <v>1</v>
      </c>
      <c r="AH697" s="224">
        <v>0</v>
      </c>
      <c r="AI697" s="224">
        <v>0</v>
      </c>
      <c r="AJ697" s="224">
        <v>10</v>
      </c>
      <c r="AK697" s="230">
        <f t="shared" si="112"/>
        <v>2004</v>
      </c>
      <c r="AL697" s="224">
        <f t="shared" si="113"/>
        <v>10</v>
      </c>
      <c r="AM697" s="224">
        <v>0</v>
      </c>
      <c r="AN697" s="224">
        <f t="shared" si="114"/>
        <v>10</v>
      </c>
      <c r="AO697" s="224">
        <f t="shared" si="115"/>
        <v>10</v>
      </c>
      <c r="AP697" s="233"/>
      <c r="AQ697" s="224">
        <f t="shared" si="116"/>
        <v>10</v>
      </c>
      <c r="AR697" s="224"/>
      <c r="AS697" s="224">
        <f t="shared" si="117"/>
        <v>10</v>
      </c>
      <c r="AT697" s="224">
        <f t="shared" si="118"/>
        <v>0</v>
      </c>
      <c r="AU697" s="224" t="str">
        <f>IFERROR((AQ697-#REF!+#REF!)/(#REF!-#REF!)*100,"")</f>
        <v/>
      </c>
      <c r="AV697" s="224"/>
      <c r="AW697" s="224"/>
      <c r="AX697" s="224"/>
    </row>
    <row r="698" ht="12.75" customHeight="1" spans="1:50">
      <c r="A698" s="13">
        <v>691</v>
      </c>
      <c r="B698" s="204" t="s">
        <v>2617</v>
      </c>
      <c r="C698" s="204" t="s">
        <v>2169</v>
      </c>
      <c r="D698" s="205" t="s">
        <v>1798</v>
      </c>
      <c r="E698" s="206"/>
      <c r="F698" s="206"/>
      <c r="G698" s="207" t="s">
        <v>3126</v>
      </c>
      <c r="H698" s="208"/>
      <c r="I698" s="209" t="s">
        <v>1799</v>
      </c>
      <c r="J698" s="208">
        <v>1</v>
      </c>
      <c r="K698" s="209" t="s">
        <v>3127</v>
      </c>
      <c r="L698" s="215" t="s">
        <v>1800</v>
      </c>
      <c r="M698" s="214" t="str">
        <f t="shared" si="110"/>
        <v>2004-12-31</v>
      </c>
      <c r="N698" s="46"/>
      <c r="O698" s="16"/>
      <c r="P698" s="14"/>
      <c r="Q698" s="217">
        <v>834</v>
      </c>
      <c r="R698" s="16">
        <v>0</v>
      </c>
      <c r="S698" s="16"/>
      <c r="T698" s="16">
        <f t="shared" si="119"/>
        <v>10</v>
      </c>
      <c r="U698" s="46"/>
      <c r="V698" s="16">
        <f t="shared" si="120"/>
        <v>10</v>
      </c>
      <c r="W698" s="16" t="str">
        <f t="shared" si="111"/>
        <v/>
      </c>
      <c r="X698" s="14"/>
      <c r="Y698" s="2"/>
      <c r="AA698" s="45" t="s">
        <v>3129</v>
      </c>
      <c r="AB698" s="224" t="s">
        <v>3130</v>
      </c>
      <c r="AC698" s="224"/>
      <c r="AD698" s="224"/>
      <c r="AE698" s="224"/>
      <c r="AF698" s="224"/>
      <c r="AG698" s="224">
        <v>1</v>
      </c>
      <c r="AH698" s="224">
        <v>0</v>
      </c>
      <c r="AI698" s="224">
        <v>0</v>
      </c>
      <c r="AJ698" s="224">
        <v>10</v>
      </c>
      <c r="AK698" s="230">
        <f t="shared" si="112"/>
        <v>2004</v>
      </c>
      <c r="AL698" s="224">
        <f t="shared" si="113"/>
        <v>10</v>
      </c>
      <c r="AM698" s="224">
        <v>0</v>
      </c>
      <c r="AN698" s="224">
        <f t="shared" si="114"/>
        <v>10</v>
      </c>
      <c r="AO698" s="224">
        <f t="shared" si="115"/>
        <v>10</v>
      </c>
      <c r="AP698" s="233"/>
      <c r="AQ698" s="224">
        <f t="shared" si="116"/>
        <v>10</v>
      </c>
      <c r="AR698" s="224"/>
      <c r="AS698" s="224">
        <f t="shared" si="117"/>
        <v>10</v>
      </c>
      <c r="AT698" s="224">
        <f t="shared" si="118"/>
        <v>0</v>
      </c>
      <c r="AU698" s="224" t="str">
        <f>IFERROR((AQ698-#REF!+#REF!)/(#REF!-#REF!)*100,"")</f>
        <v/>
      </c>
      <c r="AV698" s="224"/>
      <c r="AW698" s="224"/>
      <c r="AX698" s="224"/>
    </row>
    <row r="699" ht="12.75" customHeight="1" spans="1:50">
      <c r="A699" s="13">
        <v>692</v>
      </c>
      <c r="B699" s="204" t="s">
        <v>2618</v>
      </c>
      <c r="C699" s="204" t="s">
        <v>2169</v>
      </c>
      <c r="D699" s="205" t="s">
        <v>1798</v>
      </c>
      <c r="E699" s="206"/>
      <c r="F699" s="206"/>
      <c r="G699" s="207" t="s">
        <v>3126</v>
      </c>
      <c r="H699" s="208"/>
      <c r="I699" s="209" t="s">
        <v>1799</v>
      </c>
      <c r="J699" s="208">
        <v>1</v>
      </c>
      <c r="K699" s="209" t="s">
        <v>3127</v>
      </c>
      <c r="L699" s="215" t="s">
        <v>1800</v>
      </c>
      <c r="M699" s="214" t="str">
        <f t="shared" si="110"/>
        <v>2004-12-31</v>
      </c>
      <c r="N699" s="46"/>
      <c r="O699" s="16"/>
      <c r="P699" s="14"/>
      <c r="Q699" s="217">
        <v>834</v>
      </c>
      <c r="R699" s="16">
        <v>0</v>
      </c>
      <c r="S699" s="16"/>
      <c r="T699" s="16">
        <f t="shared" si="119"/>
        <v>10</v>
      </c>
      <c r="U699" s="46"/>
      <c r="V699" s="16">
        <f t="shared" si="120"/>
        <v>10</v>
      </c>
      <c r="W699" s="16" t="str">
        <f t="shared" si="111"/>
        <v/>
      </c>
      <c r="X699" s="14"/>
      <c r="Y699" s="2"/>
      <c r="AA699" s="45" t="s">
        <v>3129</v>
      </c>
      <c r="AB699" s="224" t="s">
        <v>3130</v>
      </c>
      <c r="AC699" s="224"/>
      <c r="AD699" s="224"/>
      <c r="AE699" s="224"/>
      <c r="AF699" s="224"/>
      <c r="AG699" s="224">
        <v>1</v>
      </c>
      <c r="AH699" s="224">
        <v>0</v>
      </c>
      <c r="AI699" s="224">
        <v>0</v>
      </c>
      <c r="AJ699" s="224">
        <v>10</v>
      </c>
      <c r="AK699" s="230">
        <f t="shared" si="112"/>
        <v>2004</v>
      </c>
      <c r="AL699" s="224">
        <f t="shared" si="113"/>
        <v>10</v>
      </c>
      <c r="AM699" s="224">
        <v>0</v>
      </c>
      <c r="AN699" s="224">
        <f t="shared" si="114"/>
        <v>10</v>
      </c>
      <c r="AO699" s="224">
        <f t="shared" si="115"/>
        <v>10</v>
      </c>
      <c r="AP699" s="233"/>
      <c r="AQ699" s="224">
        <f t="shared" si="116"/>
        <v>10</v>
      </c>
      <c r="AR699" s="224"/>
      <c r="AS699" s="224">
        <f t="shared" si="117"/>
        <v>10</v>
      </c>
      <c r="AT699" s="224">
        <f t="shared" si="118"/>
        <v>0</v>
      </c>
      <c r="AU699" s="224" t="str">
        <f>IFERROR((AQ699-#REF!+#REF!)/(#REF!-#REF!)*100,"")</f>
        <v/>
      </c>
      <c r="AV699" s="224"/>
      <c r="AW699" s="224"/>
      <c r="AX699" s="224"/>
    </row>
    <row r="700" ht="12.75" customHeight="1" spans="1:50">
      <c r="A700" s="13">
        <v>693</v>
      </c>
      <c r="B700" s="204" t="s">
        <v>2619</v>
      </c>
      <c r="C700" s="204" t="s">
        <v>2169</v>
      </c>
      <c r="D700" s="205" t="s">
        <v>1798</v>
      </c>
      <c r="E700" s="206"/>
      <c r="F700" s="206"/>
      <c r="G700" s="207" t="s">
        <v>3126</v>
      </c>
      <c r="H700" s="208"/>
      <c r="I700" s="209" t="s">
        <v>1799</v>
      </c>
      <c r="J700" s="208">
        <v>1</v>
      </c>
      <c r="K700" s="209" t="s">
        <v>3127</v>
      </c>
      <c r="L700" s="215" t="s">
        <v>1800</v>
      </c>
      <c r="M700" s="214" t="str">
        <f t="shared" si="110"/>
        <v>2004-12-31</v>
      </c>
      <c r="N700" s="46"/>
      <c r="O700" s="16"/>
      <c r="P700" s="14"/>
      <c r="Q700" s="217">
        <v>834</v>
      </c>
      <c r="R700" s="16">
        <v>0</v>
      </c>
      <c r="S700" s="16"/>
      <c r="T700" s="16">
        <f t="shared" si="119"/>
        <v>10</v>
      </c>
      <c r="U700" s="46"/>
      <c r="V700" s="16">
        <f t="shared" si="120"/>
        <v>10</v>
      </c>
      <c r="W700" s="16" t="str">
        <f t="shared" si="111"/>
        <v/>
      </c>
      <c r="X700" s="14"/>
      <c r="Y700" s="2"/>
      <c r="AA700" s="45" t="s">
        <v>3129</v>
      </c>
      <c r="AB700" s="224" t="s">
        <v>3130</v>
      </c>
      <c r="AC700" s="224"/>
      <c r="AD700" s="224"/>
      <c r="AE700" s="224"/>
      <c r="AF700" s="224"/>
      <c r="AG700" s="224">
        <v>1</v>
      </c>
      <c r="AH700" s="224">
        <v>0</v>
      </c>
      <c r="AI700" s="224">
        <v>0</v>
      </c>
      <c r="AJ700" s="224">
        <v>10</v>
      </c>
      <c r="AK700" s="230">
        <f t="shared" si="112"/>
        <v>2004</v>
      </c>
      <c r="AL700" s="224">
        <f t="shared" si="113"/>
        <v>10</v>
      </c>
      <c r="AM700" s="224">
        <v>0</v>
      </c>
      <c r="AN700" s="224">
        <f t="shared" si="114"/>
        <v>10</v>
      </c>
      <c r="AO700" s="224">
        <f t="shared" si="115"/>
        <v>10</v>
      </c>
      <c r="AP700" s="233"/>
      <c r="AQ700" s="224">
        <f t="shared" si="116"/>
        <v>10</v>
      </c>
      <c r="AR700" s="224"/>
      <c r="AS700" s="224">
        <f t="shared" si="117"/>
        <v>10</v>
      </c>
      <c r="AT700" s="224">
        <f t="shared" si="118"/>
        <v>0</v>
      </c>
      <c r="AU700" s="224" t="str">
        <f>IFERROR((AQ700-#REF!+#REF!)/(#REF!-#REF!)*100,"")</f>
        <v/>
      </c>
      <c r="AV700" s="224"/>
      <c r="AW700" s="224"/>
      <c r="AX700" s="224"/>
    </row>
    <row r="701" ht="12.75" customHeight="1" spans="1:50">
      <c r="A701" s="13">
        <v>694</v>
      </c>
      <c r="B701" s="204" t="s">
        <v>2620</v>
      </c>
      <c r="C701" s="204" t="s">
        <v>2169</v>
      </c>
      <c r="D701" s="205" t="s">
        <v>1798</v>
      </c>
      <c r="E701" s="206"/>
      <c r="F701" s="206"/>
      <c r="G701" s="207" t="s">
        <v>3126</v>
      </c>
      <c r="H701" s="208"/>
      <c r="I701" s="209" t="s">
        <v>1799</v>
      </c>
      <c r="J701" s="208">
        <v>1</v>
      </c>
      <c r="K701" s="209" t="s">
        <v>3127</v>
      </c>
      <c r="L701" s="215" t="s">
        <v>1800</v>
      </c>
      <c r="M701" s="214" t="str">
        <f t="shared" si="110"/>
        <v>2004-12-31</v>
      </c>
      <c r="N701" s="46"/>
      <c r="O701" s="16"/>
      <c r="P701" s="14"/>
      <c r="Q701" s="217">
        <v>834</v>
      </c>
      <c r="R701" s="16">
        <v>0</v>
      </c>
      <c r="S701" s="16"/>
      <c r="T701" s="16">
        <f t="shared" si="119"/>
        <v>10</v>
      </c>
      <c r="U701" s="46"/>
      <c r="V701" s="16">
        <f t="shared" si="120"/>
        <v>10</v>
      </c>
      <c r="W701" s="16" t="str">
        <f t="shared" si="111"/>
        <v/>
      </c>
      <c r="X701" s="14"/>
      <c r="Y701" s="2"/>
      <c r="AA701" s="45" t="s">
        <v>3129</v>
      </c>
      <c r="AB701" s="224" t="s">
        <v>3130</v>
      </c>
      <c r="AC701" s="224"/>
      <c r="AD701" s="224"/>
      <c r="AE701" s="224"/>
      <c r="AF701" s="224"/>
      <c r="AG701" s="224">
        <v>1</v>
      </c>
      <c r="AH701" s="224">
        <v>0</v>
      </c>
      <c r="AI701" s="224">
        <v>0</v>
      </c>
      <c r="AJ701" s="224">
        <v>10</v>
      </c>
      <c r="AK701" s="230">
        <f t="shared" si="112"/>
        <v>2004</v>
      </c>
      <c r="AL701" s="224">
        <f t="shared" si="113"/>
        <v>10</v>
      </c>
      <c r="AM701" s="224">
        <v>0</v>
      </c>
      <c r="AN701" s="224">
        <f t="shared" si="114"/>
        <v>10</v>
      </c>
      <c r="AO701" s="224">
        <f t="shared" si="115"/>
        <v>10</v>
      </c>
      <c r="AP701" s="233"/>
      <c r="AQ701" s="224">
        <f t="shared" si="116"/>
        <v>10</v>
      </c>
      <c r="AR701" s="224"/>
      <c r="AS701" s="224">
        <f t="shared" si="117"/>
        <v>10</v>
      </c>
      <c r="AT701" s="224">
        <f t="shared" si="118"/>
        <v>0</v>
      </c>
      <c r="AU701" s="224" t="str">
        <f>IFERROR((AQ701-#REF!+#REF!)/(#REF!-#REF!)*100,"")</f>
        <v/>
      </c>
      <c r="AV701" s="224"/>
      <c r="AW701" s="224"/>
      <c r="AX701" s="224"/>
    </row>
    <row r="702" ht="12.75" customHeight="1" spans="1:50">
      <c r="A702" s="13">
        <v>695</v>
      </c>
      <c r="B702" s="204" t="s">
        <v>2621</v>
      </c>
      <c r="C702" s="204" t="s">
        <v>2169</v>
      </c>
      <c r="D702" s="205" t="s">
        <v>1798</v>
      </c>
      <c r="E702" s="206"/>
      <c r="F702" s="206"/>
      <c r="G702" s="207" t="s">
        <v>3126</v>
      </c>
      <c r="H702" s="208"/>
      <c r="I702" s="209" t="s">
        <v>1799</v>
      </c>
      <c r="J702" s="208">
        <v>1</v>
      </c>
      <c r="K702" s="209" t="s">
        <v>3127</v>
      </c>
      <c r="L702" s="215" t="s">
        <v>1800</v>
      </c>
      <c r="M702" s="214" t="str">
        <f t="shared" si="110"/>
        <v>2004-12-31</v>
      </c>
      <c r="N702" s="46"/>
      <c r="O702" s="16"/>
      <c r="P702" s="14"/>
      <c r="Q702" s="217">
        <v>834</v>
      </c>
      <c r="R702" s="16">
        <v>0</v>
      </c>
      <c r="S702" s="16"/>
      <c r="T702" s="16">
        <f t="shared" si="119"/>
        <v>10</v>
      </c>
      <c r="U702" s="46"/>
      <c r="V702" s="16">
        <f t="shared" si="120"/>
        <v>10</v>
      </c>
      <c r="W702" s="16" t="str">
        <f t="shared" si="111"/>
        <v/>
      </c>
      <c r="X702" s="14"/>
      <c r="Y702" s="2"/>
      <c r="AA702" s="45" t="s">
        <v>3129</v>
      </c>
      <c r="AB702" s="224" t="s">
        <v>3130</v>
      </c>
      <c r="AC702" s="224"/>
      <c r="AD702" s="224"/>
      <c r="AE702" s="224"/>
      <c r="AF702" s="224"/>
      <c r="AG702" s="224">
        <v>1</v>
      </c>
      <c r="AH702" s="224">
        <v>0</v>
      </c>
      <c r="AI702" s="224">
        <v>0</v>
      </c>
      <c r="AJ702" s="224">
        <v>10</v>
      </c>
      <c r="AK702" s="230">
        <f t="shared" si="112"/>
        <v>2004</v>
      </c>
      <c r="AL702" s="224">
        <f t="shared" si="113"/>
        <v>10</v>
      </c>
      <c r="AM702" s="224">
        <v>0</v>
      </c>
      <c r="AN702" s="224">
        <f t="shared" si="114"/>
        <v>10</v>
      </c>
      <c r="AO702" s="224">
        <f t="shared" si="115"/>
        <v>10</v>
      </c>
      <c r="AP702" s="233"/>
      <c r="AQ702" s="224">
        <f t="shared" si="116"/>
        <v>10</v>
      </c>
      <c r="AR702" s="224"/>
      <c r="AS702" s="224">
        <f t="shared" si="117"/>
        <v>10</v>
      </c>
      <c r="AT702" s="224">
        <f t="shared" si="118"/>
        <v>0</v>
      </c>
      <c r="AU702" s="224" t="str">
        <f>IFERROR((AQ702-#REF!+#REF!)/(#REF!-#REF!)*100,"")</f>
        <v/>
      </c>
      <c r="AV702" s="224"/>
      <c r="AW702" s="224"/>
      <c r="AX702" s="224"/>
    </row>
    <row r="703" ht="12.75" customHeight="1" spans="1:50">
      <c r="A703" s="13">
        <v>696</v>
      </c>
      <c r="B703" s="204" t="s">
        <v>2622</v>
      </c>
      <c r="C703" s="204" t="s">
        <v>2169</v>
      </c>
      <c r="D703" s="205" t="s">
        <v>1798</v>
      </c>
      <c r="E703" s="206"/>
      <c r="F703" s="206"/>
      <c r="G703" s="207" t="s">
        <v>3126</v>
      </c>
      <c r="H703" s="208"/>
      <c r="I703" s="209" t="s">
        <v>1799</v>
      </c>
      <c r="J703" s="208">
        <v>1</v>
      </c>
      <c r="K703" s="209" t="s">
        <v>3127</v>
      </c>
      <c r="L703" s="215" t="s">
        <v>1800</v>
      </c>
      <c r="M703" s="214" t="str">
        <f t="shared" si="110"/>
        <v>2004-12-31</v>
      </c>
      <c r="N703" s="46"/>
      <c r="O703" s="16"/>
      <c r="P703" s="14"/>
      <c r="Q703" s="217">
        <v>834</v>
      </c>
      <c r="R703" s="16">
        <v>0</v>
      </c>
      <c r="S703" s="16"/>
      <c r="T703" s="16">
        <f t="shared" si="119"/>
        <v>10</v>
      </c>
      <c r="U703" s="46"/>
      <c r="V703" s="16">
        <f t="shared" si="120"/>
        <v>10</v>
      </c>
      <c r="W703" s="16" t="str">
        <f t="shared" si="111"/>
        <v/>
      </c>
      <c r="X703" s="14"/>
      <c r="Y703" s="2"/>
      <c r="AA703" s="45" t="s">
        <v>3129</v>
      </c>
      <c r="AB703" s="224" t="s">
        <v>3130</v>
      </c>
      <c r="AC703" s="224"/>
      <c r="AD703" s="224"/>
      <c r="AE703" s="224"/>
      <c r="AF703" s="224"/>
      <c r="AG703" s="224">
        <v>1</v>
      </c>
      <c r="AH703" s="224">
        <v>0</v>
      </c>
      <c r="AI703" s="224">
        <v>0</v>
      </c>
      <c r="AJ703" s="224">
        <v>10</v>
      </c>
      <c r="AK703" s="230">
        <f t="shared" si="112"/>
        <v>2004</v>
      </c>
      <c r="AL703" s="224">
        <f t="shared" si="113"/>
        <v>10</v>
      </c>
      <c r="AM703" s="224">
        <v>0</v>
      </c>
      <c r="AN703" s="224">
        <f t="shared" si="114"/>
        <v>10</v>
      </c>
      <c r="AO703" s="224">
        <f t="shared" si="115"/>
        <v>10</v>
      </c>
      <c r="AP703" s="233"/>
      <c r="AQ703" s="224">
        <f t="shared" si="116"/>
        <v>10</v>
      </c>
      <c r="AR703" s="224"/>
      <c r="AS703" s="224">
        <f t="shared" si="117"/>
        <v>10</v>
      </c>
      <c r="AT703" s="224">
        <f t="shared" si="118"/>
        <v>0</v>
      </c>
      <c r="AU703" s="224" t="str">
        <f>IFERROR((AQ703-#REF!+#REF!)/(#REF!-#REF!)*100,"")</f>
        <v/>
      </c>
      <c r="AV703" s="224"/>
      <c r="AW703" s="224"/>
      <c r="AX703" s="224"/>
    </row>
    <row r="704" ht="12.75" customHeight="1" spans="1:50">
      <c r="A704" s="13">
        <v>697</v>
      </c>
      <c r="B704" s="204" t="s">
        <v>2623</v>
      </c>
      <c r="C704" s="204" t="s">
        <v>2169</v>
      </c>
      <c r="D704" s="205" t="s">
        <v>1798</v>
      </c>
      <c r="E704" s="206"/>
      <c r="F704" s="206"/>
      <c r="G704" s="207" t="s">
        <v>3126</v>
      </c>
      <c r="H704" s="208"/>
      <c r="I704" s="209" t="s">
        <v>1799</v>
      </c>
      <c r="J704" s="208">
        <v>1</v>
      </c>
      <c r="K704" s="209" t="s">
        <v>3127</v>
      </c>
      <c r="L704" s="215" t="s">
        <v>1800</v>
      </c>
      <c r="M704" s="214" t="str">
        <f t="shared" si="110"/>
        <v>2004-12-31</v>
      </c>
      <c r="N704" s="46"/>
      <c r="O704" s="16"/>
      <c r="P704" s="14"/>
      <c r="Q704" s="217">
        <v>834</v>
      </c>
      <c r="R704" s="16">
        <v>0</v>
      </c>
      <c r="S704" s="16"/>
      <c r="T704" s="16">
        <f t="shared" si="119"/>
        <v>10</v>
      </c>
      <c r="U704" s="46"/>
      <c r="V704" s="16">
        <f t="shared" si="120"/>
        <v>10</v>
      </c>
      <c r="W704" s="16" t="str">
        <f t="shared" si="111"/>
        <v/>
      </c>
      <c r="X704" s="14"/>
      <c r="Y704" s="2"/>
      <c r="AA704" s="45" t="s">
        <v>3129</v>
      </c>
      <c r="AB704" s="224" t="s">
        <v>3130</v>
      </c>
      <c r="AC704" s="224"/>
      <c r="AD704" s="224"/>
      <c r="AE704" s="224"/>
      <c r="AF704" s="224"/>
      <c r="AG704" s="224">
        <v>1</v>
      </c>
      <c r="AH704" s="224">
        <v>0</v>
      </c>
      <c r="AI704" s="224">
        <v>0</v>
      </c>
      <c r="AJ704" s="224">
        <v>10</v>
      </c>
      <c r="AK704" s="230">
        <f t="shared" si="112"/>
        <v>2004</v>
      </c>
      <c r="AL704" s="224">
        <f t="shared" si="113"/>
        <v>10</v>
      </c>
      <c r="AM704" s="224">
        <v>0</v>
      </c>
      <c r="AN704" s="224">
        <f t="shared" si="114"/>
        <v>10</v>
      </c>
      <c r="AO704" s="224">
        <f t="shared" si="115"/>
        <v>10</v>
      </c>
      <c r="AP704" s="233"/>
      <c r="AQ704" s="224">
        <f t="shared" si="116"/>
        <v>10</v>
      </c>
      <c r="AR704" s="224"/>
      <c r="AS704" s="224">
        <f t="shared" si="117"/>
        <v>10</v>
      </c>
      <c r="AT704" s="224">
        <f t="shared" si="118"/>
        <v>0</v>
      </c>
      <c r="AU704" s="224" t="str">
        <f>IFERROR((AQ704-#REF!+#REF!)/(#REF!-#REF!)*100,"")</f>
        <v/>
      </c>
      <c r="AV704" s="224"/>
      <c r="AW704" s="224"/>
      <c r="AX704" s="224"/>
    </row>
    <row r="705" ht="12.75" customHeight="1" spans="1:50">
      <c r="A705" s="13">
        <v>698</v>
      </c>
      <c r="B705" s="204" t="s">
        <v>2624</v>
      </c>
      <c r="C705" s="204" t="s">
        <v>2169</v>
      </c>
      <c r="D705" s="205" t="s">
        <v>1798</v>
      </c>
      <c r="E705" s="206"/>
      <c r="F705" s="206"/>
      <c r="G705" s="207" t="s">
        <v>3126</v>
      </c>
      <c r="H705" s="208"/>
      <c r="I705" s="209" t="s">
        <v>1799</v>
      </c>
      <c r="J705" s="208">
        <v>1</v>
      </c>
      <c r="K705" s="209" t="s">
        <v>3127</v>
      </c>
      <c r="L705" s="215" t="s">
        <v>1800</v>
      </c>
      <c r="M705" s="214" t="str">
        <f t="shared" si="110"/>
        <v>2004-12-31</v>
      </c>
      <c r="N705" s="46"/>
      <c r="O705" s="16"/>
      <c r="P705" s="14"/>
      <c r="Q705" s="217">
        <v>834</v>
      </c>
      <c r="R705" s="16">
        <v>0</v>
      </c>
      <c r="S705" s="16"/>
      <c r="T705" s="16">
        <f t="shared" si="119"/>
        <v>10</v>
      </c>
      <c r="U705" s="46"/>
      <c r="V705" s="16">
        <f t="shared" si="120"/>
        <v>10</v>
      </c>
      <c r="W705" s="16" t="str">
        <f t="shared" si="111"/>
        <v/>
      </c>
      <c r="X705" s="14"/>
      <c r="Y705" s="2"/>
      <c r="AA705" s="45" t="s">
        <v>3129</v>
      </c>
      <c r="AB705" s="224" t="s">
        <v>3130</v>
      </c>
      <c r="AC705" s="224"/>
      <c r="AD705" s="224"/>
      <c r="AE705" s="224"/>
      <c r="AF705" s="224"/>
      <c r="AG705" s="224">
        <v>1</v>
      </c>
      <c r="AH705" s="224">
        <v>0</v>
      </c>
      <c r="AI705" s="224">
        <v>0</v>
      </c>
      <c r="AJ705" s="224">
        <v>10</v>
      </c>
      <c r="AK705" s="230">
        <f t="shared" si="112"/>
        <v>2004</v>
      </c>
      <c r="AL705" s="224">
        <f t="shared" si="113"/>
        <v>10</v>
      </c>
      <c r="AM705" s="224">
        <v>0</v>
      </c>
      <c r="AN705" s="224">
        <f t="shared" si="114"/>
        <v>10</v>
      </c>
      <c r="AO705" s="224">
        <f t="shared" si="115"/>
        <v>10</v>
      </c>
      <c r="AP705" s="233"/>
      <c r="AQ705" s="224">
        <f t="shared" si="116"/>
        <v>10</v>
      </c>
      <c r="AR705" s="224"/>
      <c r="AS705" s="224">
        <f t="shared" si="117"/>
        <v>10</v>
      </c>
      <c r="AT705" s="224">
        <f t="shared" si="118"/>
        <v>0</v>
      </c>
      <c r="AU705" s="224" t="str">
        <f>IFERROR((AQ705-#REF!+#REF!)/(#REF!-#REF!)*100,"")</f>
        <v/>
      </c>
      <c r="AV705" s="224"/>
      <c r="AW705" s="224"/>
      <c r="AX705" s="224"/>
    </row>
    <row r="706" ht="12.75" customHeight="1" spans="1:50">
      <c r="A706" s="13">
        <v>699</v>
      </c>
      <c r="B706" s="204" t="s">
        <v>2625</v>
      </c>
      <c r="C706" s="204" t="s">
        <v>2626</v>
      </c>
      <c r="D706" s="205" t="s">
        <v>1798</v>
      </c>
      <c r="E706" s="206"/>
      <c r="F706" s="206"/>
      <c r="G706" s="207" t="s">
        <v>3126</v>
      </c>
      <c r="H706" s="208"/>
      <c r="I706" s="209" t="s">
        <v>1799</v>
      </c>
      <c r="J706" s="208">
        <v>1</v>
      </c>
      <c r="K706" s="209" t="s">
        <v>3127</v>
      </c>
      <c r="L706" s="215" t="s">
        <v>1800</v>
      </c>
      <c r="M706" s="214" t="str">
        <f t="shared" si="110"/>
        <v>2004-12-31</v>
      </c>
      <c r="N706" s="46"/>
      <c r="O706" s="16"/>
      <c r="P706" s="14"/>
      <c r="Q706" s="217">
        <v>1528</v>
      </c>
      <c r="R706" s="16">
        <v>0</v>
      </c>
      <c r="S706" s="16"/>
      <c r="T706" s="16">
        <f t="shared" si="119"/>
        <v>10</v>
      </c>
      <c r="U706" s="46"/>
      <c r="V706" s="16">
        <f t="shared" si="120"/>
        <v>10</v>
      </c>
      <c r="W706" s="16" t="str">
        <f t="shared" si="111"/>
        <v/>
      </c>
      <c r="X706" s="14"/>
      <c r="Y706" s="2"/>
      <c r="AA706" s="45" t="s">
        <v>3129</v>
      </c>
      <c r="AB706" s="224" t="s">
        <v>3130</v>
      </c>
      <c r="AC706" s="224"/>
      <c r="AD706" s="224"/>
      <c r="AE706" s="224"/>
      <c r="AF706" s="224"/>
      <c r="AG706" s="224">
        <v>1</v>
      </c>
      <c r="AH706" s="224">
        <v>0</v>
      </c>
      <c r="AI706" s="224">
        <v>0</v>
      </c>
      <c r="AJ706" s="224">
        <v>10</v>
      </c>
      <c r="AK706" s="230">
        <f t="shared" si="112"/>
        <v>2004</v>
      </c>
      <c r="AL706" s="224">
        <f t="shared" si="113"/>
        <v>10</v>
      </c>
      <c r="AM706" s="224">
        <v>0</v>
      </c>
      <c r="AN706" s="224">
        <f t="shared" si="114"/>
        <v>10</v>
      </c>
      <c r="AO706" s="224">
        <f t="shared" si="115"/>
        <v>10</v>
      </c>
      <c r="AP706" s="233"/>
      <c r="AQ706" s="224">
        <f t="shared" si="116"/>
        <v>10</v>
      </c>
      <c r="AR706" s="224"/>
      <c r="AS706" s="224">
        <f t="shared" si="117"/>
        <v>10</v>
      </c>
      <c r="AT706" s="224">
        <f t="shared" si="118"/>
        <v>0</v>
      </c>
      <c r="AU706" s="224" t="str">
        <f>IFERROR((AQ706-#REF!+#REF!)/(#REF!-#REF!)*100,"")</f>
        <v/>
      </c>
      <c r="AV706" s="224"/>
      <c r="AW706" s="224"/>
      <c r="AX706" s="224"/>
    </row>
    <row r="707" ht="12.75" customHeight="1" spans="1:50">
      <c r="A707" s="13">
        <v>700</v>
      </c>
      <c r="B707" s="204" t="s">
        <v>2627</v>
      </c>
      <c r="C707" s="204" t="s">
        <v>2626</v>
      </c>
      <c r="D707" s="205" t="s">
        <v>1798</v>
      </c>
      <c r="E707" s="206"/>
      <c r="F707" s="206"/>
      <c r="G707" s="207" t="s">
        <v>3126</v>
      </c>
      <c r="H707" s="208"/>
      <c r="I707" s="209" t="s">
        <v>1799</v>
      </c>
      <c r="J707" s="208">
        <v>1</v>
      </c>
      <c r="K707" s="209" t="s">
        <v>3127</v>
      </c>
      <c r="L707" s="215" t="s">
        <v>1800</v>
      </c>
      <c r="M707" s="214" t="str">
        <f t="shared" si="110"/>
        <v>2004-12-31</v>
      </c>
      <c r="N707" s="46"/>
      <c r="O707" s="16"/>
      <c r="P707" s="14"/>
      <c r="Q707" s="217">
        <v>1528</v>
      </c>
      <c r="R707" s="16">
        <v>0</v>
      </c>
      <c r="S707" s="16"/>
      <c r="T707" s="16">
        <f t="shared" si="119"/>
        <v>10</v>
      </c>
      <c r="U707" s="46"/>
      <c r="V707" s="16">
        <f t="shared" si="120"/>
        <v>10</v>
      </c>
      <c r="W707" s="16" t="str">
        <f t="shared" si="111"/>
        <v/>
      </c>
      <c r="X707" s="14"/>
      <c r="Y707" s="2"/>
      <c r="AA707" s="45" t="s">
        <v>3129</v>
      </c>
      <c r="AB707" s="224" t="s">
        <v>3130</v>
      </c>
      <c r="AC707" s="224"/>
      <c r="AD707" s="224"/>
      <c r="AE707" s="224"/>
      <c r="AF707" s="224"/>
      <c r="AG707" s="224">
        <v>1</v>
      </c>
      <c r="AH707" s="224">
        <v>0</v>
      </c>
      <c r="AI707" s="224">
        <v>0</v>
      </c>
      <c r="AJ707" s="224">
        <v>10</v>
      </c>
      <c r="AK707" s="230">
        <f t="shared" si="112"/>
        <v>2004</v>
      </c>
      <c r="AL707" s="224">
        <f t="shared" si="113"/>
        <v>10</v>
      </c>
      <c r="AM707" s="224">
        <v>0</v>
      </c>
      <c r="AN707" s="224">
        <f t="shared" si="114"/>
        <v>10</v>
      </c>
      <c r="AO707" s="224">
        <f t="shared" si="115"/>
        <v>10</v>
      </c>
      <c r="AP707" s="233"/>
      <c r="AQ707" s="224">
        <f t="shared" si="116"/>
        <v>10</v>
      </c>
      <c r="AR707" s="224"/>
      <c r="AS707" s="224">
        <f t="shared" si="117"/>
        <v>10</v>
      </c>
      <c r="AT707" s="224">
        <f t="shared" si="118"/>
        <v>0</v>
      </c>
      <c r="AU707" s="224" t="str">
        <f>IFERROR((AQ707-#REF!+#REF!)/(#REF!-#REF!)*100,"")</f>
        <v/>
      </c>
      <c r="AV707" s="224"/>
      <c r="AW707" s="224"/>
      <c r="AX707" s="224"/>
    </row>
    <row r="708" ht="12.75" customHeight="1" spans="1:50">
      <c r="A708" s="13">
        <v>701</v>
      </c>
      <c r="B708" s="204" t="s">
        <v>2628</v>
      </c>
      <c r="C708" s="204" t="s">
        <v>2626</v>
      </c>
      <c r="D708" s="205" t="s">
        <v>1798</v>
      </c>
      <c r="E708" s="206"/>
      <c r="F708" s="206"/>
      <c r="G708" s="207" t="s">
        <v>3126</v>
      </c>
      <c r="H708" s="208"/>
      <c r="I708" s="209" t="s">
        <v>1799</v>
      </c>
      <c r="J708" s="208">
        <v>1</v>
      </c>
      <c r="K708" s="209" t="s">
        <v>3127</v>
      </c>
      <c r="L708" s="215" t="s">
        <v>1800</v>
      </c>
      <c r="M708" s="214" t="str">
        <f t="shared" si="110"/>
        <v>2004-12-31</v>
      </c>
      <c r="N708" s="46"/>
      <c r="O708" s="16"/>
      <c r="P708" s="14"/>
      <c r="Q708" s="217">
        <v>1528</v>
      </c>
      <c r="R708" s="16">
        <v>0</v>
      </c>
      <c r="S708" s="16"/>
      <c r="T708" s="16">
        <f t="shared" si="119"/>
        <v>10</v>
      </c>
      <c r="U708" s="46"/>
      <c r="V708" s="16">
        <f t="shared" si="120"/>
        <v>10</v>
      </c>
      <c r="W708" s="16" t="str">
        <f t="shared" si="111"/>
        <v/>
      </c>
      <c r="X708" s="14"/>
      <c r="Y708" s="2"/>
      <c r="AA708" s="45" t="s">
        <v>3129</v>
      </c>
      <c r="AB708" s="224" t="s">
        <v>3130</v>
      </c>
      <c r="AC708" s="224"/>
      <c r="AD708" s="224"/>
      <c r="AE708" s="224"/>
      <c r="AF708" s="224"/>
      <c r="AG708" s="224">
        <v>1</v>
      </c>
      <c r="AH708" s="224">
        <v>0</v>
      </c>
      <c r="AI708" s="224">
        <v>0</v>
      </c>
      <c r="AJ708" s="224">
        <v>10</v>
      </c>
      <c r="AK708" s="230">
        <f t="shared" si="112"/>
        <v>2004</v>
      </c>
      <c r="AL708" s="224">
        <f t="shared" si="113"/>
        <v>10</v>
      </c>
      <c r="AM708" s="224">
        <v>0</v>
      </c>
      <c r="AN708" s="224">
        <f t="shared" si="114"/>
        <v>10</v>
      </c>
      <c r="AO708" s="224">
        <f t="shared" si="115"/>
        <v>10</v>
      </c>
      <c r="AP708" s="233"/>
      <c r="AQ708" s="224">
        <f t="shared" si="116"/>
        <v>10</v>
      </c>
      <c r="AR708" s="224"/>
      <c r="AS708" s="224">
        <f t="shared" si="117"/>
        <v>10</v>
      </c>
      <c r="AT708" s="224">
        <f t="shared" si="118"/>
        <v>0</v>
      </c>
      <c r="AU708" s="224" t="str">
        <f>IFERROR((AQ708-#REF!+#REF!)/(#REF!-#REF!)*100,"")</f>
        <v/>
      </c>
      <c r="AV708" s="224"/>
      <c r="AW708" s="224"/>
      <c r="AX708" s="224"/>
    </row>
    <row r="709" ht="12.75" customHeight="1" spans="1:50">
      <c r="A709" s="13">
        <v>702</v>
      </c>
      <c r="B709" s="204" t="s">
        <v>2629</v>
      </c>
      <c r="C709" s="204" t="s">
        <v>2630</v>
      </c>
      <c r="D709" s="205" t="s">
        <v>1798</v>
      </c>
      <c r="E709" s="206"/>
      <c r="F709" s="206"/>
      <c r="G709" s="207" t="s">
        <v>3126</v>
      </c>
      <c r="H709" s="208"/>
      <c r="I709" s="209" t="s">
        <v>1799</v>
      </c>
      <c r="J709" s="208">
        <v>1</v>
      </c>
      <c r="K709" s="209" t="s">
        <v>3127</v>
      </c>
      <c r="L709" s="215" t="s">
        <v>1800</v>
      </c>
      <c r="M709" s="214" t="str">
        <f t="shared" si="110"/>
        <v>2004-12-31</v>
      </c>
      <c r="N709" s="46"/>
      <c r="O709" s="16"/>
      <c r="P709" s="14"/>
      <c r="Q709" s="217">
        <v>1106</v>
      </c>
      <c r="R709" s="16">
        <v>0</v>
      </c>
      <c r="S709" s="16"/>
      <c r="T709" s="16">
        <f t="shared" si="119"/>
        <v>10</v>
      </c>
      <c r="U709" s="46"/>
      <c r="V709" s="16">
        <f t="shared" si="120"/>
        <v>10</v>
      </c>
      <c r="W709" s="16" t="str">
        <f t="shared" si="111"/>
        <v/>
      </c>
      <c r="X709" s="14"/>
      <c r="Y709" s="2"/>
      <c r="AA709" s="45" t="s">
        <v>3129</v>
      </c>
      <c r="AB709" s="224" t="s">
        <v>3130</v>
      </c>
      <c r="AC709" s="224"/>
      <c r="AD709" s="224"/>
      <c r="AE709" s="224"/>
      <c r="AF709" s="224"/>
      <c r="AG709" s="224">
        <v>1</v>
      </c>
      <c r="AH709" s="224">
        <v>0</v>
      </c>
      <c r="AI709" s="224">
        <v>0</v>
      </c>
      <c r="AJ709" s="224">
        <v>5</v>
      </c>
      <c r="AK709" s="230">
        <f t="shared" si="112"/>
        <v>2004</v>
      </c>
      <c r="AL709" s="224">
        <f t="shared" si="113"/>
        <v>5</v>
      </c>
      <c r="AM709" s="224">
        <v>0</v>
      </c>
      <c r="AN709" s="224">
        <f t="shared" si="114"/>
        <v>10</v>
      </c>
      <c r="AO709" s="224">
        <f t="shared" si="115"/>
        <v>10</v>
      </c>
      <c r="AP709" s="233"/>
      <c r="AQ709" s="224">
        <f t="shared" si="116"/>
        <v>10</v>
      </c>
      <c r="AR709" s="224"/>
      <c r="AS709" s="224">
        <f t="shared" si="117"/>
        <v>10</v>
      </c>
      <c r="AT709" s="224">
        <f t="shared" si="118"/>
        <v>0</v>
      </c>
      <c r="AU709" s="224" t="str">
        <f>IFERROR((AQ709-#REF!+#REF!)/(#REF!-#REF!)*100,"")</f>
        <v/>
      </c>
      <c r="AV709" s="224"/>
      <c r="AW709" s="224"/>
      <c r="AX709" s="224"/>
    </row>
    <row r="710" ht="12.75" customHeight="1" spans="1:50">
      <c r="A710" s="13">
        <v>703</v>
      </c>
      <c r="B710" s="204" t="s">
        <v>2631</v>
      </c>
      <c r="C710" s="204" t="s">
        <v>2630</v>
      </c>
      <c r="D710" s="205" t="s">
        <v>1798</v>
      </c>
      <c r="E710" s="206"/>
      <c r="F710" s="206"/>
      <c r="G710" s="207" t="s">
        <v>3126</v>
      </c>
      <c r="H710" s="208"/>
      <c r="I710" s="209" t="s">
        <v>1799</v>
      </c>
      <c r="J710" s="208">
        <v>1</v>
      </c>
      <c r="K710" s="209" t="s">
        <v>3127</v>
      </c>
      <c r="L710" s="215" t="s">
        <v>1800</v>
      </c>
      <c r="M710" s="214" t="str">
        <f t="shared" si="110"/>
        <v>2004-12-31</v>
      </c>
      <c r="N710" s="46"/>
      <c r="O710" s="16"/>
      <c r="P710" s="14"/>
      <c r="Q710" s="217">
        <v>1106</v>
      </c>
      <c r="R710" s="16">
        <v>0</v>
      </c>
      <c r="S710" s="16"/>
      <c r="T710" s="16">
        <f t="shared" si="119"/>
        <v>10</v>
      </c>
      <c r="U710" s="46"/>
      <c r="V710" s="16">
        <f t="shared" si="120"/>
        <v>10</v>
      </c>
      <c r="W710" s="16" t="str">
        <f t="shared" si="111"/>
        <v/>
      </c>
      <c r="X710" s="14"/>
      <c r="Y710" s="2"/>
      <c r="AA710" s="45" t="s">
        <v>3129</v>
      </c>
      <c r="AB710" s="224" t="s">
        <v>3130</v>
      </c>
      <c r="AC710" s="224"/>
      <c r="AD710" s="224"/>
      <c r="AE710" s="224"/>
      <c r="AF710" s="224"/>
      <c r="AG710" s="224">
        <v>1</v>
      </c>
      <c r="AH710" s="224">
        <v>0</v>
      </c>
      <c r="AI710" s="224">
        <v>0</v>
      </c>
      <c r="AJ710" s="224">
        <v>5</v>
      </c>
      <c r="AK710" s="230">
        <f t="shared" si="112"/>
        <v>2004</v>
      </c>
      <c r="AL710" s="224">
        <f t="shared" si="113"/>
        <v>5</v>
      </c>
      <c r="AM710" s="224">
        <v>0</v>
      </c>
      <c r="AN710" s="224">
        <f t="shared" si="114"/>
        <v>10</v>
      </c>
      <c r="AO710" s="224">
        <f t="shared" si="115"/>
        <v>10</v>
      </c>
      <c r="AP710" s="233"/>
      <c r="AQ710" s="224">
        <f t="shared" si="116"/>
        <v>10</v>
      </c>
      <c r="AR710" s="224"/>
      <c r="AS710" s="224">
        <f t="shared" si="117"/>
        <v>10</v>
      </c>
      <c r="AT710" s="224">
        <f t="shared" si="118"/>
        <v>0</v>
      </c>
      <c r="AU710" s="224" t="str">
        <f>IFERROR((AQ710-#REF!+#REF!)/(#REF!-#REF!)*100,"")</f>
        <v/>
      </c>
      <c r="AV710" s="224"/>
      <c r="AW710" s="224"/>
      <c r="AX710" s="224"/>
    </row>
    <row r="711" ht="12.75" customHeight="1" spans="1:50">
      <c r="A711" s="13">
        <v>704</v>
      </c>
      <c r="B711" s="204" t="s">
        <v>2632</v>
      </c>
      <c r="C711" s="204" t="s">
        <v>2179</v>
      </c>
      <c r="D711" s="205" t="s">
        <v>1798</v>
      </c>
      <c r="E711" s="206"/>
      <c r="F711" s="206"/>
      <c r="G711" s="207" t="s">
        <v>3126</v>
      </c>
      <c r="H711" s="208"/>
      <c r="I711" s="209" t="s">
        <v>1799</v>
      </c>
      <c r="J711" s="208">
        <v>1</v>
      </c>
      <c r="K711" s="209" t="s">
        <v>3127</v>
      </c>
      <c r="L711" s="215" t="s">
        <v>1800</v>
      </c>
      <c r="M711" s="214" t="str">
        <f t="shared" si="110"/>
        <v>2004-12-31</v>
      </c>
      <c r="N711" s="46"/>
      <c r="O711" s="16"/>
      <c r="P711" s="14"/>
      <c r="Q711" s="217">
        <v>1258</v>
      </c>
      <c r="R711" s="16">
        <v>0</v>
      </c>
      <c r="S711" s="16"/>
      <c r="T711" s="16">
        <f t="shared" si="119"/>
        <v>10</v>
      </c>
      <c r="U711" s="46"/>
      <c r="V711" s="16">
        <f t="shared" si="120"/>
        <v>10</v>
      </c>
      <c r="W711" s="16" t="str">
        <f t="shared" si="111"/>
        <v/>
      </c>
      <c r="X711" s="14"/>
      <c r="Y711" s="2"/>
      <c r="AA711" s="45" t="s">
        <v>3129</v>
      </c>
      <c r="AB711" s="224" t="s">
        <v>3130</v>
      </c>
      <c r="AC711" s="224"/>
      <c r="AD711" s="224"/>
      <c r="AE711" s="224"/>
      <c r="AF711" s="224"/>
      <c r="AG711" s="224">
        <v>1</v>
      </c>
      <c r="AH711" s="224">
        <v>0</v>
      </c>
      <c r="AI711" s="224">
        <v>0</v>
      </c>
      <c r="AJ711" s="224">
        <v>5</v>
      </c>
      <c r="AK711" s="230">
        <f t="shared" si="112"/>
        <v>2004</v>
      </c>
      <c r="AL711" s="224">
        <f t="shared" si="113"/>
        <v>5</v>
      </c>
      <c r="AM711" s="224">
        <v>0</v>
      </c>
      <c r="AN711" s="224">
        <f t="shared" si="114"/>
        <v>10</v>
      </c>
      <c r="AO711" s="224">
        <f t="shared" si="115"/>
        <v>10</v>
      </c>
      <c r="AP711" s="233"/>
      <c r="AQ711" s="224">
        <f t="shared" si="116"/>
        <v>10</v>
      </c>
      <c r="AR711" s="224"/>
      <c r="AS711" s="224">
        <f t="shared" si="117"/>
        <v>10</v>
      </c>
      <c r="AT711" s="224">
        <f t="shared" si="118"/>
        <v>0</v>
      </c>
      <c r="AU711" s="224" t="str">
        <f>IFERROR((AQ711-#REF!+#REF!)/(#REF!-#REF!)*100,"")</f>
        <v/>
      </c>
      <c r="AV711" s="224"/>
      <c r="AW711" s="224"/>
      <c r="AX711" s="224"/>
    </row>
    <row r="712" ht="12.75" customHeight="1" spans="1:50">
      <c r="A712" s="13">
        <v>705</v>
      </c>
      <c r="B712" s="204" t="s">
        <v>2633</v>
      </c>
      <c r="C712" s="204" t="s">
        <v>2179</v>
      </c>
      <c r="D712" s="205" t="s">
        <v>1798</v>
      </c>
      <c r="E712" s="206"/>
      <c r="F712" s="206"/>
      <c r="G712" s="207" t="s">
        <v>3126</v>
      </c>
      <c r="H712" s="208"/>
      <c r="I712" s="209" t="s">
        <v>1799</v>
      </c>
      <c r="J712" s="208">
        <v>1</v>
      </c>
      <c r="K712" s="209" t="s">
        <v>3127</v>
      </c>
      <c r="L712" s="215" t="s">
        <v>1800</v>
      </c>
      <c r="M712" s="214" t="str">
        <f t="shared" ref="M712:M775" si="121">L712</f>
        <v>2004-12-31</v>
      </c>
      <c r="N712" s="46"/>
      <c r="O712" s="16"/>
      <c r="P712" s="14"/>
      <c r="Q712" s="217">
        <v>1258</v>
      </c>
      <c r="R712" s="16">
        <v>0</v>
      </c>
      <c r="S712" s="16"/>
      <c r="T712" s="16">
        <f t="shared" si="119"/>
        <v>10</v>
      </c>
      <c r="U712" s="46"/>
      <c r="V712" s="16">
        <f t="shared" si="120"/>
        <v>10</v>
      </c>
      <c r="W712" s="16" t="str">
        <f t="shared" ref="W712:W775" si="122">IF(R712-S712=0,"",(V712-R712+S712)/(R712-S712)*100)</f>
        <v/>
      </c>
      <c r="X712" s="14"/>
      <c r="Y712" s="2"/>
      <c r="AA712" s="45" t="s">
        <v>3129</v>
      </c>
      <c r="AB712" s="224" t="s">
        <v>3130</v>
      </c>
      <c r="AC712" s="224"/>
      <c r="AD712" s="224"/>
      <c r="AE712" s="224"/>
      <c r="AF712" s="224"/>
      <c r="AG712" s="224">
        <v>1</v>
      </c>
      <c r="AH712" s="224">
        <v>0</v>
      </c>
      <c r="AI712" s="224">
        <v>0</v>
      </c>
      <c r="AJ712" s="224">
        <v>5</v>
      </c>
      <c r="AK712" s="230">
        <f t="shared" ref="AK712:AK775" si="123">YEAR(M712)</f>
        <v>2004</v>
      </c>
      <c r="AL712" s="224">
        <f t="shared" ref="AL712:AL775" si="124">IF(AND(AB712="市场法",AA712="否"),AJ712*J712,ROUND(AC712*H712*AG712+AD712*H712*AI712,-1))</f>
        <v>5</v>
      </c>
      <c r="AM712" s="224">
        <v>0</v>
      </c>
      <c r="AN712" s="224">
        <f t="shared" ref="AN712:AN775" si="125">ROUND((AL712+AM712),-1)</f>
        <v>10</v>
      </c>
      <c r="AO712" s="224">
        <f t="shared" ref="AO712:AO775" si="126">AN712</f>
        <v>10</v>
      </c>
      <c r="AP712" s="233"/>
      <c r="AQ712" s="224">
        <f t="shared" ref="AQ712:AQ775" si="127">IF(AP712="",AO712,ROUND(AO712*AP712/100,0))</f>
        <v>10</v>
      </c>
      <c r="AR712" s="224"/>
      <c r="AS712" s="224">
        <f t="shared" ref="AS712:AS775" si="128">IF((AQ712-AR712)&lt;0,0,AQ712-AR712)</f>
        <v>10</v>
      </c>
      <c r="AT712" s="224">
        <f t="shared" ref="AT712:AT775" si="129">IF((R712-S712)&lt;0,0,R712-S712)</f>
        <v>0</v>
      </c>
      <c r="AU712" s="224" t="str">
        <f>IFERROR((AQ712-#REF!+#REF!)/(#REF!-#REF!)*100,"")</f>
        <v/>
      </c>
      <c r="AV712" s="224"/>
      <c r="AW712" s="224"/>
      <c r="AX712" s="224"/>
    </row>
    <row r="713" ht="12.75" customHeight="1" spans="1:50">
      <c r="A713" s="13">
        <v>706</v>
      </c>
      <c r="B713" s="204" t="s">
        <v>2634</v>
      </c>
      <c r="C713" s="204" t="s">
        <v>2179</v>
      </c>
      <c r="D713" s="205" t="s">
        <v>1798</v>
      </c>
      <c r="E713" s="206"/>
      <c r="F713" s="206"/>
      <c r="G713" s="207" t="s">
        <v>3126</v>
      </c>
      <c r="H713" s="208"/>
      <c r="I713" s="209" t="s">
        <v>1799</v>
      </c>
      <c r="J713" s="208">
        <v>1</v>
      </c>
      <c r="K713" s="209" t="s">
        <v>3127</v>
      </c>
      <c r="L713" s="215" t="s">
        <v>1800</v>
      </c>
      <c r="M713" s="214" t="str">
        <f t="shared" si="121"/>
        <v>2004-12-31</v>
      </c>
      <c r="N713" s="46"/>
      <c r="O713" s="16"/>
      <c r="P713" s="14"/>
      <c r="Q713" s="217">
        <v>1258</v>
      </c>
      <c r="R713" s="16">
        <v>0</v>
      </c>
      <c r="S713" s="16"/>
      <c r="T713" s="16">
        <f t="shared" ref="T713:T776" si="130">AS713</f>
        <v>10</v>
      </c>
      <c r="U713" s="46"/>
      <c r="V713" s="16">
        <f t="shared" ref="V713:V776" si="131">T713</f>
        <v>10</v>
      </c>
      <c r="W713" s="16" t="str">
        <f t="shared" si="122"/>
        <v/>
      </c>
      <c r="X713" s="14"/>
      <c r="Y713" s="2"/>
      <c r="AA713" s="45" t="s">
        <v>3129</v>
      </c>
      <c r="AB713" s="224" t="s">
        <v>3130</v>
      </c>
      <c r="AC713" s="224"/>
      <c r="AD713" s="224"/>
      <c r="AE713" s="224"/>
      <c r="AF713" s="224"/>
      <c r="AG713" s="224">
        <v>1</v>
      </c>
      <c r="AH713" s="224">
        <v>0</v>
      </c>
      <c r="AI713" s="224">
        <v>0</v>
      </c>
      <c r="AJ713" s="224">
        <v>5</v>
      </c>
      <c r="AK713" s="230">
        <f t="shared" si="123"/>
        <v>2004</v>
      </c>
      <c r="AL713" s="224">
        <f t="shared" si="124"/>
        <v>5</v>
      </c>
      <c r="AM713" s="224">
        <v>0</v>
      </c>
      <c r="AN713" s="224">
        <f t="shared" si="125"/>
        <v>10</v>
      </c>
      <c r="AO713" s="224">
        <f t="shared" si="126"/>
        <v>10</v>
      </c>
      <c r="AP713" s="233"/>
      <c r="AQ713" s="224">
        <f t="shared" si="127"/>
        <v>10</v>
      </c>
      <c r="AR713" s="224"/>
      <c r="AS713" s="224">
        <f t="shared" si="128"/>
        <v>10</v>
      </c>
      <c r="AT713" s="224">
        <f t="shared" si="129"/>
        <v>0</v>
      </c>
      <c r="AU713" s="224" t="str">
        <f>IFERROR((AQ713-#REF!+#REF!)/(#REF!-#REF!)*100,"")</f>
        <v/>
      </c>
      <c r="AV713" s="224"/>
      <c r="AW713" s="224"/>
      <c r="AX713" s="224"/>
    </row>
    <row r="714" ht="12.75" customHeight="1" spans="1:50">
      <c r="A714" s="13">
        <v>707</v>
      </c>
      <c r="B714" s="204" t="s">
        <v>2635</v>
      </c>
      <c r="C714" s="204" t="s">
        <v>2179</v>
      </c>
      <c r="D714" s="205" t="s">
        <v>1798</v>
      </c>
      <c r="E714" s="206"/>
      <c r="F714" s="206"/>
      <c r="G714" s="207" t="s">
        <v>3126</v>
      </c>
      <c r="H714" s="208"/>
      <c r="I714" s="209" t="s">
        <v>1799</v>
      </c>
      <c r="J714" s="208">
        <v>1</v>
      </c>
      <c r="K714" s="209" t="s">
        <v>3127</v>
      </c>
      <c r="L714" s="215" t="s">
        <v>1800</v>
      </c>
      <c r="M714" s="214" t="str">
        <f t="shared" si="121"/>
        <v>2004-12-31</v>
      </c>
      <c r="N714" s="46"/>
      <c r="O714" s="16"/>
      <c r="P714" s="14"/>
      <c r="Q714" s="217">
        <v>1356</v>
      </c>
      <c r="R714" s="16">
        <v>0</v>
      </c>
      <c r="S714" s="16"/>
      <c r="T714" s="16">
        <f t="shared" si="130"/>
        <v>10</v>
      </c>
      <c r="U714" s="46"/>
      <c r="V714" s="16">
        <f t="shared" si="131"/>
        <v>10</v>
      </c>
      <c r="W714" s="16" t="str">
        <f t="shared" si="122"/>
        <v/>
      </c>
      <c r="X714" s="14"/>
      <c r="Y714" s="2"/>
      <c r="AA714" s="45" t="s">
        <v>3129</v>
      </c>
      <c r="AB714" s="224" t="s">
        <v>3130</v>
      </c>
      <c r="AC714" s="224"/>
      <c r="AD714" s="224"/>
      <c r="AE714" s="224"/>
      <c r="AF714" s="224"/>
      <c r="AG714" s="224">
        <v>1</v>
      </c>
      <c r="AH714" s="224">
        <v>0</v>
      </c>
      <c r="AI714" s="224">
        <v>0</v>
      </c>
      <c r="AJ714" s="224">
        <v>5</v>
      </c>
      <c r="AK714" s="230">
        <f t="shared" si="123"/>
        <v>2004</v>
      </c>
      <c r="AL714" s="224">
        <f t="shared" si="124"/>
        <v>5</v>
      </c>
      <c r="AM714" s="224">
        <v>0</v>
      </c>
      <c r="AN714" s="224">
        <f t="shared" si="125"/>
        <v>10</v>
      </c>
      <c r="AO714" s="224">
        <f t="shared" si="126"/>
        <v>10</v>
      </c>
      <c r="AP714" s="233"/>
      <c r="AQ714" s="224">
        <f t="shared" si="127"/>
        <v>10</v>
      </c>
      <c r="AR714" s="224"/>
      <c r="AS714" s="224">
        <f t="shared" si="128"/>
        <v>10</v>
      </c>
      <c r="AT714" s="224">
        <f t="shared" si="129"/>
        <v>0</v>
      </c>
      <c r="AU714" s="224" t="str">
        <f>IFERROR((AQ714-#REF!+#REF!)/(#REF!-#REF!)*100,"")</f>
        <v/>
      </c>
      <c r="AV714" s="224"/>
      <c r="AW714" s="224"/>
      <c r="AX714" s="224"/>
    </row>
    <row r="715" ht="12.75" customHeight="1" spans="1:50">
      <c r="A715" s="13">
        <v>708</v>
      </c>
      <c r="B715" s="204" t="s">
        <v>2636</v>
      </c>
      <c r="C715" s="204" t="s">
        <v>2179</v>
      </c>
      <c r="D715" s="205" t="s">
        <v>1798</v>
      </c>
      <c r="E715" s="206"/>
      <c r="F715" s="206"/>
      <c r="G715" s="207" t="s">
        <v>3126</v>
      </c>
      <c r="H715" s="208"/>
      <c r="I715" s="209" t="s">
        <v>1799</v>
      </c>
      <c r="J715" s="208">
        <v>1</v>
      </c>
      <c r="K715" s="209" t="s">
        <v>3127</v>
      </c>
      <c r="L715" s="215" t="s">
        <v>1800</v>
      </c>
      <c r="M715" s="214" t="str">
        <f t="shared" si="121"/>
        <v>2004-12-31</v>
      </c>
      <c r="N715" s="46"/>
      <c r="O715" s="16"/>
      <c r="P715" s="14"/>
      <c r="Q715" s="217">
        <v>1356</v>
      </c>
      <c r="R715" s="16">
        <v>0</v>
      </c>
      <c r="S715" s="16"/>
      <c r="T715" s="16">
        <f t="shared" si="130"/>
        <v>10</v>
      </c>
      <c r="U715" s="46"/>
      <c r="V715" s="16">
        <f t="shared" si="131"/>
        <v>10</v>
      </c>
      <c r="W715" s="16" t="str">
        <f t="shared" si="122"/>
        <v/>
      </c>
      <c r="X715" s="14"/>
      <c r="Y715" s="2"/>
      <c r="AA715" s="45" t="s">
        <v>3129</v>
      </c>
      <c r="AB715" s="224" t="s">
        <v>3130</v>
      </c>
      <c r="AC715" s="224"/>
      <c r="AD715" s="224"/>
      <c r="AE715" s="224"/>
      <c r="AF715" s="224"/>
      <c r="AG715" s="224">
        <v>1</v>
      </c>
      <c r="AH715" s="224">
        <v>0</v>
      </c>
      <c r="AI715" s="224">
        <v>0</v>
      </c>
      <c r="AJ715" s="224">
        <v>5</v>
      </c>
      <c r="AK715" s="230">
        <f t="shared" si="123"/>
        <v>2004</v>
      </c>
      <c r="AL715" s="224">
        <f t="shared" si="124"/>
        <v>5</v>
      </c>
      <c r="AM715" s="224">
        <v>0</v>
      </c>
      <c r="AN715" s="224">
        <f t="shared" si="125"/>
        <v>10</v>
      </c>
      <c r="AO715" s="224">
        <f t="shared" si="126"/>
        <v>10</v>
      </c>
      <c r="AP715" s="233"/>
      <c r="AQ715" s="224">
        <f t="shared" si="127"/>
        <v>10</v>
      </c>
      <c r="AR715" s="224"/>
      <c r="AS715" s="224">
        <f t="shared" si="128"/>
        <v>10</v>
      </c>
      <c r="AT715" s="224">
        <f t="shared" si="129"/>
        <v>0</v>
      </c>
      <c r="AU715" s="224" t="str">
        <f>IFERROR((AQ715-#REF!+#REF!)/(#REF!-#REF!)*100,"")</f>
        <v/>
      </c>
      <c r="AV715" s="224"/>
      <c r="AW715" s="224"/>
      <c r="AX715" s="224"/>
    </row>
    <row r="716" ht="12.75" customHeight="1" spans="1:50">
      <c r="A716" s="13">
        <v>709</v>
      </c>
      <c r="B716" s="204" t="s">
        <v>2637</v>
      </c>
      <c r="C716" s="204" t="s">
        <v>2179</v>
      </c>
      <c r="D716" s="205" t="s">
        <v>1798</v>
      </c>
      <c r="E716" s="206"/>
      <c r="F716" s="206"/>
      <c r="G716" s="207" t="s">
        <v>3126</v>
      </c>
      <c r="H716" s="208"/>
      <c r="I716" s="209" t="s">
        <v>1799</v>
      </c>
      <c r="J716" s="208">
        <v>1</v>
      </c>
      <c r="K716" s="209" t="s">
        <v>3127</v>
      </c>
      <c r="L716" s="215" t="s">
        <v>1800</v>
      </c>
      <c r="M716" s="214" t="str">
        <f t="shared" si="121"/>
        <v>2004-12-31</v>
      </c>
      <c r="N716" s="46"/>
      <c r="O716" s="16"/>
      <c r="P716" s="14"/>
      <c r="Q716" s="217">
        <v>1356</v>
      </c>
      <c r="R716" s="16">
        <v>0</v>
      </c>
      <c r="S716" s="16"/>
      <c r="T716" s="16">
        <f t="shared" si="130"/>
        <v>10</v>
      </c>
      <c r="U716" s="46"/>
      <c r="V716" s="16">
        <f t="shared" si="131"/>
        <v>10</v>
      </c>
      <c r="W716" s="16" t="str">
        <f t="shared" si="122"/>
        <v/>
      </c>
      <c r="X716" s="14"/>
      <c r="Y716" s="2"/>
      <c r="AA716" s="45" t="s">
        <v>3129</v>
      </c>
      <c r="AB716" s="224" t="s">
        <v>3130</v>
      </c>
      <c r="AC716" s="224"/>
      <c r="AD716" s="224"/>
      <c r="AE716" s="224"/>
      <c r="AF716" s="224"/>
      <c r="AG716" s="224">
        <v>1</v>
      </c>
      <c r="AH716" s="224">
        <v>0</v>
      </c>
      <c r="AI716" s="224">
        <v>0</v>
      </c>
      <c r="AJ716" s="224">
        <v>5</v>
      </c>
      <c r="AK716" s="230">
        <f t="shared" si="123"/>
        <v>2004</v>
      </c>
      <c r="AL716" s="224">
        <f t="shared" si="124"/>
        <v>5</v>
      </c>
      <c r="AM716" s="224">
        <v>0</v>
      </c>
      <c r="AN716" s="224">
        <f t="shared" si="125"/>
        <v>10</v>
      </c>
      <c r="AO716" s="224">
        <f t="shared" si="126"/>
        <v>10</v>
      </c>
      <c r="AP716" s="233"/>
      <c r="AQ716" s="224">
        <f t="shared" si="127"/>
        <v>10</v>
      </c>
      <c r="AR716" s="224"/>
      <c r="AS716" s="224">
        <f t="shared" si="128"/>
        <v>10</v>
      </c>
      <c r="AT716" s="224">
        <f t="shared" si="129"/>
        <v>0</v>
      </c>
      <c r="AU716" s="224" t="str">
        <f>IFERROR((AQ716-#REF!+#REF!)/(#REF!-#REF!)*100,"")</f>
        <v/>
      </c>
      <c r="AV716" s="224"/>
      <c r="AW716" s="224"/>
      <c r="AX716" s="224"/>
    </row>
    <row r="717" ht="12.75" customHeight="1" spans="1:50">
      <c r="A717" s="13">
        <v>710</v>
      </c>
      <c r="B717" s="204" t="s">
        <v>2638</v>
      </c>
      <c r="C717" s="204" t="s">
        <v>2179</v>
      </c>
      <c r="D717" s="205" t="s">
        <v>1798</v>
      </c>
      <c r="E717" s="206"/>
      <c r="F717" s="206"/>
      <c r="G717" s="207" t="s">
        <v>3126</v>
      </c>
      <c r="H717" s="208"/>
      <c r="I717" s="209" t="s">
        <v>1799</v>
      </c>
      <c r="J717" s="208">
        <v>1</v>
      </c>
      <c r="K717" s="209" t="s">
        <v>3127</v>
      </c>
      <c r="L717" s="215" t="s">
        <v>1800</v>
      </c>
      <c r="M717" s="214" t="str">
        <f t="shared" si="121"/>
        <v>2004-12-31</v>
      </c>
      <c r="N717" s="46"/>
      <c r="O717" s="16"/>
      <c r="P717" s="14"/>
      <c r="Q717" s="217">
        <v>1356</v>
      </c>
      <c r="R717" s="16">
        <v>0</v>
      </c>
      <c r="S717" s="16"/>
      <c r="T717" s="16">
        <f t="shared" si="130"/>
        <v>10</v>
      </c>
      <c r="U717" s="46"/>
      <c r="V717" s="16">
        <f t="shared" si="131"/>
        <v>10</v>
      </c>
      <c r="W717" s="16" t="str">
        <f t="shared" si="122"/>
        <v/>
      </c>
      <c r="X717" s="14"/>
      <c r="Y717" s="2"/>
      <c r="AA717" s="45" t="s">
        <v>3129</v>
      </c>
      <c r="AB717" s="224" t="s">
        <v>3130</v>
      </c>
      <c r="AC717" s="224"/>
      <c r="AD717" s="224"/>
      <c r="AE717" s="224"/>
      <c r="AF717" s="224"/>
      <c r="AG717" s="224">
        <v>1</v>
      </c>
      <c r="AH717" s="224">
        <v>0</v>
      </c>
      <c r="AI717" s="224">
        <v>0</v>
      </c>
      <c r="AJ717" s="224">
        <v>5</v>
      </c>
      <c r="AK717" s="230">
        <f t="shared" si="123"/>
        <v>2004</v>
      </c>
      <c r="AL717" s="224">
        <f t="shared" si="124"/>
        <v>5</v>
      </c>
      <c r="AM717" s="224">
        <v>0</v>
      </c>
      <c r="AN717" s="224">
        <f t="shared" si="125"/>
        <v>10</v>
      </c>
      <c r="AO717" s="224">
        <f t="shared" si="126"/>
        <v>10</v>
      </c>
      <c r="AP717" s="233"/>
      <c r="AQ717" s="224">
        <f t="shared" si="127"/>
        <v>10</v>
      </c>
      <c r="AR717" s="224"/>
      <c r="AS717" s="224">
        <f t="shared" si="128"/>
        <v>10</v>
      </c>
      <c r="AT717" s="224">
        <f t="shared" si="129"/>
        <v>0</v>
      </c>
      <c r="AU717" s="224" t="str">
        <f>IFERROR((AQ717-#REF!+#REF!)/(#REF!-#REF!)*100,"")</f>
        <v/>
      </c>
      <c r="AV717" s="224"/>
      <c r="AW717" s="224"/>
      <c r="AX717" s="224"/>
    </row>
    <row r="718" ht="12.75" customHeight="1" spans="1:50">
      <c r="A718" s="13">
        <v>711</v>
      </c>
      <c r="B718" s="204" t="s">
        <v>2639</v>
      </c>
      <c r="C718" s="204" t="s">
        <v>2179</v>
      </c>
      <c r="D718" s="205" t="s">
        <v>1798</v>
      </c>
      <c r="E718" s="206"/>
      <c r="F718" s="206"/>
      <c r="G718" s="207" t="s">
        <v>3126</v>
      </c>
      <c r="H718" s="208"/>
      <c r="I718" s="209" t="s">
        <v>1799</v>
      </c>
      <c r="J718" s="208">
        <v>1</v>
      </c>
      <c r="K718" s="209" t="s">
        <v>3127</v>
      </c>
      <c r="L718" s="215" t="s">
        <v>1800</v>
      </c>
      <c r="M718" s="214" t="str">
        <f t="shared" si="121"/>
        <v>2004-12-31</v>
      </c>
      <c r="N718" s="46"/>
      <c r="O718" s="16"/>
      <c r="P718" s="14"/>
      <c r="Q718" s="217">
        <v>1356</v>
      </c>
      <c r="R718" s="16">
        <v>0</v>
      </c>
      <c r="S718" s="16"/>
      <c r="T718" s="16">
        <f t="shared" si="130"/>
        <v>10</v>
      </c>
      <c r="U718" s="46"/>
      <c r="V718" s="16">
        <f t="shared" si="131"/>
        <v>10</v>
      </c>
      <c r="W718" s="16" t="str">
        <f t="shared" si="122"/>
        <v/>
      </c>
      <c r="X718" s="14"/>
      <c r="Y718" s="2"/>
      <c r="AA718" s="45" t="s">
        <v>3129</v>
      </c>
      <c r="AB718" s="224" t="s">
        <v>3130</v>
      </c>
      <c r="AC718" s="224"/>
      <c r="AD718" s="224"/>
      <c r="AE718" s="224"/>
      <c r="AF718" s="224"/>
      <c r="AG718" s="224">
        <v>1</v>
      </c>
      <c r="AH718" s="224">
        <v>0</v>
      </c>
      <c r="AI718" s="224">
        <v>0</v>
      </c>
      <c r="AJ718" s="224">
        <v>5</v>
      </c>
      <c r="AK718" s="230">
        <f t="shared" si="123"/>
        <v>2004</v>
      </c>
      <c r="AL718" s="224">
        <f t="shared" si="124"/>
        <v>5</v>
      </c>
      <c r="AM718" s="224">
        <v>0</v>
      </c>
      <c r="AN718" s="224">
        <f t="shared" si="125"/>
        <v>10</v>
      </c>
      <c r="AO718" s="224">
        <f t="shared" si="126"/>
        <v>10</v>
      </c>
      <c r="AP718" s="233"/>
      <c r="AQ718" s="224">
        <f t="shared" si="127"/>
        <v>10</v>
      </c>
      <c r="AR718" s="224"/>
      <c r="AS718" s="224">
        <f t="shared" si="128"/>
        <v>10</v>
      </c>
      <c r="AT718" s="224">
        <f t="shared" si="129"/>
        <v>0</v>
      </c>
      <c r="AU718" s="224" t="str">
        <f>IFERROR((AQ718-#REF!+#REF!)/(#REF!-#REF!)*100,"")</f>
        <v/>
      </c>
      <c r="AV718" s="224"/>
      <c r="AW718" s="224"/>
      <c r="AX718" s="224"/>
    </row>
    <row r="719" ht="12.75" customHeight="1" spans="1:50">
      <c r="A719" s="13">
        <v>712</v>
      </c>
      <c r="B719" s="204" t="s">
        <v>2640</v>
      </c>
      <c r="C719" s="204" t="s">
        <v>2179</v>
      </c>
      <c r="D719" s="205" t="s">
        <v>1798</v>
      </c>
      <c r="E719" s="206"/>
      <c r="F719" s="206"/>
      <c r="G719" s="207" t="s">
        <v>3126</v>
      </c>
      <c r="H719" s="208"/>
      <c r="I719" s="209" t="s">
        <v>1799</v>
      </c>
      <c r="J719" s="208">
        <v>1</v>
      </c>
      <c r="K719" s="209" t="s">
        <v>3127</v>
      </c>
      <c r="L719" s="215" t="s">
        <v>1800</v>
      </c>
      <c r="M719" s="214" t="str">
        <f t="shared" si="121"/>
        <v>2004-12-31</v>
      </c>
      <c r="N719" s="46"/>
      <c r="O719" s="16"/>
      <c r="P719" s="14"/>
      <c r="Q719" s="217">
        <v>1356</v>
      </c>
      <c r="R719" s="16">
        <v>0</v>
      </c>
      <c r="S719" s="16"/>
      <c r="T719" s="16">
        <f t="shared" si="130"/>
        <v>10</v>
      </c>
      <c r="U719" s="46"/>
      <c r="V719" s="16">
        <f t="shared" si="131"/>
        <v>10</v>
      </c>
      <c r="W719" s="16" t="str">
        <f t="shared" si="122"/>
        <v/>
      </c>
      <c r="X719" s="14"/>
      <c r="Y719" s="2"/>
      <c r="AA719" s="45" t="s">
        <v>3129</v>
      </c>
      <c r="AB719" s="224" t="s">
        <v>3130</v>
      </c>
      <c r="AC719" s="224"/>
      <c r="AD719" s="224"/>
      <c r="AE719" s="224"/>
      <c r="AF719" s="224"/>
      <c r="AG719" s="224">
        <v>1</v>
      </c>
      <c r="AH719" s="224">
        <v>0</v>
      </c>
      <c r="AI719" s="224">
        <v>0</v>
      </c>
      <c r="AJ719" s="224">
        <v>5</v>
      </c>
      <c r="AK719" s="230">
        <f t="shared" si="123"/>
        <v>2004</v>
      </c>
      <c r="AL719" s="224">
        <f t="shared" si="124"/>
        <v>5</v>
      </c>
      <c r="AM719" s="224">
        <v>0</v>
      </c>
      <c r="AN719" s="224">
        <f t="shared" si="125"/>
        <v>10</v>
      </c>
      <c r="AO719" s="224">
        <f t="shared" si="126"/>
        <v>10</v>
      </c>
      <c r="AP719" s="233"/>
      <c r="AQ719" s="224">
        <f t="shared" si="127"/>
        <v>10</v>
      </c>
      <c r="AR719" s="224"/>
      <c r="AS719" s="224">
        <f t="shared" si="128"/>
        <v>10</v>
      </c>
      <c r="AT719" s="224">
        <f t="shared" si="129"/>
        <v>0</v>
      </c>
      <c r="AU719" s="224" t="str">
        <f>IFERROR((AQ719-#REF!+#REF!)/(#REF!-#REF!)*100,"")</f>
        <v/>
      </c>
      <c r="AV719" s="224"/>
      <c r="AW719" s="224"/>
      <c r="AX719" s="224"/>
    </row>
    <row r="720" ht="12.75" customHeight="1" spans="1:50">
      <c r="A720" s="13">
        <v>713</v>
      </c>
      <c r="B720" s="204" t="s">
        <v>2641</v>
      </c>
      <c r="C720" s="204" t="s">
        <v>2179</v>
      </c>
      <c r="D720" s="205" t="s">
        <v>1798</v>
      </c>
      <c r="E720" s="206"/>
      <c r="F720" s="206"/>
      <c r="G720" s="207" t="s">
        <v>3126</v>
      </c>
      <c r="H720" s="208"/>
      <c r="I720" s="209" t="s">
        <v>1799</v>
      </c>
      <c r="J720" s="208">
        <v>1</v>
      </c>
      <c r="K720" s="209" t="s">
        <v>3127</v>
      </c>
      <c r="L720" s="215" t="s">
        <v>1800</v>
      </c>
      <c r="M720" s="214" t="str">
        <f t="shared" si="121"/>
        <v>2004-12-31</v>
      </c>
      <c r="N720" s="46"/>
      <c r="O720" s="16"/>
      <c r="P720" s="14"/>
      <c r="Q720" s="217">
        <v>1356</v>
      </c>
      <c r="R720" s="16">
        <v>0</v>
      </c>
      <c r="S720" s="16"/>
      <c r="T720" s="16">
        <f t="shared" si="130"/>
        <v>10</v>
      </c>
      <c r="U720" s="46"/>
      <c r="V720" s="16">
        <f t="shared" si="131"/>
        <v>10</v>
      </c>
      <c r="W720" s="16" t="str">
        <f t="shared" si="122"/>
        <v/>
      </c>
      <c r="X720" s="14"/>
      <c r="Y720" s="2"/>
      <c r="AA720" s="45" t="s">
        <v>3129</v>
      </c>
      <c r="AB720" s="224" t="s">
        <v>3130</v>
      </c>
      <c r="AC720" s="224"/>
      <c r="AD720" s="224"/>
      <c r="AE720" s="224"/>
      <c r="AF720" s="224"/>
      <c r="AG720" s="224">
        <v>1</v>
      </c>
      <c r="AH720" s="224">
        <v>0</v>
      </c>
      <c r="AI720" s="224">
        <v>0</v>
      </c>
      <c r="AJ720" s="224">
        <v>5</v>
      </c>
      <c r="AK720" s="230">
        <f t="shared" si="123"/>
        <v>2004</v>
      </c>
      <c r="AL720" s="224">
        <f t="shared" si="124"/>
        <v>5</v>
      </c>
      <c r="AM720" s="224">
        <v>0</v>
      </c>
      <c r="AN720" s="224">
        <f t="shared" si="125"/>
        <v>10</v>
      </c>
      <c r="AO720" s="224">
        <f t="shared" si="126"/>
        <v>10</v>
      </c>
      <c r="AP720" s="233"/>
      <c r="AQ720" s="224">
        <f t="shared" si="127"/>
        <v>10</v>
      </c>
      <c r="AR720" s="224"/>
      <c r="AS720" s="224">
        <f t="shared" si="128"/>
        <v>10</v>
      </c>
      <c r="AT720" s="224">
        <f t="shared" si="129"/>
        <v>0</v>
      </c>
      <c r="AU720" s="224" t="str">
        <f>IFERROR((AQ720-#REF!+#REF!)/(#REF!-#REF!)*100,"")</f>
        <v/>
      </c>
      <c r="AV720" s="224"/>
      <c r="AW720" s="224"/>
      <c r="AX720" s="224"/>
    </row>
    <row r="721" ht="12.75" customHeight="1" spans="1:50">
      <c r="A721" s="13">
        <v>714</v>
      </c>
      <c r="B721" s="204" t="s">
        <v>2642</v>
      </c>
      <c r="C721" s="204" t="s">
        <v>2179</v>
      </c>
      <c r="D721" s="205" t="s">
        <v>1798</v>
      </c>
      <c r="E721" s="206"/>
      <c r="F721" s="206"/>
      <c r="G721" s="207" t="s">
        <v>3126</v>
      </c>
      <c r="H721" s="208"/>
      <c r="I721" s="209" t="s">
        <v>1799</v>
      </c>
      <c r="J721" s="208">
        <v>1</v>
      </c>
      <c r="K721" s="209" t="s">
        <v>3127</v>
      </c>
      <c r="L721" s="215" t="s">
        <v>1800</v>
      </c>
      <c r="M721" s="214" t="str">
        <f t="shared" si="121"/>
        <v>2004-12-31</v>
      </c>
      <c r="N721" s="46"/>
      <c r="O721" s="16"/>
      <c r="P721" s="14"/>
      <c r="Q721" s="217">
        <v>1356</v>
      </c>
      <c r="R721" s="16">
        <v>0</v>
      </c>
      <c r="S721" s="16"/>
      <c r="T721" s="16">
        <f t="shared" si="130"/>
        <v>10</v>
      </c>
      <c r="U721" s="46"/>
      <c r="V721" s="16">
        <f t="shared" si="131"/>
        <v>10</v>
      </c>
      <c r="W721" s="16" t="str">
        <f t="shared" si="122"/>
        <v/>
      </c>
      <c r="X721" s="14"/>
      <c r="Y721" s="2"/>
      <c r="AA721" s="45" t="s">
        <v>3129</v>
      </c>
      <c r="AB721" s="224" t="s">
        <v>3130</v>
      </c>
      <c r="AC721" s="224"/>
      <c r="AD721" s="224"/>
      <c r="AE721" s="224"/>
      <c r="AF721" s="224"/>
      <c r="AG721" s="224">
        <v>1</v>
      </c>
      <c r="AH721" s="224">
        <v>0</v>
      </c>
      <c r="AI721" s="224">
        <v>0</v>
      </c>
      <c r="AJ721" s="224">
        <v>5</v>
      </c>
      <c r="AK721" s="230">
        <f t="shared" si="123"/>
        <v>2004</v>
      </c>
      <c r="AL721" s="224">
        <f t="shared" si="124"/>
        <v>5</v>
      </c>
      <c r="AM721" s="224">
        <v>0</v>
      </c>
      <c r="AN721" s="224">
        <f t="shared" si="125"/>
        <v>10</v>
      </c>
      <c r="AO721" s="224">
        <f t="shared" si="126"/>
        <v>10</v>
      </c>
      <c r="AP721" s="233"/>
      <c r="AQ721" s="224">
        <f t="shared" si="127"/>
        <v>10</v>
      </c>
      <c r="AR721" s="224"/>
      <c r="AS721" s="224">
        <f t="shared" si="128"/>
        <v>10</v>
      </c>
      <c r="AT721" s="224">
        <f t="shared" si="129"/>
        <v>0</v>
      </c>
      <c r="AU721" s="224" t="str">
        <f>IFERROR((AQ721-#REF!+#REF!)/(#REF!-#REF!)*100,"")</f>
        <v/>
      </c>
      <c r="AV721" s="224"/>
      <c r="AW721" s="224"/>
      <c r="AX721" s="224"/>
    </row>
    <row r="722" ht="12.75" customHeight="1" spans="1:50">
      <c r="A722" s="13">
        <v>715</v>
      </c>
      <c r="B722" s="204" t="s">
        <v>2643</v>
      </c>
      <c r="C722" s="204" t="s">
        <v>2179</v>
      </c>
      <c r="D722" s="205" t="s">
        <v>1798</v>
      </c>
      <c r="E722" s="206"/>
      <c r="F722" s="206"/>
      <c r="G722" s="207" t="s">
        <v>3126</v>
      </c>
      <c r="H722" s="208"/>
      <c r="I722" s="209" t="s">
        <v>1799</v>
      </c>
      <c r="J722" s="208">
        <v>1</v>
      </c>
      <c r="K722" s="209" t="s">
        <v>3127</v>
      </c>
      <c r="L722" s="215" t="s">
        <v>1800</v>
      </c>
      <c r="M722" s="214" t="str">
        <f t="shared" si="121"/>
        <v>2004-12-31</v>
      </c>
      <c r="N722" s="46"/>
      <c r="O722" s="16"/>
      <c r="P722" s="14"/>
      <c r="Q722" s="217">
        <v>1356</v>
      </c>
      <c r="R722" s="16">
        <v>0</v>
      </c>
      <c r="S722" s="16"/>
      <c r="T722" s="16">
        <f t="shared" si="130"/>
        <v>10</v>
      </c>
      <c r="U722" s="46"/>
      <c r="V722" s="16">
        <f t="shared" si="131"/>
        <v>10</v>
      </c>
      <c r="W722" s="16" t="str">
        <f t="shared" si="122"/>
        <v/>
      </c>
      <c r="X722" s="14"/>
      <c r="Y722" s="2"/>
      <c r="AA722" s="45" t="s">
        <v>3129</v>
      </c>
      <c r="AB722" s="224" t="s">
        <v>3130</v>
      </c>
      <c r="AC722" s="224"/>
      <c r="AD722" s="224"/>
      <c r="AE722" s="224"/>
      <c r="AF722" s="224"/>
      <c r="AG722" s="224">
        <v>1</v>
      </c>
      <c r="AH722" s="224">
        <v>0</v>
      </c>
      <c r="AI722" s="224">
        <v>0</v>
      </c>
      <c r="AJ722" s="224">
        <v>5</v>
      </c>
      <c r="AK722" s="230">
        <f t="shared" si="123"/>
        <v>2004</v>
      </c>
      <c r="AL722" s="224">
        <f t="shared" si="124"/>
        <v>5</v>
      </c>
      <c r="AM722" s="224">
        <v>0</v>
      </c>
      <c r="AN722" s="224">
        <f t="shared" si="125"/>
        <v>10</v>
      </c>
      <c r="AO722" s="224">
        <f t="shared" si="126"/>
        <v>10</v>
      </c>
      <c r="AP722" s="233"/>
      <c r="AQ722" s="224">
        <f t="shared" si="127"/>
        <v>10</v>
      </c>
      <c r="AR722" s="224"/>
      <c r="AS722" s="224">
        <f t="shared" si="128"/>
        <v>10</v>
      </c>
      <c r="AT722" s="224">
        <f t="shared" si="129"/>
        <v>0</v>
      </c>
      <c r="AU722" s="224" t="str">
        <f>IFERROR((AQ722-#REF!+#REF!)/(#REF!-#REF!)*100,"")</f>
        <v/>
      </c>
      <c r="AV722" s="224"/>
      <c r="AW722" s="224"/>
      <c r="AX722" s="224"/>
    </row>
    <row r="723" ht="12.75" customHeight="1" spans="1:50">
      <c r="A723" s="13">
        <v>716</v>
      </c>
      <c r="B723" s="204" t="s">
        <v>2644</v>
      </c>
      <c r="C723" s="204" t="s">
        <v>2179</v>
      </c>
      <c r="D723" s="205" t="s">
        <v>1798</v>
      </c>
      <c r="E723" s="206"/>
      <c r="F723" s="206"/>
      <c r="G723" s="207" t="s">
        <v>3126</v>
      </c>
      <c r="H723" s="208"/>
      <c r="I723" s="209" t="s">
        <v>1799</v>
      </c>
      <c r="J723" s="208">
        <v>1</v>
      </c>
      <c r="K723" s="209" t="s">
        <v>3127</v>
      </c>
      <c r="L723" s="215" t="s">
        <v>1800</v>
      </c>
      <c r="M723" s="214" t="str">
        <f t="shared" si="121"/>
        <v>2004-12-31</v>
      </c>
      <c r="N723" s="46"/>
      <c r="O723" s="16"/>
      <c r="P723" s="14"/>
      <c r="Q723" s="217">
        <v>1356</v>
      </c>
      <c r="R723" s="16">
        <v>0</v>
      </c>
      <c r="S723" s="16"/>
      <c r="T723" s="16">
        <f t="shared" si="130"/>
        <v>10</v>
      </c>
      <c r="U723" s="46"/>
      <c r="V723" s="16">
        <f t="shared" si="131"/>
        <v>10</v>
      </c>
      <c r="W723" s="16" t="str">
        <f t="shared" si="122"/>
        <v/>
      </c>
      <c r="X723" s="14"/>
      <c r="Y723" s="2"/>
      <c r="AA723" s="45" t="s">
        <v>3129</v>
      </c>
      <c r="AB723" s="224" t="s">
        <v>3130</v>
      </c>
      <c r="AC723" s="224"/>
      <c r="AD723" s="224"/>
      <c r="AE723" s="224"/>
      <c r="AF723" s="224"/>
      <c r="AG723" s="224">
        <v>1</v>
      </c>
      <c r="AH723" s="224">
        <v>0</v>
      </c>
      <c r="AI723" s="224">
        <v>0</v>
      </c>
      <c r="AJ723" s="224">
        <v>5</v>
      </c>
      <c r="AK723" s="230">
        <f t="shared" si="123"/>
        <v>2004</v>
      </c>
      <c r="AL723" s="224">
        <f t="shared" si="124"/>
        <v>5</v>
      </c>
      <c r="AM723" s="224">
        <v>0</v>
      </c>
      <c r="AN723" s="224">
        <f t="shared" si="125"/>
        <v>10</v>
      </c>
      <c r="AO723" s="224">
        <f t="shared" si="126"/>
        <v>10</v>
      </c>
      <c r="AP723" s="233"/>
      <c r="AQ723" s="224">
        <f t="shared" si="127"/>
        <v>10</v>
      </c>
      <c r="AR723" s="224"/>
      <c r="AS723" s="224">
        <f t="shared" si="128"/>
        <v>10</v>
      </c>
      <c r="AT723" s="224">
        <f t="shared" si="129"/>
        <v>0</v>
      </c>
      <c r="AU723" s="224" t="str">
        <f>IFERROR((AQ723-#REF!+#REF!)/(#REF!-#REF!)*100,"")</f>
        <v/>
      </c>
      <c r="AV723" s="224"/>
      <c r="AW723" s="224"/>
      <c r="AX723" s="224"/>
    </row>
    <row r="724" ht="12.75" customHeight="1" spans="1:50">
      <c r="A724" s="13">
        <v>717</v>
      </c>
      <c r="B724" s="204" t="s">
        <v>2645</v>
      </c>
      <c r="C724" s="204" t="s">
        <v>2179</v>
      </c>
      <c r="D724" s="205" t="s">
        <v>1798</v>
      </c>
      <c r="E724" s="206"/>
      <c r="F724" s="206"/>
      <c r="G724" s="207" t="s">
        <v>3126</v>
      </c>
      <c r="H724" s="208"/>
      <c r="I724" s="209" t="s">
        <v>1799</v>
      </c>
      <c r="J724" s="208">
        <v>1</v>
      </c>
      <c r="K724" s="209" t="s">
        <v>3127</v>
      </c>
      <c r="L724" s="215" t="s">
        <v>1969</v>
      </c>
      <c r="M724" s="214" t="str">
        <f t="shared" si="121"/>
        <v>2006-12-31</v>
      </c>
      <c r="N724" s="46"/>
      <c r="O724" s="16"/>
      <c r="P724" s="14"/>
      <c r="Q724" s="217">
        <v>1356</v>
      </c>
      <c r="R724" s="16">
        <v>0</v>
      </c>
      <c r="S724" s="16"/>
      <c r="T724" s="16">
        <f t="shared" si="130"/>
        <v>10</v>
      </c>
      <c r="U724" s="46"/>
      <c r="V724" s="16">
        <f t="shared" si="131"/>
        <v>10</v>
      </c>
      <c r="W724" s="16" t="str">
        <f t="shared" si="122"/>
        <v/>
      </c>
      <c r="X724" s="14"/>
      <c r="Y724" s="2"/>
      <c r="AA724" s="45" t="s">
        <v>3129</v>
      </c>
      <c r="AB724" s="224" t="s">
        <v>3130</v>
      </c>
      <c r="AC724" s="224"/>
      <c r="AD724" s="224"/>
      <c r="AE724" s="224"/>
      <c r="AF724" s="224"/>
      <c r="AG724" s="224">
        <v>1</v>
      </c>
      <c r="AH724" s="224">
        <v>0</v>
      </c>
      <c r="AI724" s="224">
        <v>0</v>
      </c>
      <c r="AJ724" s="224">
        <v>5</v>
      </c>
      <c r="AK724" s="230">
        <f t="shared" si="123"/>
        <v>2006</v>
      </c>
      <c r="AL724" s="224">
        <f t="shared" si="124"/>
        <v>5</v>
      </c>
      <c r="AM724" s="224">
        <v>0</v>
      </c>
      <c r="AN724" s="224">
        <f t="shared" si="125"/>
        <v>10</v>
      </c>
      <c r="AO724" s="224">
        <f t="shared" si="126"/>
        <v>10</v>
      </c>
      <c r="AP724" s="233"/>
      <c r="AQ724" s="224">
        <f t="shared" si="127"/>
        <v>10</v>
      </c>
      <c r="AR724" s="224"/>
      <c r="AS724" s="224">
        <f t="shared" si="128"/>
        <v>10</v>
      </c>
      <c r="AT724" s="224">
        <f t="shared" si="129"/>
        <v>0</v>
      </c>
      <c r="AU724" s="224" t="str">
        <f>IFERROR((AQ724-#REF!+#REF!)/(#REF!-#REF!)*100,"")</f>
        <v/>
      </c>
      <c r="AV724" s="224"/>
      <c r="AW724" s="224"/>
      <c r="AX724" s="224"/>
    </row>
    <row r="725" ht="12.75" customHeight="1" spans="1:50">
      <c r="A725" s="13">
        <v>718</v>
      </c>
      <c r="B725" s="204" t="s">
        <v>2646</v>
      </c>
      <c r="C725" s="204" t="s">
        <v>2179</v>
      </c>
      <c r="D725" s="205" t="s">
        <v>1798</v>
      </c>
      <c r="E725" s="206"/>
      <c r="F725" s="206"/>
      <c r="G725" s="207" t="s">
        <v>3126</v>
      </c>
      <c r="H725" s="208"/>
      <c r="I725" s="209" t="s">
        <v>1799</v>
      </c>
      <c r="J725" s="208">
        <v>1</v>
      </c>
      <c r="K725" s="209" t="s">
        <v>3127</v>
      </c>
      <c r="L725" s="215" t="s">
        <v>1800</v>
      </c>
      <c r="M725" s="214" t="str">
        <f t="shared" si="121"/>
        <v>2004-12-31</v>
      </c>
      <c r="N725" s="46"/>
      <c r="O725" s="16"/>
      <c r="P725" s="14"/>
      <c r="Q725" s="217">
        <v>1356</v>
      </c>
      <c r="R725" s="16">
        <v>0</v>
      </c>
      <c r="S725" s="16"/>
      <c r="T725" s="16">
        <f t="shared" si="130"/>
        <v>10</v>
      </c>
      <c r="U725" s="46"/>
      <c r="V725" s="16">
        <f t="shared" si="131"/>
        <v>10</v>
      </c>
      <c r="W725" s="16" t="str">
        <f t="shared" si="122"/>
        <v/>
      </c>
      <c r="X725" s="14"/>
      <c r="Y725" s="2"/>
      <c r="AA725" s="45" t="s">
        <v>3129</v>
      </c>
      <c r="AB725" s="224" t="s">
        <v>3130</v>
      </c>
      <c r="AC725" s="224"/>
      <c r="AD725" s="224"/>
      <c r="AE725" s="224"/>
      <c r="AF725" s="224"/>
      <c r="AG725" s="224">
        <v>1</v>
      </c>
      <c r="AH725" s="224">
        <v>0</v>
      </c>
      <c r="AI725" s="224">
        <v>0</v>
      </c>
      <c r="AJ725" s="224">
        <v>5</v>
      </c>
      <c r="AK725" s="230">
        <f t="shared" si="123"/>
        <v>2004</v>
      </c>
      <c r="AL725" s="224">
        <f t="shared" si="124"/>
        <v>5</v>
      </c>
      <c r="AM725" s="224">
        <v>0</v>
      </c>
      <c r="AN725" s="224">
        <f t="shared" si="125"/>
        <v>10</v>
      </c>
      <c r="AO725" s="224">
        <f t="shared" si="126"/>
        <v>10</v>
      </c>
      <c r="AP725" s="233"/>
      <c r="AQ725" s="224">
        <f t="shared" si="127"/>
        <v>10</v>
      </c>
      <c r="AR725" s="224"/>
      <c r="AS725" s="224">
        <f t="shared" si="128"/>
        <v>10</v>
      </c>
      <c r="AT725" s="224">
        <f t="shared" si="129"/>
        <v>0</v>
      </c>
      <c r="AU725" s="224" t="str">
        <f>IFERROR((AQ725-#REF!+#REF!)/(#REF!-#REF!)*100,"")</f>
        <v/>
      </c>
      <c r="AV725" s="224"/>
      <c r="AW725" s="224"/>
      <c r="AX725" s="224"/>
    </row>
    <row r="726" ht="12.75" customHeight="1" spans="1:50">
      <c r="A726" s="13">
        <v>719</v>
      </c>
      <c r="B726" s="204" t="s">
        <v>2647</v>
      </c>
      <c r="C726" s="204" t="s">
        <v>2179</v>
      </c>
      <c r="D726" s="205" t="s">
        <v>1798</v>
      </c>
      <c r="E726" s="206"/>
      <c r="F726" s="206"/>
      <c r="G726" s="207" t="s">
        <v>3126</v>
      </c>
      <c r="H726" s="208"/>
      <c r="I726" s="209" t="s">
        <v>1799</v>
      </c>
      <c r="J726" s="208">
        <v>1</v>
      </c>
      <c r="K726" s="209" t="s">
        <v>3127</v>
      </c>
      <c r="L726" s="215" t="s">
        <v>1800</v>
      </c>
      <c r="M726" s="214" t="str">
        <f t="shared" si="121"/>
        <v>2004-12-31</v>
      </c>
      <c r="N726" s="46"/>
      <c r="O726" s="16"/>
      <c r="P726" s="14"/>
      <c r="Q726" s="217">
        <v>1356</v>
      </c>
      <c r="R726" s="16">
        <v>0</v>
      </c>
      <c r="S726" s="16"/>
      <c r="T726" s="16">
        <f t="shared" si="130"/>
        <v>10</v>
      </c>
      <c r="U726" s="46"/>
      <c r="V726" s="16">
        <f t="shared" si="131"/>
        <v>10</v>
      </c>
      <c r="W726" s="16" t="str">
        <f t="shared" si="122"/>
        <v/>
      </c>
      <c r="X726" s="14"/>
      <c r="Y726" s="2"/>
      <c r="AA726" s="45" t="s">
        <v>3129</v>
      </c>
      <c r="AB726" s="224" t="s">
        <v>3130</v>
      </c>
      <c r="AC726" s="224"/>
      <c r="AD726" s="224"/>
      <c r="AE726" s="224"/>
      <c r="AF726" s="224"/>
      <c r="AG726" s="224">
        <v>1</v>
      </c>
      <c r="AH726" s="224">
        <v>0</v>
      </c>
      <c r="AI726" s="224">
        <v>0</v>
      </c>
      <c r="AJ726" s="224">
        <v>5</v>
      </c>
      <c r="AK726" s="230">
        <f t="shared" si="123"/>
        <v>2004</v>
      </c>
      <c r="AL726" s="224">
        <f t="shared" si="124"/>
        <v>5</v>
      </c>
      <c r="AM726" s="224">
        <v>0</v>
      </c>
      <c r="AN726" s="224">
        <f t="shared" si="125"/>
        <v>10</v>
      </c>
      <c r="AO726" s="224">
        <f t="shared" si="126"/>
        <v>10</v>
      </c>
      <c r="AP726" s="233"/>
      <c r="AQ726" s="224">
        <f t="shared" si="127"/>
        <v>10</v>
      </c>
      <c r="AR726" s="224"/>
      <c r="AS726" s="224">
        <f t="shared" si="128"/>
        <v>10</v>
      </c>
      <c r="AT726" s="224">
        <f t="shared" si="129"/>
        <v>0</v>
      </c>
      <c r="AU726" s="224" t="str">
        <f>IFERROR((AQ726-#REF!+#REF!)/(#REF!-#REF!)*100,"")</f>
        <v/>
      </c>
      <c r="AV726" s="224"/>
      <c r="AW726" s="224"/>
      <c r="AX726" s="224"/>
    </row>
    <row r="727" ht="12.75" customHeight="1" spans="1:50">
      <c r="A727" s="13">
        <v>720</v>
      </c>
      <c r="B727" s="204" t="s">
        <v>2648</v>
      </c>
      <c r="C727" s="204" t="s">
        <v>2179</v>
      </c>
      <c r="D727" s="205" t="s">
        <v>1798</v>
      </c>
      <c r="E727" s="206"/>
      <c r="F727" s="206"/>
      <c r="G727" s="207" t="s">
        <v>3126</v>
      </c>
      <c r="H727" s="208"/>
      <c r="I727" s="209" t="s">
        <v>1799</v>
      </c>
      <c r="J727" s="208">
        <v>1</v>
      </c>
      <c r="K727" s="209" t="s">
        <v>3127</v>
      </c>
      <c r="L727" s="215" t="s">
        <v>1800</v>
      </c>
      <c r="M727" s="214" t="str">
        <f t="shared" si="121"/>
        <v>2004-12-31</v>
      </c>
      <c r="N727" s="46"/>
      <c r="O727" s="16"/>
      <c r="P727" s="14"/>
      <c r="Q727" s="217">
        <v>1356</v>
      </c>
      <c r="R727" s="16">
        <v>0</v>
      </c>
      <c r="S727" s="16"/>
      <c r="T727" s="16">
        <f t="shared" si="130"/>
        <v>10</v>
      </c>
      <c r="U727" s="46"/>
      <c r="V727" s="16">
        <f t="shared" si="131"/>
        <v>10</v>
      </c>
      <c r="W727" s="16" t="str">
        <f t="shared" si="122"/>
        <v/>
      </c>
      <c r="X727" s="14"/>
      <c r="Y727" s="2"/>
      <c r="AA727" s="45" t="s">
        <v>3129</v>
      </c>
      <c r="AB727" s="224" t="s">
        <v>3130</v>
      </c>
      <c r="AC727" s="224"/>
      <c r="AD727" s="224"/>
      <c r="AE727" s="224"/>
      <c r="AF727" s="224"/>
      <c r="AG727" s="224">
        <v>1</v>
      </c>
      <c r="AH727" s="224">
        <v>0</v>
      </c>
      <c r="AI727" s="224">
        <v>0</v>
      </c>
      <c r="AJ727" s="224">
        <v>5</v>
      </c>
      <c r="AK727" s="230">
        <f t="shared" si="123"/>
        <v>2004</v>
      </c>
      <c r="AL727" s="224">
        <f t="shared" si="124"/>
        <v>5</v>
      </c>
      <c r="AM727" s="224">
        <v>0</v>
      </c>
      <c r="AN727" s="224">
        <f t="shared" si="125"/>
        <v>10</v>
      </c>
      <c r="AO727" s="224">
        <f t="shared" si="126"/>
        <v>10</v>
      </c>
      <c r="AP727" s="233"/>
      <c r="AQ727" s="224">
        <f t="shared" si="127"/>
        <v>10</v>
      </c>
      <c r="AR727" s="224"/>
      <c r="AS727" s="224">
        <f t="shared" si="128"/>
        <v>10</v>
      </c>
      <c r="AT727" s="224">
        <f t="shared" si="129"/>
        <v>0</v>
      </c>
      <c r="AU727" s="224" t="str">
        <f>IFERROR((AQ727-#REF!+#REF!)/(#REF!-#REF!)*100,"")</f>
        <v/>
      </c>
      <c r="AV727" s="224"/>
      <c r="AW727" s="224"/>
      <c r="AX727" s="224"/>
    </row>
    <row r="728" ht="12.75" customHeight="1" spans="1:50">
      <c r="A728" s="13">
        <v>721</v>
      </c>
      <c r="B728" s="204" t="s">
        <v>2649</v>
      </c>
      <c r="C728" s="204" t="s">
        <v>2179</v>
      </c>
      <c r="D728" s="205" t="s">
        <v>1798</v>
      </c>
      <c r="E728" s="206"/>
      <c r="F728" s="206"/>
      <c r="G728" s="207" t="s">
        <v>3126</v>
      </c>
      <c r="H728" s="208"/>
      <c r="I728" s="209" t="s">
        <v>1799</v>
      </c>
      <c r="J728" s="208">
        <v>1</v>
      </c>
      <c r="K728" s="209" t="s">
        <v>3127</v>
      </c>
      <c r="L728" s="215" t="s">
        <v>1800</v>
      </c>
      <c r="M728" s="214" t="str">
        <f t="shared" si="121"/>
        <v>2004-12-31</v>
      </c>
      <c r="N728" s="46"/>
      <c r="O728" s="16"/>
      <c r="P728" s="14"/>
      <c r="Q728" s="217">
        <v>1356</v>
      </c>
      <c r="R728" s="16">
        <v>0</v>
      </c>
      <c r="S728" s="16"/>
      <c r="T728" s="16">
        <f t="shared" si="130"/>
        <v>10</v>
      </c>
      <c r="U728" s="46"/>
      <c r="V728" s="16">
        <f t="shared" si="131"/>
        <v>10</v>
      </c>
      <c r="W728" s="16" t="str">
        <f t="shared" si="122"/>
        <v/>
      </c>
      <c r="X728" s="14"/>
      <c r="Y728" s="2"/>
      <c r="AA728" s="45" t="s">
        <v>3129</v>
      </c>
      <c r="AB728" s="224" t="s">
        <v>3130</v>
      </c>
      <c r="AC728" s="224"/>
      <c r="AD728" s="224"/>
      <c r="AE728" s="224"/>
      <c r="AF728" s="224"/>
      <c r="AG728" s="224">
        <v>1</v>
      </c>
      <c r="AH728" s="224">
        <v>0</v>
      </c>
      <c r="AI728" s="224">
        <v>0</v>
      </c>
      <c r="AJ728" s="224">
        <v>5</v>
      </c>
      <c r="AK728" s="230">
        <f t="shared" si="123"/>
        <v>2004</v>
      </c>
      <c r="AL728" s="224">
        <f t="shared" si="124"/>
        <v>5</v>
      </c>
      <c r="AM728" s="224">
        <v>0</v>
      </c>
      <c r="AN728" s="224">
        <f t="shared" si="125"/>
        <v>10</v>
      </c>
      <c r="AO728" s="224">
        <f t="shared" si="126"/>
        <v>10</v>
      </c>
      <c r="AP728" s="233"/>
      <c r="AQ728" s="224">
        <f t="shared" si="127"/>
        <v>10</v>
      </c>
      <c r="AR728" s="224"/>
      <c r="AS728" s="224">
        <f t="shared" si="128"/>
        <v>10</v>
      </c>
      <c r="AT728" s="224">
        <f t="shared" si="129"/>
        <v>0</v>
      </c>
      <c r="AU728" s="224" t="str">
        <f>IFERROR((AQ728-#REF!+#REF!)/(#REF!-#REF!)*100,"")</f>
        <v/>
      </c>
      <c r="AV728" s="224"/>
      <c r="AW728" s="224"/>
      <c r="AX728" s="224"/>
    </row>
    <row r="729" ht="12.75" customHeight="1" spans="1:50">
      <c r="A729" s="13">
        <v>722</v>
      </c>
      <c r="B729" s="204" t="s">
        <v>2650</v>
      </c>
      <c r="C729" s="204" t="s">
        <v>2179</v>
      </c>
      <c r="D729" s="205" t="s">
        <v>1798</v>
      </c>
      <c r="E729" s="206"/>
      <c r="F729" s="206"/>
      <c r="G729" s="207" t="s">
        <v>3126</v>
      </c>
      <c r="H729" s="208"/>
      <c r="I729" s="209" t="s">
        <v>1799</v>
      </c>
      <c r="J729" s="208">
        <v>1</v>
      </c>
      <c r="K729" s="209" t="s">
        <v>3127</v>
      </c>
      <c r="L729" s="215" t="s">
        <v>1800</v>
      </c>
      <c r="M729" s="214" t="str">
        <f t="shared" si="121"/>
        <v>2004-12-31</v>
      </c>
      <c r="N729" s="46"/>
      <c r="O729" s="16"/>
      <c r="P729" s="14"/>
      <c r="Q729" s="217">
        <v>932</v>
      </c>
      <c r="R729" s="16">
        <v>0</v>
      </c>
      <c r="S729" s="16"/>
      <c r="T729" s="16">
        <f t="shared" si="130"/>
        <v>10</v>
      </c>
      <c r="U729" s="46"/>
      <c r="V729" s="16">
        <f t="shared" si="131"/>
        <v>10</v>
      </c>
      <c r="W729" s="16" t="str">
        <f t="shared" si="122"/>
        <v/>
      </c>
      <c r="X729" s="14"/>
      <c r="Y729" s="2"/>
      <c r="AA729" s="45" t="s">
        <v>3129</v>
      </c>
      <c r="AB729" s="224" t="s">
        <v>3130</v>
      </c>
      <c r="AC729" s="224"/>
      <c r="AD729" s="224"/>
      <c r="AE729" s="224"/>
      <c r="AF729" s="224"/>
      <c r="AG729" s="224">
        <v>1</v>
      </c>
      <c r="AH729" s="224">
        <v>0</v>
      </c>
      <c r="AI729" s="224">
        <v>0</v>
      </c>
      <c r="AJ729" s="224">
        <v>5</v>
      </c>
      <c r="AK729" s="230">
        <f t="shared" si="123"/>
        <v>2004</v>
      </c>
      <c r="AL729" s="224">
        <f t="shared" si="124"/>
        <v>5</v>
      </c>
      <c r="AM729" s="224">
        <v>0</v>
      </c>
      <c r="AN729" s="224">
        <f t="shared" si="125"/>
        <v>10</v>
      </c>
      <c r="AO729" s="224">
        <f t="shared" si="126"/>
        <v>10</v>
      </c>
      <c r="AP729" s="233"/>
      <c r="AQ729" s="224">
        <f t="shared" si="127"/>
        <v>10</v>
      </c>
      <c r="AR729" s="224"/>
      <c r="AS729" s="224">
        <f t="shared" si="128"/>
        <v>10</v>
      </c>
      <c r="AT729" s="224">
        <f t="shared" si="129"/>
        <v>0</v>
      </c>
      <c r="AU729" s="224" t="str">
        <f>IFERROR((AQ729-#REF!+#REF!)/(#REF!-#REF!)*100,"")</f>
        <v/>
      </c>
      <c r="AV729" s="224"/>
      <c r="AW729" s="224"/>
      <c r="AX729" s="224"/>
    </row>
    <row r="730" ht="12.75" customHeight="1" spans="1:50">
      <c r="A730" s="13">
        <v>723</v>
      </c>
      <c r="B730" s="204" t="s">
        <v>2651</v>
      </c>
      <c r="C730" s="204" t="s">
        <v>2179</v>
      </c>
      <c r="D730" s="205" t="s">
        <v>1798</v>
      </c>
      <c r="E730" s="206"/>
      <c r="F730" s="206"/>
      <c r="G730" s="207" t="s">
        <v>3126</v>
      </c>
      <c r="H730" s="208"/>
      <c r="I730" s="209" t="s">
        <v>1799</v>
      </c>
      <c r="J730" s="208">
        <v>1</v>
      </c>
      <c r="K730" s="209" t="s">
        <v>3127</v>
      </c>
      <c r="L730" s="215" t="s">
        <v>1800</v>
      </c>
      <c r="M730" s="214" t="str">
        <f t="shared" si="121"/>
        <v>2004-12-31</v>
      </c>
      <c r="N730" s="46"/>
      <c r="O730" s="16"/>
      <c r="P730" s="14"/>
      <c r="Q730" s="217">
        <v>932</v>
      </c>
      <c r="R730" s="16">
        <v>0</v>
      </c>
      <c r="S730" s="16"/>
      <c r="T730" s="16">
        <f t="shared" si="130"/>
        <v>10</v>
      </c>
      <c r="U730" s="46"/>
      <c r="V730" s="16">
        <f t="shared" si="131"/>
        <v>10</v>
      </c>
      <c r="W730" s="16" t="str">
        <f t="shared" si="122"/>
        <v/>
      </c>
      <c r="X730" s="14"/>
      <c r="Y730" s="2"/>
      <c r="AA730" s="45" t="s">
        <v>3129</v>
      </c>
      <c r="AB730" s="224" t="s">
        <v>3130</v>
      </c>
      <c r="AC730" s="224"/>
      <c r="AD730" s="224"/>
      <c r="AE730" s="224"/>
      <c r="AF730" s="224"/>
      <c r="AG730" s="224">
        <v>1</v>
      </c>
      <c r="AH730" s="224">
        <v>0</v>
      </c>
      <c r="AI730" s="224">
        <v>0</v>
      </c>
      <c r="AJ730" s="224">
        <v>5</v>
      </c>
      <c r="AK730" s="230">
        <f t="shared" si="123"/>
        <v>2004</v>
      </c>
      <c r="AL730" s="224">
        <f t="shared" si="124"/>
        <v>5</v>
      </c>
      <c r="AM730" s="224">
        <v>0</v>
      </c>
      <c r="AN730" s="224">
        <f t="shared" si="125"/>
        <v>10</v>
      </c>
      <c r="AO730" s="224">
        <f t="shared" si="126"/>
        <v>10</v>
      </c>
      <c r="AP730" s="233"/>
      <c r="AQ730" s="224">
        <f t="shared" si="127"/>
        <v>10</v>
      </c>
      <c r="AR730" s="224"/>
      <c r="AS730" s="224">
        <f t="shared" si="128"/>
        <v>10</v>
      </c>
      <c r="AT730" s="224">
        <f t="shared" si="129"/>
        <v>0</v>
      </c>
      <c r="AU730" s="224" t="str">
        <f>IFERROR((AQ730-#REF!+#REF!)/(#REF!-#REF!)*100,"")</f>
        <v/>
      </c>
      <c r="AV730" s="224"/>
      <c r="AW730" s="224"/>
      <c r="AX730" s="224"/>
    </row>
    <row r="731" ht="12.75" customHeight="1" spans="1:50">
      <c r="A731" s="13">
        <v>724</v>
      </c>
      <c r="B731" s="204" t="s">
        <v>2652</v>
      </c>
      <c r="C731" s="204" t="s">
        <v>2179</v>
      </c>
      <c r="D731" s="205" t="s">
        <v>1798</v>
      </c>
      <c r="E731" s="206"/>
      <c r="F731" s="206"/>
      <c r="G731" s="207" t="s">
        <v>3126</v>
      </c>
      <c r="H731" s="208"/>
      <c r="I731" s="209" t="s">
        <v>1799</v>
      </c>
      <c r="J731" s="208">
        <v>1</v>
      </c>
      <c r="K731" s="209" t="s">
        <v>3127</v>
      </c>
      <c r="L731" s="215" t="s">
        <v>1800</v>
      </c>
      <c r="M731" s="214" t="str">
        <f t="shared" si="121"/>
        <v>2004-12-31</v>
      </c>
      <c r="N731" s="46"/>
      <c r="O731" s="16"/>
      <c r="P731" s="14"/>
      <c r="Q731" s="217">
        <v>932</v>
      </c>
      <c r="R731" s="16">
        <v>0</v>
      </c>
      <c r="S731" s="16"/>
      <c r="T731" s="16">
        <f t="shared" si="130"/>
        <v>10</v>
      </c>
      <c r="U731" s="46"/>
      <c r="V731" s="16">
        <f t="shared" si="131"/>
        <v>10</v>
      </c>
      <c r="W731" s="16" t="str">
        <f t="shared" si="122"/>
        <v/>
      </c>
      <c r="X731" s="14"/>
      <c r="Y731" s="2"/>
      <c r="AA731" s="45" t="s">
        <v>3129</v>
      </c>
      <c r="AB731" s="224" t="s">
        <v>3130</v>
      </c>
      <c r="AC731" s="224"/>
      <c r="AD731" s="224"/>
      <c r="AE731" s="224"/>
      <c r="AF731" s="224"/>
      <c r="AG731" s="224">
        <v>1</v>
      </c>
      <c r="AH731" s="224">
        <v>0</v>
      </c>
      <c r="AI731" s="224">
        <v>0</v>
      </c>
      <c r="AJ731" s="224">
        <v>5</v>
      </c>
      <c r="AK731" s="230">
        <f t="shared" si="123"/>
        <v>2004</v>
      </c>
      <c r="AL731" s="224">
        <f t="shared" si="124"/>
        <v>5</v>
      </c>
      <c r="AM731" s="224">
        <v>0</v>
      </c>
      <c r="AN731" s="224">
        <f t="shared" si="125"/>
        <v>10</v>
      </c>
      <c r="AO731" s="224">
        <f t="shared" si="126"/>
        <v>10</v>
      </c>
      <c r="AP731" s="233"/>
      <c r="AQ731" s="224">
        <f t="shared" si="127"/>
        <v>10</v>
      </c>
      <c r="AR731" s="224"/>
      <c r="AS731" s="224">
        <f t="shared" si="128"/>
        <v>10</v>
      </c>
      <c r="AT731" s="224">
        <f t="shared" si="129"/>
        <v>0</v>
      </c>
      <c r="AU731" s="224" t="str">
        <f>IFERROR((AQ731-#REF!+#REF!)/(#REF!-#REF!)*100,"")</f>
        <v/>
      </c>
      <c r="AV731" s="224"/>
      <c r="AW731" s="224"/>
      <c r="AX731" s="224"/>
    </row>
    <row r="732" ht="12.75" customHeight="1" spans="1:50">
      <c r="A732" s="13">
        <v>725</v>
      </c>
      <c r="B732" s="204" t="s">
        <v>2653</v>
      </c>
      <c r="C732" s="204" t="s">
        <v>2179</v>
      </c>
      <c r="D732" s="205" t="s">
        <v>1798</v>
      </c>
      <c r="E732" s="206"/>
      <c r="F732" s="206"/>
      <c r="G732" s="207" t="s">
        <v>3126</v>
      </c>
      <c r="H732" s="208"/>
      <c r="I732" s="209" t="s">
        <v>1799</v>
      </c>
      <c r="J732" s="208">
        <v>1</v>
      </c>
      <c r="K732" s="209" t="s">
        <v>3127</v>
      </c>
      <c r="L732" s="215" t="s">
        <v>1800</v>
      </c>
      <c r="M732" s="214" t="str">
        <f t="shared" si="121"/>
        <v>2004-12-31</v>
      </c>
      <c r="N732" s="46"/>
      <c r="O732" s="16"/>
      <c r="P732" s="14"/>
      <c r="Q732" s="217">
        <v>932</v>
      </c>
      <c r="R732" s="16">
        <v>0</v>
      </c>
      <c r="S732" s="16"/>
      <c r="T732" s="16">
        <f t="shared" si="130"/>
        <v>10</v>
      </c>
      <c r="U732" s="46"/>
      <c r="V732" s="16">
        <f t="shared" si="131"/>
        <v>10</v>
      </c>
      <c r="W732" s="16" t="str">
        <f t="shared" si="122"/>
        <v/>
      </c>
      <c r="X732" s="14"/>
      <c r="Y732" s="2"/>
      <c r="AA732" s="45" t="s">
        <v>3129</v>
      </c>
      <c r="AB732" s="224" t="s">
        <v>3130</v>
      </c>
      <c r="AC732" s="224"/>
      <c r="AD732" s="224"/>
      <c r="AE732" s="224"/>
      <c r="AF732" s="224"/>
      <c r="AG732" s="224">
        <v>1</v>
      </c>
      <c r="AH732" s="224">
        <v>0</v>
      </c>
      <c r="AI732" s="224">
        <v>0</v>
      </c>
      <c r="AJ732" s="224">
        <v>5</v>
      </c>
      <c r="AK732" s="230">
        <f t="shared" si="123"/>
        <v>2004</v>
      </c>
      <c r="AL732" s="224">
        <f t="shared" si="124"/>
        <v>5</v>
      </c>
      <c r="AM732" s="224">
        <v>0</v>
      </c>
      <c r="AN732" s="224">
        <f t="shared" si="125"/>
        <v>10</v>
      </c>
      <c r="AO732" s="224">
        <f t="shared" si="126"/>
        <v>10</v>
      </c>
      <c r="AP732" s="233"/>
      <c r="AQ732" s="224">
        <f t="shared" si="127"/>
        <v>10</v>
      </c>
      <c r="AR732" s="224"/>
      <c r="AS732" s="224">
        <f t="shared" si="128"/>
        <v>10</v>
      </c>
      <c r="AT732" s="224">
        <f t="shared" si="129"/>
        <v>0</v>
      </c>
      <c r="AU732" s="224" t="str">
        <f>IFERROR((AQ732-#REF!+#REF!)/(#REF!-#REF!)*100,"")</f>
        <v/>
      </c>
      <c r="AV732" s="224"/>
      <c r="AW732" s="224"/>
      <c r="AX732" s="224"/>
    </row>
    <row r="733" ht="12.75" customHeight="1" spans="1:50">
      <c r="A733" s="13">
        <v>726</v>
      </c>
      <c r="B733" s="204" t="s">
        <v>2654</v>
      </c>
      <c r="C733" s="204" t="s">
        <v>2179</v>
      </c>
      <c r="D733" s="205" t="s">
        <v>1798</v>
      </c>
      <c r="E733" s="206"/>
      <c r="F733" s="206"/>
      <c r="G733" s="207" t="s">
        <v>3126</v>
      </c>
      <c r="H733" s="208"/>
      <c r="I733" s="209" t="s">
        <v>1799</v>
      </c>
      <c r="J733" s="208">
        <v>1</v>
      </c>
      <c r="K733" s="209" t="s">
        <v>3127</v>
      </c>
      <c r="L733" s="215" t="s">
        <v>1800</v>
      </c>
      <c r="M733" s="214" t="str">
        <f t="shared" si="121"/>
        <v>2004-12-31</v>
      </c>
      <c r="N733" s="46"/>
      <c r="O733" s="16"/>
      <c r="P733" s="14"/>
      <c r="Q733" s="217">
        <v>932</v>
      </c>
      <c r="R733" s="16">
        <v>0</v>
      </c>
      <c r="S733" s="16"/>
      <c r="T733" s="16">
        <f t="shared" si="130"/>
        <v>10</v>
      </c>
      <c r="U733" s="46"/>
      <c r="V733" s="16">
        <f t="shared" si="131"/>
        <v>10</v>
      </c>
      <c r="W733" s="16" t="str">
        <f t="shared" si="122"/>
        <v/>
      </c>
      <c r="X733" s="14"/>
      <c r="Y733" s="2"/>
      <c r="AA733" s="45" t="s">
        <v>3129</v>
      </c>
      <c r="AB733" s="224" t="s">
        <v>3130</v>
      </c>
      <c r="AC733" s="224"/>
      <c r="AD733" s="224"/>
      <c r="AE733" s="224"/>
      <c r="AF733" s="224"/>
      <c r="AG733" s="224">
        <v>1</v>
      </c>
      <c r="AH733" s="224">
        <v>0</v>
      </c>
      <c r="AI733" s="224">
        <v>0</v>
      </c>
      <c r="AJ733" s="224">
        <v>5</v>
      </c>
      <c r="AK733" s="230">
        <f t="shared" si="123"/>
        <v>2004</v>
      </c>
      <c r="AL733" s="224">
        <f t="shared" si="124"/>
        <v>5</v>
      </c>
      <c r="AM733" s="224">
        <v>0</v>
      </c>
      <c r="AN733" s="224">
        <f t="shared" si="125"/>
        <v>10</v>
      </c>
      <c r="AO733" s="224">
        <f t="shared" si="126"/>
        <v>10</v>
      </c>
      <c r="AP733" s="233"/>
      <c r="AQ733" s="224">
        <f t="shared" si="127"/>
        <v>10</v>
      </c>
      <c r="AR733" s="224"/>
      <c r="AS733" s="224">
        <f t="shared" si="128"/>
        <v>10</v>
      </c>
      <c r="AT733" s="224">
        <f t="shared" si="129"/>
        <v>0</v>
      </c>
      <c r="AU733" s="224" t="str">
        <f>IFERROR((AQ733-#REF!+#REF!)/(#REF!-#REF!)*100,"")</f>
        <v/>
      </c>
      <c r="AV733" s="224"/>
      <c r="AW733" s="224"/>
      <c r="AX733" s="224"/>
    </row>
    <row r="734" ht="12.75" customHeight="1" spans="1:50">
      <c r="A734" s="13">
        <v>727</v>
      </c>
      <c r="B734" s="204" t="s">
        <v>2655</v>
      </c>
      <c r="C734" s="204" t="s">
        <v>2179</v>
      </c>
      <c r="D734" s="205" t="s">
        <v>1798</v>
      </c>
      <c r="E734" s="206"/>
      <c r="F734" s="206"/>
      <c r="G734" s="207" t="s">
        <v>3126</v>
      </c>
      <c r="H734" s="208"/>
      <c r="I734" s="209" t="s">
        <v>1799</v>
      </c>
      <c r="J734" s="208">
        <v>1</v>
      </c>
      <c r="K734" s="209" t="s">
        <v>3127</v>
      </c>
      <c r="L734" s="215" t="s">
        <v>1800</v>
      </c>
      <c r="M734" s="214" t="str">
        <f t="shared" si="121"/>
        <v>2004-12-31</v>
      </c>
      <c r="N734" s="46"/>
      <c r="O734" s="16"/>
      <c r="P734" s="14"/>
      <c r="Q734" s="217">
        <v>932</v>
      </c>
      <c r="R734" s="16">
        <v>0</v>
      </c>
      <c r="S734" s="16"/>
      <c r="T734" s="16">
        <f t="shared" si="130"/>
        <v>10</v>
      </c>
      <c r="U734" s="46"/>
      <c r="V734" s="16">
        <f t="shared" si="131"/>
        <v>10</v>
      </c>
      <c r="W734" s="16" t="str">
        <f t="shared" si="122"/>
        <v/>
      </c>
      <c r="X734" s="14"/>
      <c r="Y734" s="2"/>
      <c r="AA734" s="45" t="s">
        <v>3129</v>
      </c>
      <c r="AB734" s="224" t="s">
        <v>3130</v>
      </c>
      <c r="AC734" s="224"/>
      <c r="AD734" s="224"/>
      <c r="AE734" s="224"/>
      <c r="AF734" s="224"/>
      <c r="AG734" s="224">
        <v>1</v>
      </c>
      <c r="AH734" s="224">
        <v>0</v>
      </c>
      <c r="AI734" s="224">
        <v>0</v>
      </c>
      <c r="AJ734" s="224">
        <v>5</v>
      </c>
      <c r="AK734" s="230">
        <f t="shared" si="123"/>
        <v>2004</v>
      </c>
      <c r="AL734" s="224">
        <f t="shared" si="124"/>
        <v>5</v>
      </c>
      <c r="AM734" s="224">
        <v>0</v>
      </c>
      <c r="AN734" s="224">
        <f t="shared" si="125"/>
        <v>10</v>
      </c>
      <c r="AO734" s="224">
        <f t="shared" si="126"/>
        <v>10</v>
      </c>
      <c r="AP734" s="233"/>
      <c r="AQ734" s="224">
        <f t="shared" si="127"/>
        <v>10</v>
      </c>
      <c r="AR734" s="224"/>
      <c r="AS734" s="224">
        <f t="shared" si="128"/>
        <v>10</v>
      </c>
      <c r="AT734" s="224">
        <f t="shared" si="129"/>
        <v>0</v>
      </c>
      <c r="AU734" s="224" t="str">
        <f>IFERROR((AQ734-#REF!+#REF!)/(#REF!-#REF!)*100,"")</f>
        <v/>
      </c>
      <c r="AV734" s="224"/>
      <c r="AW734" s="224"/>
      <c r="AX734" s="224"/>
    </row>
    <row r="735" ht="12.75" customHeight="1" spans="1:50">
      <c r="A735" s="13">
        <v>728</v>
      </c>
      <c r="B735" s="204" t="s">
        <v>2656</v>
      </c>
      <c r="C735" s="204" t="s">
        <v>2179</v>
      </c>
      <c r="D735" s="205" t="s">
        <v>1798</v>
      </c>
      <c r="E735" s="206"/>
      <c r="F735" s="206"/>
      <c r="G735" s="207" t="s">
        <v>3126</v>
      </c>
      <c r="H735" s="208"/>
      <c r="I735" s="209" t="s">
        <v>1799</v>
      </c>
      <c r="J735" s="208">
        <v>1</v>
      </c>
      <c r="K735" s="209" t="s">
        <v>3127</v>
      </c>
      <c r="L735" s="215" t="s">
        <v>1800</v>
      </c>
      <c r="M735" s="214" t="str">
        <f t="shared" si="121"/>
        <v>2004-12-31</v>
      </c>
      <c r="N735" s="46"/>
      <c r="O735" s="16"/>
      <c r="P735" s="14"/>
      <c r="Q735" s="217">
        <v>932</v>
      </c>
      <c r="R735" s="16">
        <v>0</v>
      </c>
      <c r="S735" s="16"/>
      <c r="T735" s="16">
        <f t="shared" si="130"/>
        <v>10</v>
      </c>
      <c r="U735" s="46"/>
      <c r="V735" s="16">
        <f t="shared" si="131"/>
        <v>10</v>
      </c>
      <c r="W735" s="16" t="str">
        <f t="shared" si="122"/>
        <v/>
      </c>
      <c r="X735" s="14"/>
      <c r="Y735" s="2"/>
      <c r="AA735" s="45" t="s">
        <v>3129</v>
      </c>
      <c r="AB735" s="224" t="s">
        <v>3130</v>
      </c>
      <c r="AC735" s="224"/>
      <c r="AD735" s="224"/>
      <c r="AE735" s="224"/>
      <c r="AF735" s="224"/>
      <c r="AG735" s="224">
        <v>1</v>
      </c>
      <c r="AH735" s="224">
        <v>0</v>
      </c>
      <c r="AI735" s="224">
        <v>0</v>
      </c>
      <c r="AJ735" s="224">
        <v>5</v>
      </c>
      <c r="AK735" s="230">
        <f t="shared" si="123"/>
        <v>2004</v>
      </c>
      <c r="AL735" s="224">
        <f t="shared" si="124"/>
        <v>5</v>
      </c>
      <c r="AM735" s="224">
        <v>0</v>
      </c>
      <c r="AN735" s="224">
        <f t="shared" si="125"/>
        <v>10</v>
      </c>
      <c r="AO735" s="224">
        <f t="shared" si="126"/>
        <v>10</v>
      </c>
      <c r="AP735" s="233"/>
      <c r="AQ735" s="224">
        <f t="shared" si="127"/>
        <v>10</v>
      </c>
      <c r="AR735" s="224"/>
      <c r="AS735" s="224">
        <f t="shared" si="128"/>
        <v>10</v>
      </c>
      <c r="AT735" s="224">
        <f t="shared" si="129"/>
        <v>0</v>
      </c>
      <c r="AU735" s="224" t="str">
        <f>IFERROR((AQ735-#REF!+#REF!)/(#REF!-#REF!)*100,"")</f>
        <v/>
      </c>
      <c r="AV735" s="224"/>
      <c r="AW735" s="224"/>
      <c r="AX735" s="224"/>
    </row>
    <row r="736" ht="12.75" customHeight="1" spans="1:50">
      <c r="A736" s="13">
        <v>729</v>
      </c>
      <c r="B736" s="204" t="s">
        <v>2657</v>
      </c>
      <c r="C736" s="204" t="s">
        <v>2179</v>
      </c>
      <c r="D736" s="205" t="s">
        <v>1798</v>
      </c>
      <c r="E736" s="206"/>
      <c r="F736" s="206"/>
      <c r="G736" s="207" t="s">
        <v>3126</v>
      </c>
      <c r="H736" s="208"/>
      <c r="I736" s="209" t="s">
        <v>1799</v>
      </c>
      <c r="J736" s="208">
        <v>1</v>
      </c>
      <c r="K736" s="209" t="s">
        <v>3127</v>
      </c>
      <c r="L736" s="215" t="s">
        <v>1800</v>
      </c>
      <c r="M736" s="214" t="str">
        <f t="shared" si="121"/>
        <v>2004-12-31</v>
      </c>
      <c r="N736" s="46"/>
      <c r="O736" s="16"/>
      <c r="P736" s="14"/>
      <c r="Q736" s="217">
        <v>932</v>
      </c>
      <c r="R736" s="16">
        <v>0</v>
      </c>
      <c r="S736" s="16"/>
      <c r="T736" s="16">
        <f t="shared" si="130"/>
        <v>10</v>
      </c>
      <c r="U736" s="46"/>
      <c r="V736" s="16">
        <f t="shared" si="131"/>
        <v>10</v>
      </c>
      <c r="W736" s="16" t="str">
        <f t="shared" si="122"/>
        <v/>
      </c>
      <c r="X736" s="14"/>
      <c r="Y736" s="2"/>
      <c r="AA736" s="45" t="s">
        <v>3129</v>
      </c>
      <c r="AB736" s="224" t="s">
        <v>3130</v>
      </c>
      <c r="AC736" s="224"/>
      <c r="AD736" s="224"/>
      <c r="AE736" s="224"/>
      <c r="AF736" s="224"/>
      <c r="AG736" s="224">
        <v>1</v>
      </c>
      <c r="AH736" s="224">
        <v>0</v>
      </c>
      <c r="AI736" s="224">
        <v>0</v>
      </c>
      <c r="AJ736" s="224">
        <v>5</v>
      </c>
      <c r="AK736" s="230">
        <f t="shared" si="123"/>
        <v>2004</v>
      </c>
      <c r="AL736" s="224">
        <f t="shared" si="124"/>
        <v>5</v>
      </c>
      <c r="AM736" s="224">
        <v>0</v>
      </c>
      <c r="AN736" s="224">
        <f t="shared" si="125"/>
        <v>10</v>
      </c>
      <c r="AO736" s="224">
        <f t="shared" si="126"/>
        <v>10</v>
      </c>
      <c r="AP736" s="233"/>
      <c r="AQ736" s="224">
        <f t="shared" si="127"/>
        <v>10</v>
      </c>
      <c r="AR736" s="224"/>
      <c r="AS736" s="224">
        <f t="shared" si="128"/>
        <v>10</v>
      </c>
      <c r="AT736" s="224">
        <f t="shared" si="129"/>
        <v>0</v>
      </c>
      <c r="AU736" s="224" t="str">
        <f>IFERROR((AQ736-#REF!+#REF!)/(#REF!-#REF!)*100,"")</f>
        <v/>
      </c>
      <c r="AV736" s="224"/>
      <c r="AW736" s="224"/>
      <c r="AX736" s="224"/>
    </row>
    <row r="737" ht="12.75" customHeight="1" spans="1:50">
      <c r="A737" s="13">
        <v>730</v>
      </c>
      <c r="B737" s="204" t="s">
        <v>2658</v>
      </c>
      <c r="C737" s="204" t="s">
        <v>2179</v>
      </c>
      <c r="D737" s="205" t="s">
        <v>1798</v>
      </c>
      <c r="E737" s="206"/>
      <c r="F737" s="206"/>
      <c r="G737" s="207" t="s">
        <v>3126</v>
      </c>
      <c r="H737" s="208"/>
      <c r="I737" s="209" t="s">
        <v>1799</v>
      </c>
      <c r="J737" s="208">
        <v>1</v>
      </c>
      <c r="K737" s="209" t="s">
        <v>3127</v>
      </c>
      <c r="L737" s="215" t="s">
        <v>1800</v>
      </c>
      <c r="M737" s="214" t="str">
        <f t="shared" si="121"/>
        <v>2004-12-31</v>
      </c>
      <c r="N737" s="46"/>
      <c r="O737" s="16"/>
      <c r="P737" s="14"/>
      <c r="Q737" s="217">
        <v>932</v>
      </c>
      <c r="R737" s="16">
        <v>0</v>
      </c>
      <c r="S737" s="16"/>
      <c r="T737" s="16">
        <f t="shared" si="130"/>
        <v>10</v>
      </c>
      <c r="U737" s="46"/>
      <c r="V737" s="16">
        <f t="shared" si="131"/>
        <v>10</v>
      </c>
      <c r="W737" s="16" t="str">
        <f t="shared" si="122"/>
        <v/>
      </c>
      <c r="X737" s="14"/>
      <c r="Y737" s="2"/>
      <c r="AA737" s="45" t="s">
        <v>3129</v>
      </c>
      <c r="AB737" s="224" t="s">
        <v>3130</v>
      </c>
      <c r="AC737" s="224"/>
      <c r="AD737" s="224"/>
      <c r="AE737" s="224"/>
      <c r="AF737" s="224"/>
      <c r="AG737" s="224">
        <v>1</v>
      </c>
      <c r="AH737" s="224">
        <v>0</v>
      </c>
      <c r="AI737" s="224">
        <v>0</v>
      </c>
      <c r="AJ737" s="224">
        <v>5</v>
      </c>
      <c r="AK737" s="230">
        <f t="shared" si="123"/>
        <v>2004</v>
      </c>
      <c r="AL737" s="224">
        <f t="shared" si="124"/>
        <v>5</v>
      </c>
      <c r="AM737" s="224">
        <v>0</v>
      </c>
      <c r="AN737" s="224">
        <f t="shared" si="125"/>
        <v>10</v>
      </c>
      <c r="AO737" s="224">
        <f t="shared" si="126"/>
        <v>10</v>
      </c>
      <c r="AP737" s="233"/>
      <c r="AQ737" s="224">
        <f t="shared" si="127"/>
        <v>10</v>
      </c>
      <c r="AR737" s="224"/>
      <c r="AS737" s="224">
        <f t="shared" si="128"/>
        <v>10</v>
      </c>
      <c r="AT737" s="224">
        <f t="shared" si="129"/>
        <v>0</v>
      </c>
      <c r="AU737" s="224" t="str">
        <f>IFERROR((AQ737-#REF!+#REF!)/(#REF!-#REF!)*100,"")</f>
        <v/>
      </c>
      <c r="AV737" s="224"/>
      <c r="AW737" s="224"/>
      <c r="AX737" s="224"/>
    </row>
    <row r="738" ht="12.75" customHeight="1" spans="1:50">
      <c r="A738" s="13">
        <v>731</v>
      </c>
      <c r="B738" s="204" t="s">
        <v>2659</v>
      </c>
      <c r="C738" s="204" t="s">
        <v>2179</v>
      </c>
      <c r="D738" s="205" t="s">
        <v>1798</v>
      </c>
      <c r="E738" s="206"/>
      <c r="F738" s="206"/>
      <c r="G738" s="207" t="s">
        <v>3126</v>
      </c>
      <c r="H738" s="208"/>
      <c r="I738" s="209" t="s">
        <v>1799</v>
      </c>
      <c r="J738" s="208">
        <v>1</v>
      </c>
      <c r="K738" s="209" t="s">
        <v>3127</v>
      </c>
      <c r="L738" s="215" t="s">
        <v>1800</v>
      </c>
      <c r="M738" s="214" t="str">
        <f t="shared" si="121"/>
        <v>2004-12-31</v>
      </c>
      <c r="N738" s="46"/>
      <c r="O738" s="16"/>
      <c r="P738" s="14"/>
      <c r="Q738" s="217">
        <v>932</v>
      </c>
      <c r="R738" s="16">
        <v>0</v>
      </c>
      <c r="S738" s="16"/>
      <c r="T738" s="16">
        <f t="shared" si="130"/>
        <v>10</v>
      </c>
      <c r="U738" s="46"/>
      <c r="V738" s="16">
        <f t="shared" si="131"/>
        <v>10</v>
      </c>
      <c r="W738" s="16" t="str">
        <f t="shared" si="122"/>
        <v/>
      </c>
      <c r="X738" s="14"/>
      <c r="Y738" s="2"/>
      <c r="AA738" s="45" t="s">
        <v>3129</v>
      </c>
      <c r="AB738" s="224" t="s">
        <v>3130</v>
      </c>
      <c r="AC738" s="224"/>
      <c r="AD738" s="224"/>
      <c r="AE738" s="224"/>
      <c r="AF738" s="224"/>
      <c r="AG738" s="224">
        <v>1</v>
      </c>
      <c r="AH738" s="224">
        <v>0</v>
      </c>
      <c r="AI738" s="224">
        <v>0</v>
      </c>
      <c r="AJ738" s="224">
        <v>5</v>
      </c>
      <c r="AK738" s="230">
        <f t="shared" si="123"/>
        <v>2004</v>
      </c>
      <c r="AL738" s="224">
        <f t="shared" si="124"/>
        <v>5</v>
      </c>
      <c r="AM738" s="224">
        <v>0</v>
      </c>
      <c r="AN738" s="224">
        <f t="shared" si="125"/>
        <v>10</v>
      </c>
      <c r="AO738" s="224">
        <f t="shared" si="126"/>
        <v>10</v>
      </c>
      <c r="AP738" s="233"/>
      <c r="AQ738" s="224">
        <f t="shared" si="127"/>
        <v>10</v>
      </c>
      <c r="AR738" s="224"/>
      <c r="AS738" s="224">
        <f t="shared" si="128"/>
        <v>10</v>
      </c>
      <c r="AT738" s="224">
        <f t="shared" si="129"/>
        <v>0</v>
      </c>
      <c r="AU738" s="224" t="str">
        <f>IFERROR((AQ738-#REF!+#REF!)/(#REF!-#REF!)*100,"")</f>
        <v/>
      </c>
      <c r="AV738" s="224"/>
      <c r="AW738" s="224"/>
      <c r="AX738" s="224"/>
    </row>
    <row r="739" ht="12.75" customHeight="1" spans="1:50">
      <c r="A739" s="13">
        <v>732</v>
      </c>
      <c r="B739" s="204" t="s">
        <v>2660</v>
      </c>
      <c r="C739" s="204" t="s">
        <v>2179</v>
      </c>
      <c r="D739" s="205" t="s">
        <v>1798</v>
      </c>
      <c r="E739" s="206"/>
      <c r="F739" s="206"/>
      <c r="G739" s="207" t="s">
        <v>3126</v>
      </c>
      <c r="H739" s="208"/>
      <c r="I739" s="209" t="s">
        <v>1799</v>
      </c>
      <c r="J739" s="208">
        <v>1</v>
      </c>
      <c r="K739" s="209" t="s">
        <v>3127</v>
      </c>
      <c r="L739" s="215" t="s">
        <v>1800</v>
      </c>
      <c r="M739" s="214" t="str">
        <f t="shared" si="121"/>
        <v>2004-12-31</v>
      </c>
      <c r="N739" s="46"/>
      <c r="O739" s="16"/>
      <c r="P739" s="14"/>
      <c r="Q739" s="217">
        <v>932</v>
      </c>
      <c r="R739" s="16">
        <v>0</v>
      </c>
      <c r="S739" s="16"/>
      <c r="T739" s="16">
        <f t="shared" si="130"/>
        <v>10</v>
      </c>
      <c r="U739" s="46"/>
      <c r="V739" s="16">
        <f t="shared" si="131"/>
        <v>10</v>
      </c>
      <c r="W739" s="16" t="str">
        <f t="shared" si="122"/>
        <v/>
      </c>
      <c r="X739" s="14"/>
      <c r="Y739" s="2"/>
      <c r="AA739" s="45" t="s">
        <v>3129</v>
      </c>
      <c r="AB739" s="224" t="s">
        <v>3130</v>
      </c>
      <c r="AC739" s="224"/>
      <c r="AD739" s="224"/>
      <c r="AE739" s="224"/>
      <c r="AF739" s="224"/>
      <c r="AG739" s="224">
        <v>1</v>
      </c>
      <c r="AH739" s="224">
        <v>0</v>
      </c>
      <c r="AI739" s="224">
        <v>0</v>
      </c>
      <c r="AJ739" s="224">
        <v>5</v>
      </c>
      <c r="AK739" s="230">
        <f t="shared" si="123"/>
        <v>2004</v>
      </c>
      <c r="AL739" s="224">
        <f t="shared" si="124"/>
        <v>5</v>
      </c>
      <c r="AM739" s="224">
        <v>0</v>
      </c>
      <c r="AN739" s="224">
        <f t="shared" si="125"/>
        <v>10</v>
      </c>
      <c r="AO739" s="224">
        <f t="shared" si="126"/>
        <v>10</v>
      </c>
      <c r="AP739" s="233"/>
      <c r="AQ739" s="224">
        <f t="shared" si="127"/>
        <v>10</v>
      </c>
      <c r="AR739" s="224"/>
      <c r="AS739" s="224">
        <f t="shared" si="128"/>
        <v>10</v>
      </c>
      <c r="AT739" s="224">
        <f t="shared" si="129"/>
        <v>0</v>
      </c>
      <c r="AU739" s="224" t="str">
        <f>IFERROR((AQ739-#REF!+#REF!)/(#REF!-#REF!)*100,"")</f>
        <v/>
      </c>
      <c r="AV739" s="224"/>
      <c r="AW739" s="224"/>
      <c r="AX739" s="224"/>
    </row>
    <row r="740" ht="12.75" customHeight="1" spans="1:50">
      <c r="A740" s="13">
        <v>733</v>
      </c>
      <c r="B740" s="204" t="s">
        <v>2661</v>
      </c>
      <c r="C740" s="204" t="s">
        <v>2179</v>
      </c>
      <c r="D740" s="205" t="s">
        <v>1798</v>
      </c>
      <c r="E740" s="206"/>
      <c r="F740" s="206"/>
      <c r="G740" s="207" t="s">
        <v>3126</v>
      </c>
      <c r="H740" s="208"/>
      <c r="I740" s="209" t="s">
        <v>1799</v>
      </c>
      <c r="J740" s="208">
        <v>1</v>
      </c>
      <c r="K740" s="209" t="s">
        <v>3127</v>
      </c>
      <c r="L740" s="215" t="s">
        <v>1800</v>
      </c>
      <c r="M740" s="214" t="str">
        <f t="shared" si="121"/>
        <v>2004-12-31</v>
      </c>
      <c r="N740" s="46"/>
      <c r="O740" s="16"/>
      <c r="P740" s="14"/>
      <c r="Q740" s="217">
        <v>932</v>
      </c>
      <c r="R740" s="16">
        <v>0</v>
      </c>
      <c r="S740" s="16"/>
      <c r="T740" s="16">
        <f t="shared" si="130"/>
        <v>10</v>
      </c>
      <c r="U740" s="46"/>
      <c r="V740" s="16">
        <f t="shared" si="131"/>
        <v>10</v>
      </c>
      <c r="W740" s="16" t="str">
        <f t="shared" si="122"/>
        <v/>
      </c>
      <c r="X740" s="14"/>
      <c r="Y740" s="2"/>
      <c r="AA740" s="45" t="s">
        <v>3129</v>
      </c>
      <c r="AB740" s="224" t="s">
        <v>3130</v>
      </c>
      <c r="AC740" s="224"/>
      <c r="AD740" s="224"/>
      <c r="AE740" s="224"/>
      <c r="AF740" s="224"/>
      <c r="AG740" s="224">
        <v>1</v>
      </c>
      <c r="AH740" s="224">
        <v>0</v>
      </c>
      <c r="AI740" s="224">
        <v>0</v>
      </c>
      <c r="AJ740" s="224">
        <v>5</v>
      </c>
      <c r="AK740" s="230">
        <f t="shared" si="123"/>
        <v>2004</v>
      </c>
      <c r="AL740" s="224">
        <f t="shared" si="124"/>
        <v>5</v>
      </c>
      <c r="AM740" s="224">
        <v>0</v>
      </c>
      <c r="AN740" s="224">
        <f t="shared" si="125"/>
        <v>10</v>
      </c>
      <c r="AO740" s="224">
        <f t="shared" si="126"/>
        <v>10</v>
      </c>
      <c r="AP740" s="233"/>
      <c r="AQ740" s="224">
        <f t="shared" si="127"/>
        <v>10</v>
      </c>
      <c r="AR740" s="224"/>
      <c r="AS740" s="224">
        <f t="shared" si="128"/>
        <v>10</v>
      </c>
      <c r="AT740" s="224">
        <f t="shared" si="129"/>
        <v>0</v>
      </c>
      <c r="AU740" s="224" t="str">
        <f>IFERROR((AQ740-#REF!+#REF!)/(#REF!-#REF!)*100,"")</f>
        <v/>
      </c>
      <c r="AV740" s="224"/>
      <c r="AW740" s="224"/>
      <c r="AX740" s="224"/>
    </row>
    <row r="741" ht="12.75" customHeight="1" spans="1:50">
      <c r="A741" s="13">
        <v>734</v>
      </c>
      <c r="B741" s="204" t="s">
        <v>2662</v>
      </c>
      <c r="C741" s="204" t="s">
        <v>2179</v>
      </c>
      <c r="D741" s="205" t="s">
        <v>1798</v>
      </c>
      <c r="E741" s="206"/>
      <c r="F741" s="206"/>
      <c r="G741" s="207" t="s">
        <v>3126</v>
      </c>
      <c r="H741" s="208"/>
      <c r="I741" s="209" t="s">
        <v>1799</v>
      </c>
      <c r="J741" s="208">
        <v>1</v>
      </c>
      <c r="K741" s="209" t="s">
        <v>3127</v>
      </c>
      <c r="L741" s="215" t="s">
        <v>1800</v>
      </c>
      <c r="M741" s="214" t="str">
        <f t="shared" si="121"/>
        <v>2004-12-31</v>
      </c>
      <c r="N741" s="46"/>
      <c r="O741" s="16"/>
      <c r="P741" s="14"/>
      <c r="Q741" s="217">
        <v>932</v>
      </c>
      <c r="R741" s="16">
        <v>0</v>
      </c>
      <c r="S741" s="16"/>
      <c r="T741" s="16">
        <f t="shared" si="130"/>
        <v>10</v>
      </c>
      <c r="U741" s="46"/>
      <c r="V741" s="16">
        <f t="shared" si="131"/>
        <v>10</v>
      </c>
      <c r="W741" s="16" t="str">
        <f t="shared" si="122"/>
        <v/>
      </c>
      <c r="X741" s="14"/>
      <c r="Y741" s="2"/>
      <c r="AA741" s="45" t="s">
        <v>3129</v>
      </c>
      <c r="AB741" s="224" t="s">
        <v>3130</v>
      </c>
      <c r="AC741" s="224"/>
      <c r="AD741" s="224"/>
      <c r="AE741" s="224"/>
      <c r="AF741" s="224"/>
      <c r="AG741" s="224">
        <v>1</v>
      </c>
      <c r="AH741" s="224">
        <v>0</v>
      </c>
      <c r="AI741" s="224">
        <v>0</v>
      </c>
      <c r="AJ741" s="224">
        <v>5</v>
      </c>
      <c r="AK741" s="230">
        <f t="shared" si="123"/>
        <v>2004</v>
      </c>
      <c r="AL741" s="224">
        <f t="shared" si="124"/>
        <v>5</v>
      </c>
      <c r="AM741" s="224">
        <v>0</v>
      </c>
      <c r="AN741" s="224">
        <f t="shared" si="125"/>
        <v>10</v>
      </c>
      <c r="AO741" s="224">
        <f t="shared" si="126"/>
        <v>10</v>
      </c>
      <c r="AP741" s="233"/>
      <c r="AQ741" s="224">
        <f t="shared" si="127"/>
        <v>10</v>
      </c>
      <c r="AR741" s="224"/>
      <c r="AS741" s="224">
        <f t="shared" si="128"/>
        <v>10</v>
      </c>
      <c r="AT741" s="224">
        <f t="shared" si="129"/>
        <v>0</v>
      </c>
      <c r="AU741" s="224" t="str">
        <f>IFERROR((AQ741-#REF!+#REF!)/(#REF!-#REF!)*100,"")</f>
        <v/>
      </c>
      <c r="AV741" s="224"/>
      <c r="AW741" s="224"/>
      <c r="AX741" s="224"/>
    </row>
    <row r="742" ht="12.75" customHeight="1" spans="1:50">
      <c r="A742" s="13">
        <v>735</v>
      </c>
      <c r="B742" s="204" t="s">
        <v>2663</v>
      </c>
      <c r="C742" s="204" t="s">
        <v>2179</v>
      </c>
      <c r="D742" s="205" t="s">
        <v>1798</v>
      </c>
      <c r="E742" s="206"/>
      <c r="F742" s="206"/>
      <c r="G742" s="207" t="s">
        <v>3126</v>
      </c>
      <c r="H742" s="208"/>
      <c r="I742" s="209" t="s">
        <v>1799</v>
      </c>
      <c r="J742" s="208">
        <v>1</v>
      </c>
      <c r="K742" s="209" t="s">
        <v>3127</v>
      </c>
      <c r="L742" s="215" t="s">
        <v>1800</v>
      </c>
      <c r="M742" s="214" t="str">
        <f t="shared" si="121"/>
        <v>2004-12-31</v>
      </c>
      <c r="N742" s="46"/>
      <c r="O742" s="16"/>
      <c r="P742" s="14"/>
      <c r="Q742" s="217">
        <v>932</v>
      </c>
      <c r="R742" s="16">
        <v>0</v>
      </c>
      <c r="S742" s="16"/>
      <c r="T742" s="16">
        <f t="shared" si="130"/>
        <v>10</v>
      </c>
      <c r="U742" s="46"/>
      <c r="V742" s="16">
        <f t="shared" si="131"/>
        <v>10</v>
      </c>
      <c r="W742" s="16" t="str">
        <f t="shared" si="122"/>
        <v/>
      </c>
      <c r="X742" s="14"/>
      <c r="Y742" s="2"/>
      <c r="AA742" s="45" t="s">
        <v>3129</v>
      </c>
      <c r="AB742" s="224" t="s">
        <v>3130</v>
      </c>
      <c r="AC742" s="224"/>
      <c r="AD742" s="224"/>
      <c r="AE742" s="224"/>
      <c r="AF742" s="224"/>
      <c r="AG742" s="224">
        <v>1</v>
      </c>
      <c r="AH742" s="224">
        <v>0</v>
      </c>
      <c r="AI742" s="224">
        <v>0</v>
      </c>
      <c r="AJ742" s="224">
        <v>5</v>
      </c>
      <c r="AK742" s="230">
        <f t="shared" si="123"/>
        <v>2004</v>
      </c>
      <c r="AL742" s="224">
        <f t="shared" si="124"/>
        <v>5</v>
      </c>
      <c r="AM742" s="224">
        <v>0</v>
      </c>
      <c r="AN742" s="224">
        <f t="shared" si="125"/>
        <v>10</v>
      </c>
      <c r="AO742" s="224">
        <f t="shared" si="126"/>
        <v>10</v>
      </c>
      <c r="AP742" s="233"/>
      <c r="AQ742" s="224">
        <f t="shared" si="127"/>
        <v>10</v>
      </c>
      <c r="AR742" s="224"/>
      <c r="AS742" s="224">
        <f t="shared" si="128"/>
        <v>10</v>
      </c>
      <c r="AT742" s="224">
        <f t="shared" si="129"/>
        <v>0</v>
      </c>
      <c r="AU742" s="224" t="str">
        <f>IFERROR((AQ742-#REF!+#REF!)/(#REF!-#REF!)*100,"")</f>
        <v/>
      </c>
      <c r="AV742" s="224"/>
      <c r="AW742" s="224"/>
      <c r="AX742" s="224"/>
    </row>
    <row r="743" ht="12.75" customHeight="1" spans="1:50">
      <c r="A743" s="13">
        <v>736</v>
      </c>
      <c r="B743" s="204" t="s">
        <v>2664</v>
      </c>
      <c r="C743" s="204" t="s">
        <v>2179</v>
      </c>
      <c r="D743" s="205" t="s">
        <v>1798</v>
      </c>
      <c r="E743" s="206"/>
      <c r="F743" s="206"/>
      <c r="G743" s="207" t="s">
        <v>3126</v>
      </c>
      <c r="H743" s="208"/>
      <c r="I743" s="209" t="s">
        <v>1799</v>
      </c>
      <c r="J743" s="208">
        <v>1</v>
      </c>
      <c r="K743" s="209" t="s">
        <v>3127</v>
      </c>
      <c r="L743" s="215" t="s">
        <v>1800</v>
      </c>
      <c r="M743" s="214" t="str">
        <f t="shared" si="121"/>
        <v>2004-12-31</v>
      </c>
      <c r="N743" s="46"/>
      <c r="O743" s="16"/>
      <c r="P743" s="14"/>
      <c r="Q743" s="217">
        <v>932</v>
      </c>
      <c r="R743" s="16">
        <v>0</v>
      </c>
      <c r="S743" s="16"/>
      <c r="T743" s="16">
        <f t="shared" si="130"/>
        <v>10</v>
      </c>
      <c r="U743" s="46"/>
      <c r="V743" s="16">
        <f t="shared" si="131"/>
        <v>10</v>
      </c>
      <c r="W743" s="16" t="str">
        <f t="shared" si="122"/>
        <v/>
      </c>
      <c r="X743" s="14"/>
      <c r="Y743" s="2"/>
      <c r="AA743" s="45" t="s">
        <v>3129</v>
      </c>
      <c r="AB743" s="224" t="s">
        <v>3130</v>
      </c>
      <c r="AC743" s="224"/>
      <c r="AD743" s="224"/>
      <c r="AE743" s="224"/>
      <c r="AF743" s="224"/>
      <c r="AG743" s="224">
        <v>1</v>
      </c>
      <c r="AH743" s="224">
        <v>0</v>
      </c>
      <c r="AI743" s="224">
        <v>0</v>
      </c>
      <c r="AJ743" s="224">
        <v>5</v>
      </c>
      <c r="AK743" s="230">
        <f t="shared" si="123"/>
        <v>2004</v>
      </c>
      <c r="AL743" s="224">
        <f t="shared" si="124"/>
        <v>5</v>
      </c>
      <c r="AM743" s="224">
        <v>0</v>
      </c>
      <c r="AN743" s="224">
        <f t="shared" si="125"/>
        <v>10</v>
      </c>
      <c r="AO743" s="224">
        <f t="shared" si="126"/>
        <v>10</v>
      </c>
      <c r="AP743" s="233"/>
      <c r="AQ743" s="224">
        <f t="shared" si="127"/>
        <v>10</v>
      </c>
      <c r="AR743" s="224"/>
      <c r="AS743" s="224">
        <f t="shared" si="128"/>
        <v>10</v>
      </c>
      <c r="AT743" s="224">
        <f t="shared" si="129"/>
        <v>0</v>
      </c>
      <c r="AU743" s="224" t="str">
        <f>IFERROR((AQ743-#REF!+#REF!)/(#REF!-#REF!)*100,"")</f>
        <v/>
      </c>
      <c r="AV743" s="224"/>
      <c r="AW743" s="224"/>
      <c r="AX743" s="224"/>
    </row>
    <row r="744" ht="12.75" customHeight="1" spans="1:50">
      <c r="A744" s="13">
        <v>737</v>
      </c>
      <c r="B744" s="204" t="s">
        <v>2665</v>
      </c>
      <c r="C744" s="204" t="s">
        <v>2179</v>
      </c>
      <c r="D744" s="205" t="s">
        <v>1798</v>
      </c>
      <c r="E744" s="206"/>
      <c r="F744" s="206"/>
      <c r="G744" s="207" t="s">
        <v>3126</v>
      </c>
      <c r="H744" s="208"/>
      <c r="I744" s="209" t="s">
        <v>1799</v>
      </c>
      <c r="J744" s="208">
        <v>1</v>
      </c>
      <c r="K744" s="209" t="s">
        <v>3127</v>
      </c>
      <c r="L744" s="215" t="s">
        <v>1800</v>
      </c>
      <c r="M744" s="214" t="str">
        <f t="shared" si="121"/>
        <v>2004-12-31</v>
      </c>
      <c r="N744" s="46"/>
      <c r="O744" s="16"/>
      <c r="P744" s="14"/>
      <c r="Q744" s="217">
        <v>932</v>
      </c>
      <c r="R744" s="16">
        <v>0</v>
      </c>
      <c r="S744" s="16"/>
      <c r="T744" s="16">
        <f t="shared" si="130"/>
        <v>10</v>
      </c>
      <c r="U744" s="46"/>
      <c r="V744" s="16">
        <f t="shared" si="131"/>
        <v>10</v>
      </c>
      <c r="W744" s="16" t="str">
        <f t="shared" si="122"/>
        <v/>
      </c>
      <c r="X744" s="14"/>
      <c r="Y744" s="2"/>
      <c r="AA744" s="45" t="s">
        <v>3129</v>
      </c>
      <c r="AB744" s="224" t="s">
        <v>3130</v>
      </c>
      <c r="AC744" s="224"/>
      <c r="AD744" s="224"/>
      <c r="AE744" s="224"/>
      <c r="AF744" s="224"/>
      <c r="AG744" s="224">
        <v>1</v>
      </c>
      <c r="AH744" s="224">
        <v>0</v>
      </c>
      <c r="AI744" s="224">
        <v>0</v>
      </c>
      <c r="AJ744" s="224">
        <v>5</v>
      </c>
      <c r="AK744" s="230">
        <f t="shared" si="123"/>
        <v>2004</v>
      </c>
      <c r="AL744" s="224">
        <f t="shared" si="124"/>
        <v>5</v>
      </c>
      <c r="AM744" s="224">
        <v>0</v>
      </c>
      <c r="AN744" s="224">
        <f t="shared" si="125"/>
        <v>10</v>
      </c>
      <c r="AO744" s="224">
        <f t="shared" si="126"/>
        <v>10</v>
      </c>
      <c r="AP744" s="233"/>
      <c r="AQ744" s="224">
        <f t="shared" si="127"/>
        <v>10</v>
      </c>
      <c r="AR744" s="224"/>
      <c r="AS744" s="224">
        <f t="shared" si="128"/>
        <v>10</v>
      </c>
      <c r="AT744" s="224">
        <f t="shared" si="129"/>
        <v>0</v>
      </c>
      <c r="AU744" s="224" t="str">
        <f>IFERROR((AQ744-#REF!+#REF!)/(#REF!-#REF!)*100,"")</f>
        <v/>
      </c>
      <c r="AV744" s="224"/>
      <c r="AW744" s="224"/>
      <c r="AX744" s="224"/>
    </row>
    <row r="745" ht="12.75" customHeight="1" spans="1:50">
      <c r="A745" s="13">
        <v>738</v>
      </c>
      <c r="B745" s="204" t="s">
        <v>2666</v>
      </c>
      <c r="C745" s="204" t="s">
        <v>2179</v>
      </c>
      <c r="D745" s="205" t="s">
        <v>1798</v>
      </c>
      <c r="E745" s="206"/>
      <c r="F745" s="206"/>
      <c r="G745" s="207" t="s">
        <v>3126</v>
      </c>
      <c r="H745" s="208"/>
      <c r="I745" s="209" t="s">
        <v>1799</v>
      </c>
      <c r="J745" s="208">
        <v>1</v>
      </c>
      <c r="K745" s="209" t="s">
        <v>3127</v>
      </c>
      <c r="L745" s="215" t="s">
        <v>1800</v>
      </c>
      <c r="M745" s="214" t="str">
        <f t="shared" si="121"/>
        <v>2004-12-31</v>
      </c>
      <c r="N745" s="46"/>
      <c r="O745" s="16"/>
      <c r="P745" s="14"/>
      <c r="Q745" s="217">
        <v>932</v>
      </c>
      <c r="R745" s="16">
        <v>0</v>
      </c>
      <c r="S745" s="16"/>
      <c r="T745" s="16">
        <f t="shared" si="130"/>
        <v>10</v>
      </c>
      <c r="U745" s="46"/>
      <c r="V745" s="16">
        <f t="shared" si="131"/>
        <v>10</v>
      </c>
      <c r="W745" s="16" t="str">
        <f t="shared" si="122"/>
        <v/>
      </c>
      <c r="X745" s="14"/>
      <c r="Y745" s="2"/>
      <c r="AA745" s="45" t="s">
        <v>3129</v>
      </c>
      <c r="AB745" s="224" t="s">
        <v>3130</v>
      </c>
      <c r="AC745" s="224"/>
      <c r="AD745" s="224"/>
      <c r="AE745" s="224"/>
      <c r="AF745" s="224"/>
      <c r="AG745" s="224">
        <v>1</v>
      </c>
      <c r="AH745" s="224">
        <v>0</v>
      </c>
      <c r="AI745" s="224">
        <v>0</v>
      </c>
      <c r="AJ745" s="224">
        <v>5</v>
      </c>
      <c r="AK745" s="230">
        <f t="shared" si="123"/>
        <v>2004</v>
      </c>
      <c r="AL745" s="224">
        <f t="shared" si="124"/>
        <v>5</v>
      </c>
      <c r="AM745" s="224">
        <v>0</v>
      </c>
      <c r="AN745" s="224">
        <f t="shared" si="125"/>
        <v>10</v>
      </c>
      <c r="AO745" s="224">
        <f t="shared" si="126"/>
        <v>10</v>
      </c>
      <c r="AP745" s="233"/>
      <c r="AQ745" s="224">
        <f t="shared" si="127"/>
        <v>10</v>
      </c>
      <c r="AR745" s="224"/>
      <c r="AS745" s="224">
        <f t="shared" si="128"/>
        <v>10</v>
      </c>
      <c r="AT745" s="224">
        <f t="shared" si="129"/>
        <v>0</v>
      </c>
      <c r="AU745" s="224" t="str">
        <f>IFERROR((AQ745-#REF!+#REF!)/(#REF!-#REF!)*100,"")</f>
        <v/>
      </c>
      <c r="AV745" s="224"/>
      <c r="AW745" s="224"/>
      <c r="AX745" s="224"/>
    </row>
    <row r="746" ht="12.75" customHeight="1" spans="1:50">
      <c r="A746" s="13">
        <v>739</v>
      </c>
      <c r="B746" s="204" t="s">
        <v>2667</v>
      </c>
      <c r="C746" s="204" t="s">
        <v>2179</v>
      </c>
      <c r="D746" s="205" t="s">
        <v>1798</v>
      </c>
      <c r="E746" s="206"/>
      <c r="F746" s="206"/>
      <c r="G746" s="207" t="s">
        <v>3126</v>
      </c>
      <c r="H746" s="208"/>
      <c r="I746" s="209" t="s">
        <v>1799</v>
      </c>
      <c r="J746" s="208">
        <v>1</v>
      </c>
      <c r="K746" s="209" t="s">
        <v>3127</v>
      </c>
      <c r="L746" s="215" t="s">
        <v>1800</v>
      </c>
      <c r="M746" s="214" t="str">
        <f t="shared" si="121"/>
        <v>2004-12-31</v>
      </c>
      <c r="N746" s="46"/>
      <c r="O746" s="16"/>
      <c r="P746" s="14"/>
      <c r="Q746" s="217">
        <v>932</v>
      </c>
      <c r="R746" s="16">
        <v>0</v>
      </c>
      <c r="S746" s="16"/>
      <c r="T746" s="16">
        <f t="shared" si="130"/>
        <v>10</v>
      </c>
      <c r="U746" s="46"/>
      <c r="V746" s="16">
        <f t="shared" si="131"/>
        <v>10</v>
      </c>
      <c r="W746" s="16" t="str">
        <f t="shared" si="122"/>
        <v/>
      </c>
      <c r="X746" s="14"/>
      <c r="Y746" s="2"/>
      <c r="AA746" s="45" t="s">
        <v>3129</v>
      </c>
      <c r="AB746" s="224" t="s">
        <v>3130</v>
      </c>
      <c r="AC746" s="224"/>
      <c r="AD746" s="224"/>
      <c r="AE746" s="224"/>
      <c r="AF746" s="224"/>
      <c r="AG746" s="224">
        <v>1</v>
      </c>
      <c r="AH746" s="224">
        <v>0</v>
      </c>
      <c r="AI746" s="224">
        <v>0</v>
      </c>
      <c r="AJ746" s="224">
        <v>5</v>
      </c>
      <c r="AK746" s="230">
        <f t="shared" si="123"/>
        <v>2004</v>
      </c>
      <c r="AL746" s="224">
        <f t="shared" si="124"/>
        <v>5</v>
      </c>
      <c r="AM746" s="224">
        <v>0</v>
      </c>
      <c r="AN746" s="224">
        <f t="shared" si="125"/>
        <v>10</v>
      </c>
      <c r="AO746" s="224">
        <f t="shared" si="126"/>
        <v>10</v>
      </c>
      <c r="AP746" s="233"/>
      <c r="AQ746" s="224">
        <f t="shared" si="127"/>
        <v>10</v>
      </c>
      <c r="AR746" s="224"/>
      <c r="AS746" s="224">
        <f t="shared" si="128"/>
        <v>10</v>
      </c>
      <c r="AT746" s="224">
        <f t="shared" si="129"/>
        <v>0</v>
      </c>
      <c r="AU746" s="224" t="str">
        <f>IFERROR((AQ746-#REF!+#REF!)/(#REF!-#REF!)*100,"")</f>
        <v/>
      </c>
      <c r="AV746" s="224"/>
      <c r="AW746" s="224"/>
      <c r="AX746" s="224"/>
    </row>
    <row r="747" ht="12.75" customHeight="1" spans="1:50">
      <c r="A747" s="13">
        <v>740</v>
      </c>
      <c r="B747" s="204" t="s">
        <v>2668</v>
      </c>
      <c r="C747" s="204" t="s">
        <v>2179</v>
      </c>
      <c r="D747" s="205" t="s">
        <v>1798</v>
      </c>
      <c r="E747" s="206"/>
      <c r="F747" s="206"/>
      <c r="G747" s="207" t="s">
        <v>3126</v>
      </c>
      <c r="H747" s="208"/>
      <c r="I747" s="209" t="s">
        <v>1799</v>
      </c>
      <c r="J747" s="208">
        <v>1</v>
      </c>
      <c r="K747" s="209" t="s">
        <v>3127</v>
      </c>
      <c r="L747" s="215" t="s">
        <v>1800</v>
      </c>
      <c r="M747" s="214" t="str">
        <f t="shared" si="121"/>
        <v>2004-12-31</v>
      </c>
      <c r="N747" s="46"/>
      <c r="O747" s="16"/>
      <c r="P747" s="14"/>
      <c r="Q747" s="217">
        <v>932</v>
      </c>
      <c r="R747" s="16">
        <v>0</v>
      </c>
      <c r="S747" s="16"/>
      <c r="T747" s="16">
        <f t="shared" si="130"/>
        <v>10</v>
      </c>
      <c r="U747" s="46"/>
      <c r="V747" s="16">
        <f t="shared" si="131"/>
        <v>10</v>
      </c>
      <c r="W747" s="16" t="str">
        <f t="shared" si="122"/>
        <v/>
      </c>
      <c r="X747" s="14"/>
      <c r="Y747" s="2"/>
      <c r="AA747" s="45" t="s">
        <v>3129</v>
      </c>
      <c r="AB747" s="224" t="s">
        <v>3130</v>
      </c>
      <c r="AC747" s="224"/>
      <c r="AD747" s="224"/>
      <c r="AE747" s="224"/>
      <c r="AF747" s="224"/>
      <c r="AG747" s="224">
        <v>1</v>
      </c>
      <c r="AH747" s="224">
        <v>0</v>
      </c>
      <c r="AI747" s="224">
        <v>0</v>
      </c>
      <c r="AJ747" s="224">
        <v>5</v>
      </c>
      <c r="AK747" s="230">
        <f t="shared" si="123"/>
        <v>2004</v>
      </c>
      <c r="AL747" s="224">
        <f t="shared" si="124"/>
        <v>5</v>
      </c>
      <c r="AM747" s="224">
        <v>0</v>
      </c>
      <c r="AN747" s="224">
        <f t="shared" si="125"/>
        <v>10</v>
      </c>
      <c r="AO747" s="224">
        <f t="shared" si="126"/>
        <v>10</v>
      </c>
      <c r="AP747" s="233"/>
      <c r="AQ747" s="224">
        <f t="shared" si="127"/>
        <v>10</v>
      </c>
      <c r="AR747" s="224"/>
      <c r="AS747" s="224">
        <f t="shared" si="128"/>
        <v>10</v>
      </c>
      <c r="AT747" s="224">
        <f t="shared" si="129"/>
        <v>0</v>
      </c>
      <c r="AU747" s="224" t="str">
        <f>IFERROR((AQ747-#REF!+#REF!)/(#REF!-#REF!)*100,"")</f>
        <v/>
      </c>
      <c r="AV747" s="224"/>
      <c r="AW747" s="224"/>
      <c r="AX747" s="224"/>
    </row>
    <row r="748" ht="12.75" customHeight="1" spans="1:50">
      <c r="A748" s="13">
        <v>741</v>
      </c>
      <c r="B748" s="204" t="s">
        <v>2669</v>
      </c>
      <c r="C748" s="204" t="s">
        <v>2179</v>
      </c>
      <c r="D748" s="205" t="s">
        <v>1798</v>
      </c>
      <c r="E748" s="206"/>
      <c r="F748" s="206"/>
      <c r="G748" s="207" t="s">
        <v>3126</v>
      </c>
      <c r="H748" s="208"/>
      <c r="I748" s="209" t="s">
        <v>1799</v>
      </c>
      <c r="J748" s="208">
        <v>1</v>
      </c>
      <c r="K748" s="209" t="s">
        <v>3127</v>
      </c>
      <c r="L748" s="215" t="s">
        <v>1800</v>
      </c>
      <c r="M748" s="214" t="str">
        <f t="shared" si="121"/>
        <v>2004-12-31</v>
      </c>
      <c r="N748" s="46"/>
      <c r="O748" s="16"/>
      <c r="P748" s="14"/>
      <c r="Q748" s="217">
        <v>932</v>
      </c>
      <c r="R748" s="16">
        <v>0</v>
      </c>
      <c r="S748" s="16"/>
      <c r="T748" s="16">
        <f t="shared" si="130"/>
        <v>10</v>
      </c>
      <c r="U748" s="46"/>
      <c r="V748" s="16">
        <f t="shared" si="131"/>
        <v>10</v>
      </c>
      <c r="W748" s="16" t="str">
        <f t="shared" si="122"/>
        <v/>
      </c>
      <c r="X748" s="14"/>
      <c r="Y748" s="2"/>
      <c r="AA748" s="45" t="s">
        <v>3129</v>
      </c>
      <c r="AB748" s="224" t="s">
        <v>3130</v>
      </c>
      <c r="AC748" s="224"/>
      <c r="AD748" s="224"/>
      <c r="AE748" s="224"/>
      <c r="AF748" s="224"/>
      <c r="AG748" s="224">
        <v>1</v>
      </c>
      <c r="AH748" s="224">
        <v>0</v>
      </c>
      <c r="AI748" s="224">
        <v>0</v>
      </c>
      <c r="AJ748" s="224">
        <v>5</v>
      </c>
      <c r="AK748" s="230">
        <f t="shared" si="123"/>
        <v>2004</v>
      </c>
      <c r="AL748" s="224">
        <f t="shared" si="124"/>
        <v>5</v>
      </c>
      <c r="AM748" s="224">
        <v>0</v>
      </c>
      <c r="AN748" s="224">
        <f t="shared" si="125"/>
        <v>10</v>
      </c>
      <c r="AO748" s="224">
        <f t="shared" si="126"/>
        <v>10</v>
      </c>
      <c r="AP748" s="233"/>
      <c r="AQ748" s="224">
        <f t="shared" si="127"/>
        <v>10</v>
      </c>
      <c r="AR748" s="224"/>
      <c r="AS748" s="224">
        <f t="shared" si="128"/>
        <v>10</v>
      </c>
      <c r="AT748" s="224">
        <f t="shared" si="129"/>
        <v>0</v>
      </c>
      <c r="AU748" s="224" t="str">
        <f>IFERROR((AQ748-#REF!+#REF!)/(#REF!-#REF!)*100,"")</f>
        <v/>
      </c>
      <c r="AV748" s="224"/>
      <c r="AW748" s="224"/>
      <c r="AX748" s="224"/>
    </row>
    <row r="749" ht="12.75" customHeight="1" spans="1:50">
      <c r="A749" s="13">
        <v>742</v>
      </c>
      <c r="B749" s="204" t="s">
        <v>2670</v>
      </c>
      <c r="C749" s="204" t="s">
        <v>2179</v>
      </c>
      <c r="D749" s="205" t="s">
        <v>1798</v>
      </c>
      <c r="E749" s="206"/>
      <c r="F749" s="206"/>
      <c r="G749" s="207" t="s">
        <v>3126</v>
      </c>
      <c r="H749" s="208"/>
      <c r="I749" s="209" t="s">
        <v>1799</v>
      </c>
      <c r="J749" s="208">
        <v>1</v>
      </c>
      <c r="K749" s="209" t="s">
        <v>3127</v>
      </c>
      <c r="L749" s="215" t="s">
        <v>1800</v>
      </c>
      <c r="M749" s="214" t="str">
        <f t="shared" si="121"/>
        <v>2004-12-31</v>
      </c>
      <c r="N749" s="46"/>
      <c r="O749" s="16"/>
      <c r="P749" s="14"/>
      <c r="Q749" s="217">
        <v>932</v>
      </c>
      <c r="R749" s="16">
        <v>0</v>
      </c>
      <c r="S749" s="16"/>
      <c r="T749" s="16">
        <f t="shared" si="130"/>
        <v>10</v>
      </c>
      <c r="U749" s="46"/>
      <c r="V749" s="16">
        <f t="shared" si="131"/>
        <v>10</v>
      </c>
      <c r="W749" s="16" t="str">
        <f t="shared" si="122"/>
        <v/>
      </c>
      <c r="X749" s="14"/>
      <c r="Y749" s="2"/>
      <c r="AA749" s="45" t="s">
        <v>3129</v>
      </c>
      <c r="AB749" s="224" t="s">
        <v>3130</v>
      </c>
      <c r="AC749" s="224"/>
      <c r="AD749" s="224"/>
      <c r="AE749" s="224"/>
      <c r="AF749" s="224"/>
      <c r="AG749" s="224">
        <v>1</v>
      </c>
      <c r="AH749" s="224">
        <v>0</v>
      </c>
      <c r="AI749" s="224">
        <v>0</v>
      </c>
      <c r="AJ749" s="224">
        <v>5</v>
      </c>
      <c r="AK749" s="230">
        <f t="shared" si="123"/>
        <v>2004</v>
      </c>
      <c r="AL749" s="224">
        <f t="shared" si="124"/>
        <v>5</v>
      </c>
      <c r="AM749" s="224">
        <v>0</v>
      </c>
      <c r="AN749" s="224">
        <f t="shared" si="125"/>
        <v>10</v>
      </c>
      <c r="AO749" s="224">
        <f t="shared" si="126"/>
        <v>10</v>
      </c>
      <c r="AP749" s="233"/>
      <c r="AQ749" s="224">
        <f t="shared" si="127"/>
        <v>10</v>
      </c>
      <c r="AR749" s="224"/>
      <c r="AS749" s="224">
        <f t="shared" si="128"/>
        <v>10</v>
      </c>
      <c r="AT749" s="224">
        <f t="shared" si="129"/>
        <v>0</v>
      </c>
      <c r="AU749" s="224" t="str">
        <f>IFERROR((AQ749-#REF!+#REF!)/(#REF!-#REF!)*100,"")</f>
        <v/>
      </c>
      <c r="AV749" s="224"/>
      <c r="AW749" s="224"/>
      <c r="AX749" s="224"/>
    </row>
    <row r="750" ht="12.75" customHeight="1" spans="1:50">
      <c r="A750" s="13">
        <v>743</v>
      </c>
      <c r="B750" s="204" t="s">
        <v>2671</v>
      </c>
      <c r="C750" s="204" t="s">
        <v>2179</v>
      </c>
      <c r="D750" s="205" t="s">
        <v>1798</v>
      </c>
      <c r="E750" s="206"/>
      <c r="F750" s="206"/>
      <c r="G750" s="207" t="s">
        <v>3126</v>
      </c>
      <c r="H750" s="208"/>
      <c r="I750" s="209" t="s">
        <v>1799</v>
      </c>
      <c r="J750" s="208">
        <v>1</v>
      </c>
      <c r="K750" s="209" t="s">
        <v>3127</v>
      </c>
      <c r="L750" s="215" t="s">
        <v>1800</v>
      </c>
      <c r="M750" s="214" t="str">
        <f t="shared" si="121"/>
        <v>2004-12-31</v>
      </c>
      <c r="N750" s="46"/>
      <c r="O750" s="16"/>
      <c r="P750" s="14"/>
      <c r="Q750" s="217">
        <v>932</v>
      </c>
      <c r="R750" s="16">
        <v>0</v>
      </c>
      <c r="S750" s="16"/>
      <c r="T750" s="16">
        <f t="shared" si="130"/>
        <v>10</v>
      </c>
      <c r="U750" s="46"/>
      <c r="V750" s="16">
        <f t="shared" si="131"/>
        <v>10</v>
      </c>
      <c r="W750" s="16" t="str">
        <f t="shared" si="122"/>
        <v/>
      </c>
      <c r="X750" s="14"/>
      <c r="Y750" s="2"/>
      <c r="AA750" s="45" t="s">
        <v>3129</v>
      </c>
      <c r="AB750" s="224" t="s">
        <v>3130</v>
      </c>
      <c r="AC750" s="224"/>
      <c r="AD750" s="224"/>
      <c r="AE750" s="224"/>
      <c r="AF750" s="224"/>
      <c r="AG750" s="224">
        <v>1</v>
      </c>
      <c r="AH750" s="224">
        <v>0</v>
      </c>
      <c r="AI750" s="224">
        <v>0</v>
      </c>
      <c r="AJ750" s="224">
        <v>5</v>
      </c>
      <c r="AK750" s="230">
        <f t="shared" si="123"/>
        <v>2004</v>
      </c>
      <c r="AL750" s="224">
        <f t="shared" si="124"/>
        <v>5</v>
      </c>
      <c r="AM750" s="224">
        <v>0</v>
      </c>
      <c r="AN750" s="224">
        <f t="shared" si="125"/>
        <v>10</v>
      </c>
      <c r="AO750" s="224">
        <f t="shared" si="126"/>
        <v>10</v>
      </c>
      <c r="AP750" s="233"/>
      <c r="AQ750" s="224">
        <f t="shared" si="127"/>
        <v>10</v>
      </c>
      <c r="AR750" s="224"/>
      <c r="AS750" s="224">
        <f t="shared" si="128"/>
        <v>10</v>
      </c>
      <c r="AT750" s="224">
        <f t="shared" si="129"/>
        <v>0</v>
      </c>
      <c r="AU750" s="224" t="str">
        <f>IFERROR((AQ750-#REF!+#REF!)/(#REF!-#REF!)*100,"")</f>
        <v/>
      </c>
      <c r="AV750" s="224"/>
      <c r="AW750" s="224"/>
      <c r="AX750" s="224"/>
    </row>
    <row r="751" ht="12.75" customHeight="1" spans="1:50">
      <c r="A751" s="13">
        <v>744</v>
      </c>
      <c r="B751" s="204" t="s">
        <v>2672</v>
      </c>
      <c r="C751" s="204" t="s">
        <v>2179</v>
      </c>
      <c r="D751" s="205" t="s">
        <v>1798</v>
      </c>
      <c r="E751" s="206"/>
      <c r="F751" s="206"/>
      <c r="G751" s="207" t="s">
        <v>3126</v>
      </c>
      <c r="H751" s="208"/>
      <c r="I751" s="209" t="s">
        <v>1799</v>
      </c>
      <c r="J751" s="208">
        <v>1</v>
      </c>
      <c r="K751" s="209" t="s">
        <v>3127</v>
      </c>
      <c r="L751" s="215" t="s">
        <v>1800</v>
      </c>
      <c r="M751" s="214" t="str">
        <f t="shared" si="121"/>
        <v>2004-12-31</v>
      </c>
      <c r="N751" s="46"/>
      <c r="O751" s="16"/>
      <c r="P751" s="14"/>
      <c r="Q751" s="217">
        <v>932</v>
      </c>
      <c r="R751" s="16">
        <v>0</v>
      </c>
      <c r="S751" s="16"/>
      <c r="T751" s="16">
        <f t="shared" si="130"/>
        <v>10</v>
      </c>
      <c r="U751" s="46"/>
      <c r="V751" s="16">
        <f t="shared" si="131"/>
        <v>10</v>
      </c>
      <c r="W751" s="16" t="str">
        <f t="shared" si="122"/>
        <v/>
      </c>
      <c r="X751" s="14"/>
      <c r="Y751" s="2"/>
      <c r="AA751" s="45" t="s">
        <v>3129</v>
      </c>
      <c r="AB751" s="224" t="s">
        <v>3130</v>
      </c>
      <c r="AC751" s="224"/>
      <c r="AD751" s="224"/>
      <c r="AE751" s="224"/>
      <c r="AF751" s="224"/>
      <c r="AG751" s="224">
        <v>1</v>
      </c>
      <c r="AH751" s="224">
        <v>0</v>
      </c>
      <c r="AI751" s="224">
        <v>0</v>
      </c>
      <c r="AJ751" s="224">
        <v>5</v>
      </c>
      <c r="AK751" s="230">
        <f t="shared" si="123"/>
        <v>2004</v>
      </c>
      <c r="AL751" s="224">
        <f t="shared" si="124"/>
        <v>5</v>
      </c>
      <c r="AM751" s="224">
        <v>0</v>
      </c>
      <c r="AN751" s="224">
        <f t="shared" si="125"/>
        <v>10</v>
      </c>
      <c r="AO751" s="224">
        <f t="shared" si="126"/>
        <v>10</v>
      </c>
      <c r="AP751" s="233"/>
      <c r="AQ751" s="224">
        <f t="shared" si="127"/>
        <v>10</v>
      </c>
      <c r="AR751" s="224"/>
      <c r="AS751" s="224">
        <f t="shared" si="128"/>
        <v>10</v>
      </c>
      <c r="AT751" s="224">
        <f t="shared" si="129"/>
        <v>0</v>
      </c>
      <c r="AU751" s="224" t="str">
        <f>IFERROR((AQ751-#REF!+#REF!)/(#REF!-#REF!)*100,"")</f>
        <v/>
      </c>
      <c r="AV751" s="224"/>
      <c r="AW751" s="224"/>
      <c r="AX751" s="224"/>
    </row>
    <row r="752" ht="12.75" customHeight="1" spans="1:50">
      <c r="A752" s="13">
        <v>745</v>
      </c>
      <c r="B752" s="204" t="s">
        <v>2673</v>
      </c>
      <c r="C752" s="204" t="s">
        <v>2179</v>
      </c>
      <c r="D752" s="205" t="s">
        <v>1798</v>
      </c>
      <c r="E752" s="206"/>
      <c r="F752" s="206"/>
      <c r="G752" s="207" t="s">
        <v>3126</v>
      </c>
      <c r="H752" s="208"/>
      <c r="I752" s="209" t="s">
        <v>1799</v>
      </c>
      <c r="J752" s="208">
        <v>1</v>
      </c>
      <c r="K752" s="209" t="s">
        <v>3127</v>
      </c>
      <c r="L752" s="215" t="s">
        <v>1800</v>
      </c>
      <c r="M752" s="214" t="str">
        <f t="shared" si="121"/>
        <v>2004-12-31</v>
      </c>
      <c r="N752" s="46"/>
      <c r="O752" s="16"/>
      <c r="P752" s="14"/>
      <c r="Q752" s="217">
        <v>932</v>
      </c>
      <c r="R752" s="16">
        <v>0</v>
      </c>
      <c r="S752" s="16"/>
      <c r="T752" s="16">
        <f t="shared" si="130"/>
        <v>10</v>
      </c>
      <c r="U752" s="46"/>
      <c r="V752" s="16">
        <f t="shared" si="131"/>
        <v>10</v>
      </c>
      <c r="W752" s="16" t="str">
        <f t="shared" si="122"/>
        <v/>
      </c>
      <c r="X752" s="14"/>
      <c r="Y752" s="2"/>
      <c r="AA752" s="45" t="s">
        <v>3129</v>
      </c>
      <c r="AB752" s="224" t="s">
        <v>3130</v>
      </c>
      <c r="AC752" s="224"/>
      <c r="AD752" s="224"/>
      <c r="AE752" s="224"/>
      <c r="AF752" s="224"/>
      <c r="AG752" s="224">
        <v>1</v>
      </c>
      <c r="AH752" s="224">
        <v>0</v>
      </c>
      <c r="AI752" s="224">
        <v>0</v>
      </c>
      <c r="AJ752" s="224">
        <v>5</v>
      </c>
      <c r="AK752" s="230">
        <f t="shared" si="123"/>
        <v>2004</v>
      </c>
      <c r="AL752" s="224">
        <f t="shared" si="124"/>
        <v>5</v>
      </c>
      <c r="AM752" s="224">
        <v>0</v>
      </c>
      <c r="AN752" s="224">
        <f t="shared" si="125"/>
        <v>10</v>
      </c>
      <c r="AO752" s="224">
        <f t="shared" si="126"/>
        <v>10</v>
      </c>
      <c r="AP752" s="233"/>
      <c r="AQ752" s="224">
        <f t="shared" si="127"/>
        <v>10</v>
      </c>
      <c r="AR752" s="224"/>
      <c r="AS752" s="224">
        <f t="shared" si="128"/>
        <v>10</v>
      </c>
      <c r="AT752" s="224">
        <f t="shared" si="129"/>
        <v>0</v>
      </c>
      <c r="AU752" s="224" t="str">
        <f>IFERROR((AQ752-#REF!+#REF!)/(#REF!-#REF!)*100,"")</f>
        <v/>
      </c>
      <c r="AV752" s="224"/>
      <c r="AW752" s="224"/>
      <c r="AX752" s="224"/>
    </row>
    <row r="753" ht="12.75" customHeight="1" spans="1:50">
      <c r="A753" s="13">
        <v>746</v>
      </c>
      <c r="B753" s="204" t="s">
        <v>2674</v>
      </c>
      <c r="C753" s="204" t="s">
        <v>2179</v>
      </c>
      <c r="D753" s="205" t="s">
        <v>1798</v>
      </c>
      <c r="E753" s="206"/>
      <c r="F753" s="206"/>
      <c r="G753" s="207" t="s">
        <v>3126</v>
      </c>
      <c r="H753" s="208"/>
      <c r="I753" s="209" t="s">
        <v>1799</v>
      </c>
      <c r="J753" s="208">
        <v>1</v>
      </c>
      <c r="K753" s="209" t="s">
        <v>3127</v>
      </c>
      <c r="L753" s="215" t="s">
        <v>1800</v>
      </c>
      <c r="M753" s="214" t="str">
        <f t="shared" si="121"/>
        <v>2004-12-31</v>
      </c>
      <c r="N753" s="46"/>
      <c r="O753" s="16"/>
      <c r="P753" s="14"/>
      <c r="Q753" s="217">
        <v>932</v>
      </c>
      <c r="R753" s="16">
        <v>0</v>
      </c>
      <c r="S753" s="16"/>
      <c r="T753" s="16">
        <f t="shared" si="130"/>
        <v>10</v>
      </c>
      <c r="U753" s="46"/>
      <c r="V753" s="16">
        <f t="shared" si="131"/>
        <v>10</v>
      </c>
      <c r="W753" s="16" t="str">
        <f t="shared" si="122"/>
        <v/>
      </c>
      <c r="X753" s="14"/>
      <c r="Y753" s="2"/>
      <c r="AA753" s="45" t="s">
        <v>3129</v>
      </c>
      <c r="AB753" s="224" t="s">
        <v>3130</v>
      </c>
      <c r="AC753" s="224"/>
      <c r="AD753" s="224"/>
      <c r="AE753" s="224"/>
      <c r="AF753" s="224"/>
      <c r="AG753" s="224">
        <v>1</v>
      </c>
      <c r="AH753" s="224">
        <v>0</v>
      </c>
      <c r="AI753" s="224">
        <v>0</v>
      </c>
      <c r="AJ753" s="224">
        <v>5</v>
      </c>
      <c r="AK753" s="230">
        <f t="shared" si="123"/>
        <v>2004</v>
      </c>
      <c r="AL753" s="224">
        <f t="shared" si="124"/>
        <v>5</v>
      </c>
      <c r="AM753" s="224">
        <v>0</v>
      </c>
      <c r="AN753" s="224">
        <f t="shared" si="125"/>
        <v>10</v>
      </c>
      <c r="AO753" s="224">
        <f t="shared" si="126"/>
        <v>10</v>
      </c>
      <c r="AP753" s="233"/>
      <c r="AQ753" s="224">
        <f t="shared" si="127"/>
        <v>10</v>
      </c>
      <c r="AR753" s="224"/>
      <c r="AS753" s="224">
        <f t="shared" si="128"/>
        <v>10</v>
      </c>
      <c r="AT753" s="224">
        <f t="shared" si="129"/>
        <v>0</v>
      </c>
      <c r="AU753" s="224" t="str">
        <f>IFERROR((AQ753-#REF!+#REF!)/(#REF!-#REF!)*100,"")</f>
        <v/>
      </c>
      <c r="AV753" s="224"/>
      <c r="AW753" s="224"/>
      <c r="AX753" s="224"/>
    </row>
    <row r="754" ht="12.75" customHeight="1" spans="1:50">
      <c r="A754" s="13">
        <v>747</v>
      </c>
      <c r="B754" s="204" t="s">
        <v>2675</v>
      </c>
      <c r="C754" s="204" t="s">
        <v>2179</v>
      </c>
      <c r="D754" s="205" t="s">
        <v>1798</v>
      </c>
      <c r="E754" s="206"/>
      <c r="F754" s="206"/>
      <c r="G754" s="207" t="s">
        <v>3126</v>
      </c>
      <c r="H754" s="208"/>
      <c r="I754" s="209" t="s">
        <v>1799</v>
      </c>
      <c r="J754" s="208">
        <v>1</v>
      </c>
      <c r="K754" s="209" t="s">
        <v>3127</v>
      </c>
      <c r="L754" s="215" t="s">
        <v>1800</v>
      </c>
      <c r="M754" s="214" t="str">
        <f t="shared" si="121"/>
        <v>2004-12-31</v>
      </c>
      <c r="N754" s="46"/>
      <c r="O754" s="16"/>
      <c r="P754" s="14"/>
      <c r="Q754" s="217">
        <v>932</v>
      </c>
      <c r="R754" s="16">
        <v>0</v>
      </c>
      <c r="S754" s="16"/>
      <c r="T754" s="16">
        <f t="shared" si="130"/>
        <v>10</v>
      </c>
      <c r="U754" s="46"/>
      <c r="V754" s="16">
        <f t="shared" si="131"/>
        <v>10</v>
      </c>
      <c r="W754" s="16" t="str">
        <f t="shared" si="122"/>
        <v/>
      </c>
      <c r="X754" s="14"/>
      <c r="Y754" s="2"/>
      <c r="AA754" s="45" t="s">
        <v>3129</v>
      </c>
      <c r="AB754" s="224" t="s">
        <v>3130</v>
      </c>
      <c r="AC754" s="224"/>
      <c r="AD754" s="224"/>
      <c r="AE754" s="224"/>
      <c r="AF754" s="224"/>
      <c r="AG754" s="224">
        <v>1</v>
      </c>
      <c r="AH754" s="224">
        <v>0</v>
      </c>
      <c r="AI754" s="224">
        <v>0</v>
      </c>
      <c r="AJ754" s="224">
        <v>5</v>
      </c>
      <c r="AK754" s="230">
        <f t="shared" si="123"/>
        <v>2004</v>
      </c>
      <c r="AL754" s="224">
        <f t="shared" si="124"/>
        <v>5</v>
      </c>
      <c r="AM754" s="224">
        <v>0</v>
      </c>
      <c r="AN754" s="224">
        <f t="shared" si="125"/>
        <v>10</v>
      </c>
      <c r="AO754" s="224">
        <f t="shared" si="126"/>
        <v>10</v>
      </c>
      <c r="AP754" s="233"/>
      <c r="AQ754" s="224">
        <f t="shared" si="127"/>
        <v>10</v>
      </c>
      <c r="AR754" s="224"/>
      <c r="AS754" s="224">
        <f t="shared" si="128"/>
        <v>10</v>
      </c>
      <c r="AT754" s="224">
        <f t="shared" si="129"/>
        <v>0</v>
      </c>
      <c r="AU754" s="224" t="str">
        <f>IFERROR((AQ754-#REF!+#REF!)/(#REF!-#REF!)*100,"")</f>
        <v/>
      </c>
      <c r="AV754" s="224"/>
      <c r="AW754" s="224"/>
      <c r="AX754" s="224"/>
    </row>
    <row r="755" ht="12.75" customHeight="1" spans="1:50">
      <c r="A755" s="13">
        <v>748</v>
      </c>
      <c r="B755" s="204" t="s">
        <v>2676</v>
      </c>
      <c r="C755" s="204" t="s">
        <v>2179</v>
      </c>
      <c r="D755" s="205" t="s">
        <v>1798</v>
      </c>
      <c r="E755" s="206"/>
      <c r="F755" s="206"/>
      <c r="G755" s="207" t="s">
        <v>3126</v>
      </c>
      <c r="H755" s="208"/>
      <c r="I755" s="209" t="s">
        <v>1799</v>
      </c>
      <c r="J755" s="208">
        <v>1</v>
      </c>
      <c r="K755" s="209" t="s">
        <v>3127</v>
      </c>
      <c r="L755" s="215" t="s">
        <v>1800</v>
      </c>
      <c r="M755" s="214" t="str">
        <f t="shared" si="121"/>
        <v>2004-12-31</v>
      </c>
      <c r="N755" s="46"/>
      <c r="O755" s="16"/>
      <c r="P755" s="14"/>
      <c r="Q755" s="217">
        <v>932</v>
      </c>
      <c r="R755" s="16">
        <v>0</v>
      </c>
      <c r="S755" s="16"/>
      <c r="T755" s="16">
        <f t="shared" si="130"/>
        <v>10</v>
      </c>
      <c r="U755" s="46"/>
      <c r="V755" s="16">
        <f t="shared" si="131"/>
        <v>10</v>
      </c>
      <c r="W755" s="16" t="str">
        <f t="shared" si="122"/>
        <v/>
      </c>
      <c r="X755" s="14"/>
      <c r="Y755" s="2"/>
      <c r="AA755" s="45" t="s">
        <v>3129</v>
      </c>
      <c r="AB755" s="224" t="s">
        <v>3130</v>
      </c>
      <c r="AC755" s="224"/>
      <c r="AD755" s="224"/>
      <c r="AE755" s="224"/>
      <c r="AF755" s="224"/>
      <c r="AG755" s="224">
        <v>1</v>
      </c>
      <c r="AH755" s="224">
        <v>0</v>
      </c>
      <c r="AI755" s="224">
        <v>0</v>
      </c>
      <c r="AJ755" s="224">
        <v>5</v>
      </c>
      <c r="AK755" s="230">
        <f t="shared" si="123"/>
        <v>2004</v>
      </c>
      <c r="AL755" s="224">
        <f t="shared" si="124"/>
        <v>5</v>
      </c>
      <c r="AM755" s="224">
        <v>0</v>
      </c>
      <c r="AN755" s="224">
        <f t="shared" si="125"/>
        <v>10</v>
      </c>
      <c r="AO755" s="224">
        <f t="shared" si="126"/>
        <v>10</v>
      </c>
      <c r="AP755" s="233"/>
      <c r="AQ755" s="224">
        <f t="shared" si="127"/>
        <v>10</v>
      </c>
      <c r="AR755" s="224"/>
      <c r="AS755" s="224">
        <f t="shared" si="128"/>
        <v>10</v>
      </c>
      <c r="AT755" s="224">
        <f t="shared" si="129"/>
        <v>0</v>
      </c>
      <c r="AU755" s="224" t="str">
        <f>IFERROR((AQ755-#REF!+#REF!)/(#REF!-#REF!)*100,"")</f>
        <v/>
      </c>
      <c r="AV755" s="224"/>
      <c r="AW755" s="224"/>
      <c r="AX755" s="224"/>
    </row>
    <row r="756" ht="12.75" customHeight="1" spans="1:50">
      <c r="A756" s="13">
        <v>749</v>
      </c>
      <c r="B756" s="204" t="s">
        <v>2677</v>
      </c>
      <c r="C756" s="204" t="s">
        <v>2179</v>
      </c>
      <c r="D756" s="205" t="s">
        <v>1798</v>
      </c>
      <c r="E756" s="206"/>
      <c r="F756" s="206"/>
      <c r="G756" s="207" t="s">
        <v>3126</v>
      </c>
      <c r="H756" s="208"/>
      <c r="I756" s="209" t="s">
        <v>1799</v>
      </c>
      <c r="J756" s="208">
        <v>1</v>
      </c>
      <c r="K756" s="209" t="s">
        <v>3127</v>
      </c>
      <c r="L756" s="215" t="s">
        <v>1800</v>
      </c>
      <c r="M756" s="214" t="str">
        <f t="shared" si="121"/>
        <v>2004-12-31</v>
      </c>
      <c r="N756" s="46"/>
      <c r="O756" s="16"/>
      <c r="P756" s="14"/>
      <c r="Q756" s="217">
        <v>932</v>
      </c>
      <c r="R756" s="16">
        <v>0</v>
      </c>
      <c r="S756" s="16"/>
      <c r="T756" s="16">
        <f t="shared" si="130"/>
        <v>10</v>
      </c>
      <c r="U756" s="46"/>
      <c r="V756" s="16">
        <f t="shared" si="131"/>
        <v>10</v>
      </c>
      <c r="W756" s="16" t="str">
        <f t="shared" si="122"/>
        <v/>
      </c>
      <c r="X756" s="14"/>
      <c r="Y756" s="2"/>
      <c r="AA756" s="45" t="s">
        <v>3129</v>
      </c>
      <c r="AB756" s="224" t="s">
        <v>3130</v>
      </c>
      <c r="AC756" s="224"/>
      <c r="AD756" s="224"/>
      <c r="AE756" s="224"/>
      <c r="AF756" s="224"/>
      <c r="AG756" s="224">
        <v>1</v>
      </c>
      <c r="AH756" s="224">
        <v>0</v>
      </c>
      <c r="AI756" s="224">
        <v>0</v>
      </c>
      <c r="AJ756" s="224">
        <v>5</v>
      </c>
      <c r="AK756" s="230">
        <f t="shared" si="123"/>
        <v>2004</v>
      </c>
      <c r="AL756" s="224">
        <f t="shared" si="124"/>
        <v>5</v>
      </c>
      <c r="AM756" s="224">
        <v>0</v>
      </c>
      <c r="AN756" s="224">
        <f t="shared" si="125"/>
        <v>10</v>
      </c>
      <c r="AO756" s="224">
        <f t="shared" si="126"/>
        <v>10</v>
      </c>
      <c r="AP756" s="233"/>
      <c r="AQ756" s="224">
        <f t="shared" si="127"/>
        <v>10</v>
      </c>
      <c r="AR756" s="224"/>
      <c r="AS756" s="224">
        <f t="shared" si="128"/>
        <v>10</v>
      </c>
      <c r="AT756" s="224">
        <f t="shared" si="129"/>
        <v>0</v>
      </c>
      <c r="AU756" s="224" t="str">
        <f>IFERROR((AQ756-#REF!+#REF!)/(#REF!-#REF!)*100,"")</f>
        <v/>
      </c>
      <c r="AV756" s="224"/>
      <c r="AW756" s="224"/>
      <c r="AX756" s="224"/>
    </row>
    <row r="757" ht="12.75" customHeight="1" spans="1:50">
      <c r="A757" s="13">
        <v>750</v>
      </c>
      <c r="B757" s="204" t="s">
        <v>2678</v>
      </c>
      <c r="C757" s="204" t="s">
        <v>2179</v>
      </c>
      <c r="D757" s="205" t="s">
        <v>1798</v>
      </c>
      <c r="E757" s="206"/>
      <c r="F757" s="206"/>
      <c r="G757" s="207" t="s">
        <v>3126</v>
      </c>
      <c r="H757" s="208"/>
      <c r="I757" s="209" t="s">
        <v>1799</v>
      </c>
      <c r="J757" s="208">
        <v>1</v>
      </c>
      <c r="K757" s="209" t="s">
        <v>3127</v>
      </c>
      <c r="L757" s="215" t="s">
        <v>1800</v>
      </c>
      <c r="M757" s="214" t="str">
        <f t="shared" si="121"/>
        <v>2004-12-31</v>
      </c>
      <c r="N757" s="46"/>
      <c r="O757" s="16"/>
      <c r="P757" s="14"/>
      <c r="Q757" s="217">
        <v>932</v>
      </c>
      <c r="R757" s="16">
        <v>0</v>
      </c>
      <c r="S757" s="16"/>
      <c r="T757" s="16">
        <f t="shared" si="130"/>
        <v>10</v>
      </c>
      <c r="U757" s="46"/>
      <c r="V757" s="16">
        <f t="shared" si="131"/>
        <v>10</v>
      </c>
      <c r="W757" s="16" t="str">
        <f t="shared" si="122"/>
        <v/>
      </c>
      <c r="X757" s="14"/>
      <c r="Y757" s="2"/>
      <c r="AA757" s="45" t="s">
        <v>3129</v>
      </c>
      <c r="AB757" s="224" t="s">
        <v>3130</v>
      </c>
      <c r="AC757" s="224"/>
      <c r="AD757" s="224"/>
      <c r="AE757" s="224"/>
      <c r="AF757" s="224"/>
      <c r="AG757" s="224">
        <v>1</v>
      </c>
      <c r="AH757" s="224">
        <v>0</v>
      </c>
      <c r="AI757" s="224">
        <v>0</v>
      </c>
      <c r="AJ757" s="224">
        <v>5</v>
      </c>
      <c r="AK757" s="230">
        <f t="shared" si="123"/>
        <v>2004</v>
      </c>
      <c r="AL757" s="224">
        <f t="shared" si="124"/>
        <v>5</v>
      </c>
      <c r="AM757" s="224">
        <v>0</v>
      </c>
      <c r="AN757" s="224">
        <f t="shared" si="125"/>
        <v>10</v>
      </c>
      <c r="AO757" s="224">
        <f t="shared" si="126"/>
        <v>10</v>
      </c>
      <c r="AP757" s="233"/>
      <c r="AQ757" s="224">
        <f t="shared" si="127"/>
        <v>10</v>
      </c>
      <c r="AR757" s="224"/>
      <c r="AS757" s="224">
        <f t="shared" si="128"/>
        <v>10</v>
      </c>
      <c r="AT757" s="224">
        <f t="shared" si="129"/>
        <v>0</v>
      </c>
      <c r="AU757" s="224" t="str">
        <f>IFERROR((AQ757-#REF!+#REF!)/(#REF!-#REF!)*100,"")</f>
        <v/>
      </c>
      <c r="AV757" s="224"/>
      <c r="AW757" s="224"/>
      <c r="AX757" s="224"/>
    </row>
    <row r="758" ht="12.75" customHeight="1" spans="1:50">
      <c r="A758" s="13">
        <v>751</v>
      </c>
      <c r="B758" s="204" t="s">
        <v>2679</v>
      </c>
      <c r="C758" s="204" t="s">
        <v>2179</v>
      </c>
      <c r="D758" s="205" t="s">
        <v>1798</v>
      </c>
      <c r="E758" s="206"/>
      <c r="F758" s="206"/>
      <c r="G758" s="207" t="s">
        <v>3126</v>
      </c>
      <c r="H758" s="208"/>
      <c r="I758" s="209" t="s">
        <v>1799</v>
      </c>
      <c r="J758" s="208">
        <v>1</v>
      </c>
      <c r="K758" s="209" t="s">
        <v>3127</v>
      </c>
      <c r="L758" s="215" t="s">
        <v>1800</v>
      </c>
      <c r="M758" s="214" t="str">
        <f t="shared" si="121"/>
        <v>2004-12-31</v>
      </c>
      <c r="N758" s="46"/>
      <c r="O758" s="16"/>
      <c r="P758" s="14"/>
      <c r="Q758" s="217">
        <v>932</v>
      </c>
      <c r="R758" s="16">
        <v>0</v>
      </c>
      <c r="S758" s="16"/>
      <c r="T758" s="16">
        <f t="shared" si="130"/>
        <v>10</v>
      </c>
      <c r="U758" s="46"/>
      <c r="V758" s="16">
        <f t="shared" si="131"/>
        <v>10</v>
      </c>
      <c r="W758" s="16" t="str">
        <f t="shared" si="122"/>
        <v/>
      </c>
      <c r="X758" s="14"/>
      <c r="Y758" s="2"/>
      <c r="AA758" s="45" t="s">
        <v>3129</v>
      </c>
      <c r="AB758" s="224" t="s">
        <v>3130</v>
      </c>
      <c r="AC758" s="224"/>
      <c r="AD758" s="224"/>
      <c r="AE758" s="224"/>
      <c r="AF758" s="224"/>
      <c r="AG758" s="224">
        <v>1</v>
      </c>
      <c r="AH758" s="224">
        <v>0</v>
      </c>
      <c r="AI758" s="224">
        <v>0</v>
      </c>
      <c r="AJ758" s="224">
        <v>5</v>
      </c>
      <c r="AK758" s="230">
        <f t="shared" si="123"/>
        <v>2004</v>
      </c>
      <c r="AL758" s="224">
        <f t="shared" si="124"/>
        <v>5</v>
      </c>
      <c r="AM758" s="224">
        <v>0</v>
      </c>
      <c r="AN758" s="224">
        <f t="shared" si="125"/>
        <v>10</v>
      </c>
      <c r="AO758" s="224">
        <f t="shared" si="126"/>
        <v>10</v>
      </c>
      <c r="AP758" s="233"/>
      <c r="AQ758" s="224">
        <f t="shared" si="127"/>
        <v>10</v>
      </c>
      <c r="AR758" s="224"/>
      <c r="AS758" s="224">
        <f t="shared" si="128"/>
        <v>10</v>
      </c>
      <c r="AT758" s="224">
        <f t="shared" si="129"/>
        <v>0</v>
      </c>
      <c r="AU758" s="224" t="str">
        <f>IFERROR((AQ758-#REF!+#REF!)/(#REF!-#REF!)*100,"")</f>
        <v/>
      </c>
      <c r="AV758" s="224"/>
      <c r="AW758" s="224"/>
      <c r="AX758" s="224"/>
    </row>
    <row r="759" ht="12.75" customHeight="1" spans="1:50">
      <c r="A759" s="13">
        <v>752</v>
      </c>
      <c r="B759" s="204" t="s">
        <v>2680</v>
      </c>
      <c r="C759" s="204" t="s">
        <v>2179</v>
      </c>
      <c r="D759" s="205" t="s">
        <v>1798</v>
      </c>
      <c r="E759" s="206"/>
      <c r="F759" s="206"/>
      <c r="G759" s="207" t="s">
        <v>3126</v>
      </c>
      <c r="H759" s="208"/>
      <c r="I759" s="209" t="s">
        <v>1799</v>
      </c>
      <c r="J759" s="208">
        <v>1</v>
      </c>
      <c r="K759" s="209" t="s">
        <v>3127</v>
      </c>
      <c r="L759" s="215" t="s">
        <v>1800</v>
      </c>
      <c r="M759" s="214" t="str">
        <f t="shared" si="121"/>
        <v>2004-12-31</v>
      </c>
      <c r="N759" s="46"/>
      <c r="O759" s="16"/>
      <c r="P759" s="14"/>
      <c r="Q759" s="217">
        <v>932</v>
      </c>
      <c r="R759" s="16">
        <v>0</v>
      </c>
      <c r="S759" s="16"/>
      <c r="T759" s="16">
        <f t="shared" si="130"/>
        <v>10</v>
      </c>
      <c r="U759" s="46"/>
      <c r="V759" s="16">
        <f t="shared" si="131"/>
        <v>10</v>
      </c>
      <c r="W759" s="16" t="str">
        <f t="shared" si="122"/>
        <v/>
      </c>
      <c r="X759" s="14"/>
      <c r="Y759" s="2"/>
      <c r="AA759" s="45" t="s">
        <v>3129</v>
      </c>
      <c r="AB759" s="224" t="s">
        <v>3130</v>
      </c>
      <c r="AC759" s="224"/>
      <c r="AD759" s="224"/>
      <c r="AE759" s="224"/>
      <c r="AF759" s="224"/>
      <c r="AG759" s="224">
        <v>1</v>
      </c>
      <c r="AH759" s="224">
        <v>0</v>
      </c>
      <c r="AI759" s="224">
        <v>0</v>
      </c>
      <c r="AJ759" s="224">
        <v>5</v>
      </c>
      <c r="AK759" s="230">
        <f t="shared" si="123"/>
        <v>2004</v>
      </c>
      <c r="AL759" s="224">
        <f t="shared" si="124"/>
        <v>5</v>
      </c>
      <c r="AM759" s="224">
        <v>0</v>
      </c>
      <c r="AN759" s="224">
        <f t="shared" si="125"/>
        <v>10</v>
      </c>
      <c r="AO759" s="224">
        <f t="shared" si="126"/>
        <v>10</v>
      </c>
      <c r="AP759" s="233"/>
      <c r="AQ759" s="224">
        <f t="shared" si="127"/>
        <v>10</v>
      </c>
      <c r="AR759" s="224"/>
      <c r="AS759" s="224">
        <f t="shared" si="128"/>
        <v>10</v>
      </c>
      <c r="AT759" s="224">
        <f t="shared" si="129"/>
        <v>0</v>
      </c>
      <c r="AU759" s="224" t="str">
        <f>IFERROR((AQ759-#REF!+#REF!)/(#REF!-#REF!)*100,"")</f>
        <v/>
      </c>
      <c r="AV759" s="224"/>
      <c r="AW759" s="224"/>
      <c r="AX759" s="224"/>
    </row>
    <row r="760" ht="12.75" customHeight="1" spans="1:50">
      <c r="A760" s="13">
        <v>753</v>
      </c>
      <c r="B760" s="204" t="s">
        <v>2681</v>
      </c>
      <c r="C760" s="204" t="s">
        <v>2179</v>
      </c>
      <c r="D760" s="205" t="s">
        <v>1798</v>
      </c>
      <c r="E760" s="206"/>
      <c r="F760" s="206"/>
      <c r="G760" s="207" t="s">
        <v>3126</v>
      </c>
      <c r="H760" s="208"/>
      <c r="I760" s="209" t="s">
        <v>1799</v>
      </c>
      <c r="J760" s="208">
        <v>1</v>
      </c>
      <c r="K760" s="209" t="s">
        <v>3127</v>
      </c>
      <c r="L760" s="215" t="s">
        <v>1800</v>
      </c>
      <c r="M760" s="214" t="str">
        <f t="shared" si="121"/>
        <v>2004-12-31</v>
      </c>
      <c r="N760" s="46"/>
      <c r="O760" s="16"/>
      <c r="P760" s="14"/>
      <c r="Q760" s="217">
        <v>932</v>
      </c>
      <c r="R760" s="16">
        <v>0</v>
      </c>
      <c r="S760" s="16"/>
      <c r="T760" s="16">
        <f t="shared" si="130"/>
        <v>10</v>
      </c>
      <c r="U760" s="46"/>
      <c r="V760" s="16">
        <f t="shared" si="131"/>
        <v>10</v>
      </c>
      <c r="W760" s="16" t="str">
        <f t="shared" si="122"/>
        <v/>
      </c>
      <c r="X760" s="14"/>
      <c r="Y760" s="2"/>
      <c r="AA760" s="45" t="s">
        <v>3129</v>
      </c>
      <c r="AB760" s="224" t="s">
        <v>3130</v>
      </c>
      <c r="AC760" s="224"/>
      <c r="AD760" s="224"/>
      <c r="AE760" s="224"/>
      <c r="AF760" s="224"/>
      <c r="AG760" s="224">
        <v>1</v>
      </c>
      <c r="AH760" s="224">
        <v>0</v>
      </c>
      <c r="AI760" s="224">
        <v>0</v>
      </c>
      <c r="AJ760" s="224">
        <v>5</v>
      </c>
      <c r="AK760" s="230">
        <f t="shared" si="123"/>
        <v>2004</v>
      </c>
      <c r="AL760" s="224">
        <f t="shared" si="124"/>
        <v>5</v>
      </c>
      <c r="AM760" s="224">
        <v>0</v>
      </c>
      <c r="AN760" s="224">
        <f t="shared" si="125"/>
        <v>10</v>
      </c>
      <c r="AO760" s="224">
        <f t="shared" si="126"/>
        <v>10</v>
      </c>
      <c r="AP760" s="233"/>
      <c r="AQ760" s="224">
        <f t="shared" si="127"/>
        <v>10</v>
      </c>
      <c r="AR760" s="224"/>
      <c r="AS760" s="224">
        <f t="shared" si="128"/>
        <v>10</v>
      </c>
      <c r="AT760" s="224">
        <f t="shared" si="129"/>
        <v>0</v>
      </c>
      <c r="AU760" s="224" t="str">
        <f>IFERROR((AQ760-#REF!+#REF!)/(#REF!-#REF!)*100,"")</f>
        <v/>
      </c>
      <c r="AV760" s="224"/>
      <c r="AW760" s="224"/>
      <c r="AX760" s="224"/>
    </row>
    <row r="761" ht="12.75" customHeight="1" spans="1:50">
      <c r="A761" s="13">
        <v>754</v>
      </c>
      <c r="B761" s="204" t="s">
        <v>2682</v>
      </c>
      <c r="C761" s="204" t="s">
        <v>2179</v>
      </c>
      <c r="D761" s="205" t="s">
        <v>1798</v>
      </c>
      <c r="E761" s="206"/>
      <c r="F761" s="206"/>
      <c r="G761" s="207" t="s">
        <v>3126</v>
      </c>
      <c r="H761" s="208"/>
      <c r="I761" s="209" t="s">
        <v>1799</v>
      </c>
      <c r="J761" s="208">
        <v>1</v>
      </c>
      <c r="K761" s="209" t="s">
        <v>3127</v>
      </c>
      <c r="L761" s="215" t="s">
        <v>1800</v>
      </c>
      <c r="M761" s="214" t="str">
        <f t="shared" si="121"/>
        <v>2004-12-31</v>
      </c>
      <c r="N761" s="46"/>
      <c r="O761" s="16"/>
      <c r="P761" s="14"/>
      <c r="Q761" s="217">
        <v>932</v>
      </c>
      <c r="R761" s="16">
        <v>0</v>
      </c>
      <c r="S761" s="16"/>
      <c r="T761" s="16">
        <f t="shared" si="130"/>
        <v>10</v>
      </c>
      <c r="U761" s="46"/>
      <c r="V761" s="16">
        <f t="shared" si="131"/>
        <v>10</v>
      </c>
      <c r="W761" s="16" t="str">
        <f t="shared" si="122"/>
        <v/>
      </c>
      <c r="X761" s="14"/>
      <c r="Y761" s="2"/>
      <c r="AA761" s="45" t="s">
        <v>3129</v>
      </c>
      <c r="AB761" s="224" t="s">
        <v>3130</v>
      </c>
      <c r="AC761" s="224"/>
      <c r="AD761" s="224"/>
      <c r="AE761" s="224"/>
      <c r="AF761" s="224"/>
      <c r="AG761" s="224">
        <v>1</v>
      </c>
      <c r="AH761" s="224">
        <v>0</v>
      </c>
      <c r="AI761" s="224">
        <v>0</v>
      </c>
      <c r="AJ761" s="224">
        <v>5</v>
      </c>
      <c r="AK761" s="230">
        <f t="shared" si="123"/>
        <v>2004</v>
      </c>
      <c r="AL761" s="224">
        <f t="shared" si="124"/>
        <v>5</v>
      </c>
      <c r="AM761" s="224">
        <v>0</v>
      </c>
      <c r="AN761" s="224">
        <f t="shared" si="125"/>
        <v>10</v>
      </c>
      <c r="AO761" s="224">
        <f t="shared" si="126"/>
        <v>10</v>
      </c>
      <c r="AP761" s="233"/>
      <c r="AQ761" s="224">
        <f t="shared" si="127"/>
        <v>10</v>
      </c>
      <c r="AR761" s="224"/>
      <c r="AS761" s="224">
        <f t="shared" si="128"/>
        <v>10</v>
      </c>
      <c r="AT761" s="224">
        <f t="shared" si="129"/>
        <v>0</v>
      </c>
      <c r="AU761" s="224" t="str">
        <f>IFERROR((AQ761-#REF!+#REF!)/(#REF!-#REF!)*100,"")</f>
        <v/>
      </c>
      <c r="AV761" s="224"/>
      <c r="AW761" s="224"/>
      <c r="AX761" s="224"/>
    </row>
    <row r="762" ht="12.75" customHeight="1" spans="1:50">
      <c r="A762" s="13">
        <v>755</v>
      </c>
      <c r="B762" s="204" t="s">
        <v>2683</v>
      </c>
      <c r="C762" s="204" t="s">
        <v>2179</v>
      </c>
      <c r="D762" s="205" t="s">
        <v>1798</v>
      </c>
      <c r="E762" s="206"/>
      <c r="F762" s="206"/>
      <c r="G762" s="207" t="s">
        <v>3126</v>
      </c>
      <c r="H762" s="208"/>
      <c r="I762" s="209" t="s">
        <v>1799</v>
      </c>
      <c r="J762" s="208">
        <v>1</v>
      </c>
      <c r="K762" s="209" t="s">
        <v>3127</v>
      </c>
      <c r="L762" s="215" t="s">
        <v>1800</v>
      </c>
      <c r="M762" s="214" t="str">
        <f t="shared" si="121"/>
        <v>2004-12-31</v>
      </c>
      <c r="N762" s="46"/>
      <c r="O762" s="16"/>
      <c r="P762" s="14"/>
      <c r="Q762" s="217">
        <v>932</v>
      </c>
      <c r="R762" s="16">
        <v>0</v>
      </c>
      <c r="S762" s="16"/>
      <c r="T762" s="16">
        <f t="shared" si="130"/>
        <v>10</v>
      </c>
      <c r="U762" s="46"/>
      <c r="V762" s="16">
        <f t="shared" si="131"/>
        <v>10</v>
      </c>
      <c r="W762" s="16" t="str">
        <f t="shared" si="122"/>
        <v/>
      </c>
      <c r="X762" s="14"/>
      <c r="Y762" s="2"/>
      <c r="AA762" s="45" t="s">
        <v>3129</v>
      </c>
      <c r="AB762" s="224" t="s">
        <v>3130</v>
      </c>
      <c r="AC762" s="224"/>
      <c r="AD762" s="224"/>
      <c r="AE762" s="224"/>
      <c r="AF762" s="224"/>
      <c r="AG762" s="224">
        <v>1</v>
      </c>
      <c r="AH762" s="224">
        <v>0</v>
      </c>
      <c r="AI762" s="224">
        <v>0</v>
      </c>
      <c r="AJ762" s="224">
        <v>5</v>
      </c>
      <c r="AK762" s="230">
        <f t="shared" si="123"/>
        <v>2004</v>
      </c>
      <c r="AL762" s="224">
        <f t="shared" si="124"/>
        <v>5</v>
      </c>
      <c r="AM762" s="224">
        <v>0</v>
      </c>
      <c r="AN762" s="224">
        <f t="shared" si="125"/>
        <v>10</v>
      </c>
      <c r="AO762" s="224">
        <f t="shared" si="126"/>
        <v>10</v>
      </c>
      <c r="AP762" s="233"/>
      <c r="AQ762" s="224">
        <f t="shared" si="127"/>
        <v>10</v>
      </c>
      <c r="AR762" s="224"/>
      <c r="AS762" s="224">
        <f t="shared" si="128"/>
        <v>10</v>
      </c>
      <c r="AT762" s="224">
        <f t="shared" si="129"/>
        <v>0</v>
      </c>
      <c r="AU762" s="224" t="str">
        <f>IFERROR((AQ762-#REF!+#REF!)/(#REF!-#REF!)*100,"")</f>
        <v/>
      </c>
      <c r="AV762" s="224"/>
      <c r="AW762" s="224"/>
      <c r="AX762" s="224"/>
    </row>
    <row r="763" ht="12.75" customHeight="1" spans="1:50">
      <c r="A763" s="13">
        <v>756</v>
      </c>
      <c r="B763" s="204" t="s">
        <v>2684</v>
      </c>
      <c r="C763" s="204" t="s">
        <v>2179</v>
      </c>
      <c r="D763" s="205" t="s">
        <v>1798</v>
      </c>
      <c r="E763" s="206"/>
      <c r="F763" s="206"/>
      <c r="G763" s="207" t="s">
        <v>3126</v>
      </c>
      <c r="H763" s="208"/>
      <c r="I763" s="209" t="s">
        <v>1799</v>
      </c>
      <c r="J763" s="208">
        <v>1</v>
      </c>
      <c r="K763" s="209" t="s">
        <v>3127</v>
      </c>
      <c r="L763" s="215" t="s">
        <v>1800</v>
      </c>
      <c r="M763" s="214" t="str">
        <f t="shared" si="121"/>
        <v>2004-12-31</v>
      </c>
      <c r="N763" s="46"/>
      <c r="O763" s="16"/>
      <c r="P763" s="14"/>
      <c r="Q763" s="217">
        <v>932</v>
      </c>
      <c r="R763" s="16">
        <v>0</v>
      </c>
      <c r="S763" s="16"/>
      <c r="T763" s="16">
        <f t="shared" si="130"/>
        <v>10</v>
      </c>
      <c r="U763" s="46"/>
      <c r="V763" s="16">
        <f t="shared" si="131"/>
        <v>10</v>
      </c>
      <c r="W763" s="16" t="str">
        <f t="shared" si="122"/>
        <v/>
      </c>
      <c r="X763" s="14"/>
      <c r="Y763" s="2"/>
      <c r="AA763" s="45" t="s">
        <v>3129</v>
      </c>
      <c r="AB763" s="224" t="s">
        <v>3130</v>
      </c>
      <c r="AC763" s="224"/>
      <c r="AD763" s="224"/>
      <c r="AE763" s="224"/>
      <c r="AF763" s="224"/>
      <c r="AG763" s="224">
        <v>1</v>
      </c>
      <c r="AH763" s="224">
        <v>0</v>
      </c>
      <c r="AI763" s="224">
        <v>0</v>
      </c>
      <c r="AJ763" s="224">
        <v>5</v>
      </c>
      <c r="AK763" s="230">
        <f t="shared" si="123"/>
        <v>2004</v>
      </c>
      <c r="AL763" s="224">
        <f t="shared" si="124"/>
        <v>5</v>
      </c>
      <c r="AM763" s="224">
        <v>0</v>
      </c>
      <c r="AN763" s="224">
        <f t="shared" si="125"/>
        <v>10</v>
      </c>
      <c r="AO763" s="224">
        <f t="shared" si="126"/>
        <v>10</v>
      </c>
      <c r="AP763" s="233"/>
      <c r="AQ763" s="224">
        <f t="shared" si="127"/>
        <v>10</v>
      </c>
      <c r="AR763" s="224"/>
      <c r="AS763" s="224">
        <f t="shared" si="128"/>
        <v>10</v>
      </c>
      <c r="AT763" s="224">
        <f t="shared" si="129"/>
        <v>0</v>
      </c>
      <c r="AU763" s="224" t="str">
        <f>IFERROR((AQ763-#REF!+#REF!)/(#REF!-#REF!)*100,"")</f>
        <v/>
      </c>
      <c r="AV763" s="224"/>
      <c r="AW763" s="224"/>
      <c r="AX763" s="224"/>
    </row>
    <row r="764" ht="12.75" customHeight="1" spans="1:50">
      <c r="A764" s="13">
        <v>757</v>
      </c>
      <c r="B764" s="204" t="s">
        <v>2685</v>
      </c>
      <c r="C764" s="204" t="s">
        <v>2179</v>
      </c>
      <c r="D764" s="205" t="s">
        <v>1798</v>
      </c>
      <c r="E764" s="206"/>
      <c r="F764" s="206"/>
      <c r="G764" s="207" t="s">
        <v>3126</v>
      </c>
      <c r="H764" s="208"/>
      <c r="I764" s="209" t="s">
        <v>1799</v>
      </c>
      <c r="J764" s="208">
        <v>1</v>
      </c>
      <c r="K764" s="209" t="s">
        <v>3127</v>
      </c>
      <c r="L764" s="215" t="s">
        <v>1800</v>
      </c>
      <c r="M764" s="214" t="str">
        <f t="shared" si="121"/>
        <v>2004-12-31</v>
      </c>
      <c r="N764" s="46"/>
      <c r="O764" s="16"/>
      <c r="P764" s="14"/>
      <c r="Q764" s="217">
        <v>932</v>
      </c>
      <c r="R764" s="16">
        <v>0</v>
      </c>
      <c r="S764" s="16"/>
      <c r="T764" s="16">
        <f t="shared" si="130"/>
        <v>10</v>
      </c>
      <c r="U764" s="46"/>
      <c r="V764" s="16">
        <f t="shared" si="131"/>
        <v>10</v>
      </c>
      <c r="W764" s="16" t="str">
        <f t="shared" si="122"/>
        <v/>
      </c>
      <c r="X764" s="14"/>
      <c r="Y764" s="2"/>
      <c r="AA764" s="45" t="s">
        <v>3129</v>
      </c>
      <c r="AB764" s="224" t="s">
        <v>3130</v>
      </c>
      <c r="AC764" s="224"/>
      <c r="AD764" s="224"/>
      <c r="AE764" s="224"/>
      <c r="AF764" s="224"/>
      <c r="AG764" s="224">
        <v>1</v>
      </c>
      <c r="AH764" s="224">
        <v>0</v>
      </c>
      <c r="AI764" s="224">
        <v>0</v>
      </c>
      <c r="AJ764" s="224">
        <v>5</v>
      </c>
      <c r="AK764" s="230">
        <f t="shared" si="123"/>
        <v>2004</v>
      </c>
      <c r="AL764" s="224">
        <f t="shared" si="124"/>
        <v>5</v>
      </c>
      <c r="AM764" s="224">
        <v>0</v>
      </c>
      <c r="AN764" s="224">
        <f t="shared" si="125"/>
        <v>10</v>
      </c>
      <c r="AO764" s="224">
        <f t="shared" si="126"/>
        <v>10</v>
      </c>
      <c r="AP764" s="233"/>
      <c r="AQ764" s="224">
        <f t="shared" si="127"/>
        <v>10</v>
      </c>
      <c r="AR764" s="224"/>
      <c r="AS764" s="224">
        <f t="shared" si="128"/>
        <v>10</v>
      </c>
      <c r="AT764" s="224">
        <f t="shared" si="129"/>
        <v>0</v>
      </c>
      <c r="AU764" s="224" t="str">
        <f>IFERROR((AQ764-#REF!+#REF!)/(#REF!-#REF!)*100,"")</f>
        <v/>
      </c>
      <c r="AV764" s="224"/>
      <c r="AW764" s="224"/>
      <c r="AX764" s="224"/>
    </row>
    <row r="765" ht="12.75" customHeight="1" spans="1:50">
      <c r="A765" s="13">
        <v>758</v>
      </c>
      <c r="B765" s="204" t="s">
        <v>2686</v>
      </c>
      <c r="C765" s="204" t="s">
        <v>2179</v>
      </c>
      <c r="D765" s="205" t="s">
        <v>1798</v>
      </c>
      <c r="E765" s="206"/>
      <c r="F765" s="206"/>
      <c r="G765" s="207" t="s">
        <v>3126</v>
      </c>
      <c r="H765" s="208"/>
      <c r="I765" s="209" t="s">
        <v>1799</v>
      </c>
      <c r="J765" s="208">
        <v>1</v>
      </c>
      <c r="K765" s="209" t="s">
        <v>3127</v>
      </c>
      <c r="L765" s="215" t="s">
        <v>1800</v>
      </c>
      <c r="M765" s="214" t="str">
        <f t="shared" si="121"/>
        <v>2004-12-31</v>
      </c>
      <c r="N765" s="46"/>
      <c r="O765" s="16"/>
      <c r="P765" s="14"/>
      <c r="Q765" s="217">
        <v>932</v>
      </c>
      <c r="R765" s="16">
        <v>0</v>
      </c>
      <c r="S765" s="16"/>
      <c r="T765" s="16">
        <f t="shared" si="130"/>
        <v>10</v>
      </c>
      <c r="U765" s="46"/>
      <c r="V765" s="16">
        <f t="shared" si="131"/>
        <v>10</v>
      </c>
      <c r="W765" s="16" t="str">
        <f t="shared" si="122"/>
        <v/>
      </c>
      <c r="X765" s="14"/>
      <c r="Y765" s="2"/>
      <c r="AA765" s="45" t="s">
        <v>3129</v>
      </c>
      <c r="AB765" s="224" t="s">
        <v>3130</v>
      </c>
      <c r="AC765" s="224"/>
      <c r="AD765" s="224"/>
      <c r="AE765" s="224"/>
      <c r="AF765" s="224"/>
      <c r="AG765" s="224">
        <v>1</v>
      </c>
      <c r="AH765" s="224">
        <v>0</v>
      </c>
      <c r="AI765" s="224">
        <v>0</v>
      </c>
      <c r="AJ765" s="224">
        <v>5</v>
      </c>
      <c r="AK765" s="230">
        <f t="shared" si="123"/>
        <v>2004</v>
      </c>
      <c r="AL765" s="224">
        <f t="shared" si="124"/>
        <v>5</v>
      </c>
      <c r="AM765" s="224">
        <v>0</v>
      </c>
      <c r="AN765" s="224">
        <f t="shared" si="125"/>
        <v>10</v>
      </c>
      <c r="AO765" s="224">
        <f t="shared" si="126"/>
        <v>10</v>
      </c>
      <c r="AP765" s="233"/>
      <c r="AQ765" s="224">
        <f t="shared" si="127"/>
        <v>10</v>
      </c>
      <c r="AR765" s="224"/>
      <c r="AS765" s="224">
        <f t="shared" si="128"/>
        <v>10</v>
      </c>
      <c r="AT765" s="224">
        <f t="shared" si="129"/>
        <v>0</v>
      </c>
      <c r="AU765" s="224" t="str">
        <f>IFERROR((AQ765-#REF!+#REF!)/(#REF!-#REF!)*100,"")</f>
        <v/>
      </c>
      <c r="AV765" s="224"/>
      <c r="AW765" s="224"/>
      <c r="AX765" s="224"/>
    </row>
    <row r="766" ht="12.75" customHeight="1" spans="1:50">
      <c r="A766" s="13">
        <v>759</v>
      </c>
      <c r="B766" s="204" t="s">
        <v>2687</v>
      </c>
      <c r="C766" s="204" t="s">
        <v>2179</v>
      </c>
      <c r="D766" s="205" t="s">
        <v>1798</v>
      </c>
      <c r="E766" s="206"/>
      <c r="F766" s="206"/>
      <c r="G766" s="207" t="s">
        <v>3126</v>
      </c>
      <c r="H766" s="208"/>
      <c r="I766" s="209" t="s">
        <v>1799</v>
      </c>
      <c r="J766" s="208">
        <v>1</v>
      </c>
      <c r="K766" s="209" t="s">
        <v>3127</v>
      </c>
      <c r="L766" s="215" t="s">
        <v>1800</v>
      </c>
      <c r="M766" s="214" t="str">
        <f t="shared" si="121"/>
        <v>2004-12-31</v>
      </c>
      <c r="N766" s="46"/>
      <c r="O766" s="16"/>
      <c r="P766" s="14"/>
      <c r="Q766" s="217">
        <v>932</v>
      </c>
      <c r="R766" s="16">
        <v>0</v>
      </c>
      <c r="S766" s="16"/>
      <c r="T766" s="16">
        <f t="shared" si="130"/>
        <v>10</v>
      </c>
      <c r="U766" s="46"/>
      <c r="V766" s="16">
        <f t="shared" si="131"/>
        <v>10</v>
      </c>
      <c r="W766" s="16" t="str">
        <f t="shared" si="122"/>
        <v/>
      </c>
      <c r="X766" s="14"/>
      <c r="Y766" s="2"/>
      <c r="AA766" s="45" t="s">
        <v>3129</v>
      </c>
      <c r="AB766" s="224" t="s">
        <v>3130</v>
      </c>
      <c r="AC766" s="224"/>
      <c r="AD766" s="224"/>
      <c r="AE766" s="224"/>
      <c r="AF766" s="224"/>
      <c r="AG766" s="224">
        <v>1</v>
      </c>
      <c r="AH766" s="224">
        <v>0</v>
      </c>
      <c r="AI766" s="224">
        <v>0</v>
      </c>
      <c r="AJ766" s="224">
        <v>5</v>
      </c>
      <c r="AK766" s="230">
        <f t="shared" si="123"/>
        <v>2004</v>
      </c>
      <c r="AL766" s="224">
        <f t="shared" si="124"/>
        <v>5</v>
      </c>
      <c r="AM766" s="224">
        <v>0</v>
      </c>
      <c r="AN766" s="224">
        <f t="shared" si="125"/>
        <v>10</v>
      </c>
      <c r="AO766" s="224">
        <f t="shared" si="126"/>
        <v>10</v>
      </c>
      <c r="AP766" s="233"/>
      <c r="AQ766" s="224">
        <f t="shared" si="127"/>
        <v>10</v>
      </c>
      <c r="AR766" s="224"/>
      <c r="AS766" s="224">
        <f t="shared" si="128"/>
        <v>10</v>
      </c>
      <c r="AT766" s="224">
        <f t="shared" si="129"/>
        <v>0</v>
      </c>
      <c r="AU766" s="224" t="str">
        <f>IFERROR((AQ766-#REF!+#REF!)/(#REF!-#REF!)*100,"")</f>
        <v/>
      </c>
      <c r="AV766" s="224"/>
      <c r="AW766" s="224"/>
      <c r="AX766" s="224"/>
    </row>
    <row r="767" ht="12.75" customHeight="1" spans="1:50">
      <c r="A767" s="13">
        <v>760</v>
      </c>
      <c r="B767" s="204" t="s">
        <v>2688</v>
      </c>
      <c r="C767" s="204" t="s">
        <v>2689</v>
      </c>
      <c r="D767" s="205" t="s">
        <v>1798</v>
      </c>
      <c r="E767" s="206"/>
      <c r="F767" s="206"/>
      <c r="G767" s="207" t="s">
        <v>3126</v>
      </c>
      <c r="H767" s="208"/>
      <c r="I767" s="209" t="s">
        <v>1820</v>
      </c>
      <c r="J767" s="208">
        <v>1</v>
      </c>
      <c r="K767" s="209" t="s">
        <v>3127</v>
      </c>
      <c r="L767" s="215" t="s">
        <v>1800</v>
      </c>
      <c r="M767" s="214" t="str">
        <f t="shared" si="121"/>
        <v>2004-12-31</v>
      </c>
      <c r="N767" s="46"/>
      <c r="O767" s="16"/>
      <c r="P767" s="14"/>
      <c r="Q767" s="217">
        <v>1104</v>
      </c>
      <c r="R767" s="16">
        <v>0</v>
      </c>
      <c r="S767" s="16"/>
      <c r="T767" s="16">
        <f t="shared" si="130"/>
        <v>50</v>
      </c>
      <c r="U767" s="46"/>
      <c r="V767" s="16">
        <f t="shared" si="131"/>
        <v>50</v>
      </c>
      <c r="W767" s="16" t="str">
        <f t="shared" si="122"/>
        <v/>
      </c>
      <c r="X767" s="14"/>
      <c r="Y767" s="2"/>
      <c r="AA767" s="45" t="s">
        <v>3129</v>
      </c>
      <c r="AB767" s="224" t="s">
        <v>3130</v>
      </c>
      <c r="AC767" s="224"/>
      <c r="AD767" s="224"/>
      <c r="AE767" s="224"/>
      <c r="AF767" s="224"/>
      <c r="AG767" s="224">
        <v>1</v>
      </c>
      <c r="AH767" s="224">
        <v>0</v>
      </c>
      <c r="AI767" s="224">
        <v>0</v>
      </c>
      <c r="AJ767" s="224">
        <v>50</v>
      </c>
      <c r="AK767" s="230">
        <f t="shared" si="123"/>
        <v>2004</v>
      </c>
      <c r="AL767" s="224">
        <f t="shared" si="124"/>
        <v>50</v>
      </c>
      <c r="AM767" s="224">
        <v>0</v>
      </c>
      <c r="AN767" s="224">
        <f t="shared" si="125"/>
        <v>50</v>
      </c>
      <c r="AO767" s="224">
        <f t="shared" si="126"/>
        <v>50</v>
      </c>
      <c r="AP767" s="233"/>
      <c r="AQ767" s="224">
        <f t="shared" si="127"/>
        <v>50</v>
      </c>
      <c r="AR767" s="224"/>
      <c r="AS767" s="224">
        <f t="shared" si="128"/>
        <v>50</v>
      </c>
      <c r="AT767" s="224">
        <f t="shared" si="129"/>
        <v>0</v>
      </c>
      <c r="AU767" s="224" t="str">
        <f>IFERROR((AQ767-#REF!+#REF!)/(#REF!-#REF!)*100,"")</f>
        <v/>
      </c>
      <c r="AV767" s="224"/>
      <c r="AW767" s="224"/>
      <c r="AX767" s="224"/>
    </row>
    <row r="768" ht="12.75" customHeight="1" spans="1:50">
      <c r="A768" s="13">
        <v>761</v>
      </c>
      <c r="B768" s="204" t="s">
        <v>2690</v>
      </c>
      <c r="C768" s="204" t="s">
        <v>2689</v>
      </c>
      <c r="D768" s="205" t="s">
        <v>1798</v>
      </c>
      <c r="E768" s="206"/>
      <c r="F768" s="206"/>
      <c r="G768" s="207" t="s">
        <v>3126</v>
      </c>
      <c r="H768" s="208"/>
      <c r="I768" s="209" t="s">
        <v>1820</v>
      </c>
      <c r="J768" s="208">
        <v>1</v>
      </c>
      <c r="K768" s="209" t="s">
        <v>3127</v>
      </c>
      <c r="L768" s="215" t="s">
        <v>1800</v>
      </c>
      <c r="M768" s="214" t="str">
        <f t="shared" si="121"/>
        <v>2004-12-31</v>
      </c>
      <c r="N768" s="46"/>
      <c r="O768" s="16"/>
      <c r="P768" s="14"/>
      <c r="Q768" s="217">
        <v>1104</v>
      </c>
      <c r="R768" s="16">
        <v>0</v>
      </c>
      <c r="S768" s="16"/>
      <c r="T768" s="16">
        <f t="shared" si="130"/>
        <v>50</v>
      </c>
      <c r="U768" s="46"/>
      <c r="V768" s="16">
        <f t="shared" si="131"/>
        <v>50</v>
      </c>
      <c r="W768" s="16" t="str">
        <f t="shared" si="122"/>
        <v/>
      </c>
      <c r="X768" s="14"/>
      <c r="Y768" s="2"/>
      <c r="AA768" s="45" t="s">
        <v>3129</v>
      </c>
      <c r="AB768" s="224" t="s">
        <v>3130</v>
      </c>
      <c r="AC768" s="224"/>
      <c r="AD768" s="224"/>
      <c r="AE768" s="224"/>
      <c r="AF768" s="224"/>
      <c r="AG768" s="224">
        <v>1</v>
      </c>
      <c r="AH768" s="224">
        <v>0</v>
      </c>
      <c r="AI768" s="224">
        <v>0</v>
      </c>
      <c r="AJ768" s="224">
        <v>50</v>
      </c>
      <c r="AK768" s="230">
        <f t="shared" si="123"/>
        <v>2004</v>
      </c>
      <c r="AL768" s="224">
        <f t="shared" si="124"/>
        <v>50</v>
      </c>
      <c r="AM768" s="224">
        <v>0</v>
      </c>
      <c r="AN768" s="224">
        <f t="shared" si="125"/>
        <v>50</v>
      </c>
      <c r="AO768" s="224">
        <f t="shared" si="126"/>
        <v>50</v>
      </c>
      <c r="AP768" s="233"/>
      <c r="AQ768" s="224">
        <f t="shared" si="127"/>
        <v>50</v>
      </c>
      <c r="AR768" s="224"/>
      <c r="AS768" s="224">
        <f t="shared" si="128"/>
        <v>50</v>
      </c>
      <c r="AT768" s="224">
        <f t="shared" si="129"/>
        <v>0</v>
      </c>
      <c r="AU768" s="224" t="str">
        <f>IFERROR((AQ768-#REF!+#REF!)/(#REF!-#REF!)*100,"")</f>
        <v/>
      </c>
      <c r="AV768" s="224"/>
      <c r="AW768" s="224"/>
      <c r="AX768" s="224"/>
    </row>
    <row r="769" ht="12.75" customHeight="1" spans="1:50">
      <c r="A769" s="13">
        <v>762</v>
      </c>
      <c r="B769" s="204" t="s">
        <v>2691</v>
      </c>
      <c r="C769" s="204" t="s">
        <v>2689</v>
      </c>
      <c r="D769" s="205" t="s">
        <v>1798</v>
      </c>
      <c r="E769" s="206"/>
      <c r="F769" s="206"/>
      <c r="G769" s="207" t="s">
        <v>3126</v>
      </c>
      <c r="H769" s="208"/>
      <c r="I769" s="209" t="s">
        <v>1820</v>
      </c>
      <c r="J769" s="208">
        <v>1</v>
      </c>
      <c r="K769" s="209" t="s">
        <v>3127</v>
      </c>
      <c r="L769" s="215" t="s">
        <v>1800</v>
      </c>
      <c r="M769" s="214" t="str">
        <f t="shared" si="121"/>
        <v>2004-12-31</v>
      </c>
      <c r="N769" s="46"/>
      <c r="O769" s="16"/>
      <c r="P769" s="14"/>
      <c r="Q769" s="217">
        <v>1104</v>
      </c>
      <c r="R769" s="16">
        <v>0</v>
      </c>
      <c r="S769" s="16"/>
      <c r="T769" s="16">
        <f t="shared" si="130"/>
        <v>50</v>
      </c>
      <c r="U769" s="46"/>
      <c r="V769" s="16">
        <f t="shared" si="131"/>
        <v>50</v>
      </c>
      <c r="W769" s="16" t="str">
        <f t="shared" si="122"/>
        <v/>
      </c>
      <c r="X769" s="14"/>
      <c r="Y769" s="2"/>
      <c r="AA769" s="45" t="s">
        <v>3129</v>
      </c>
      <c r="AB769" s="224" t="s">
        <v>3130</v>
      </c>
      <c r="AC769" s="224"/>
      <c r="AD769" s="224"/>
      <c r="AE769" s="224"/>
      <c r="AF769" s="224"/>
      <c r="AG769" s="224">
        <v>1</v>
      </c>
      <c r="AH769" s="224">
        <v>0</v>
      </c>
      <c r="AI769" s="224">
        <v>0</v>
      </c>
      <c r="AJ769" s="224">
        <v>50</v>
      </c>
      <c r="AK769" s="230">
        <f t="shared" si="123"/>
        <v>2004</v>
      </c>
      <c r="AL769" s="224">
        <f t="shared" si="124"/>
        <v>50</v>
      </c>
      <c r="AM769" s="224">
        <v>0</v>
      </c>
      <c r="AN769" s="224">
        <f t="shared" si="125"/>
        <v>50</v>
      </c>
      <c r="AO769" s="224">
        <f t="shared" si="126"/>
        <v>50</v>
      </c>
      <c r="AP769" s="233"/>
      <c r="AQ769" s="224">
        <f t="shared" si="127"/>
        <v>50</v>
      </c>
      <c r="AR769" s="224"/>
      <c r="AS769" s="224">
        <f t="shared" si="128"/>
        <v>50</v>
      </c>
      <c r="AT769" s="224">
        <f t="shared" si="129"/>
        <v>0</v>
      </c>
      <c r="AU769" s="224" t="str">
        <f>IFERROR((AQ769-#REF!+#REF!)/(#REF!-#REF!)*100,"")</f>
        <v/>
      </c>
      <c r="AV769" s="224"/>
      <c r="AW769" s="224"/>
      <c r="AX769" s="224"/>
    </row>
    <row r="770" ht="12.75" customHeight="1" spans="1:50">
      <c r="A770" s="13">
        <v>763</v>
      </c>
      <c r="B770" s="204" t="s">
        <v>2692</v>
      </c>
      <c r="C770" s="204" t="s">
        <v>2693</v>
      </c>
      <c r="D770" s="205" t="s">
        <v>1798</v>
      </c>
      <c r="E770" s="206"/>
      <c r="F770" s="206"/>
      <c r="G770" s="207" t="s">
        <v>3126</v>
      </c>
      <c r="H770" s="208"/>
      <c r="I770" s="209" t="s">
        <v>1799</v>
      </c>
      <c r="J770" s="208">
        <v>1</v>
      </c>
      <c r="K770" s="209" t="s">
        <v>3127</v>
      </c>
      <c r="L770" s="215" t="s">
        <v>1800</v>
      </c>
      <c r="M770" s="214" t="str">
        <f t="shared" si="121"/>
        <v>2004-12-31</v>
      </c>
      <c r="N770" s="46"/>
      <c r="O770" s="16"/>
      <c r="P770" s="14"/>
      <c r="Q770" s="217">
        <v>515</v>
      </c>
      <c r="R770" s="16">
        <v>0</v>
      </c>
      <c r="S770" s="16"/>
      <c r="T770" s="16">
        <f t="shared" si="130"/>
        <v>10</v>
      </c>
      <c r="U770" s="46"/>
      <c r="V770" s="16">
        <f t="shared" si="131"/>
        <v>10</v>
      </c>
      <c r="W770" s="16" t="str">
        <f t="shared" si="122"/>
        <v/>
      </c>
      <c r="X770" s="14"/>
      <c r="Y770" s="2"/>
      <c r="AA770" s="45" t="s">
        <v>3129</v>
      </c>
      <c r="AB770" s="224" t="s">
        <v>3130</v>
      </c>
      <c r="AC770" s="224"/>
      <c r="AD770" s="224"/>
      <c r="AE770" s="224"/>
      <c r="AF770" s="224"/>
      <c r="AG770" s="224">
        <v>1</v>
      </c>
      <c r="AH770" s="224">
        <v>0</v>
      </c>
      <c r="AI770" s="224">
        <v>0</v>
      </c>
      <c r="AJ770" s="224">
        <v>10</v>
      </c>
      <c r="AK770" s="230">
        <f t="shared" si="123"/>
        <v>2004</v>
      </c>
      <c r="AL770" s="224">
        <f t="shared" si="124"/>
        <v>10</v>
      </c>
      <c r="AM770" s="224">
        <v>0</v>
      </c>
      <c r="AN770" s="224">
        <f t="shared" si="125"/>
        <v>10</v>
      </c>
      <c r="AO770" s="224">
        <f t="shared" si="126"/>
        <v>10</v>
      </c>
      <c r="AP770" s="233"/>
      <c r="AQ770" s="224">
        <f t="shared" si="127"/>
        <v>10</v>
      </c>
      <c r="AR770" s="224"/>
      <c r="AS770" s="224">
        <f t="shared" si="128"/>
        <v>10</v>
      </c>
      <c r="AT770" s="224">
        <f t="shared" si="129"/>
        <v>0</v>
      </c>
      <c r="AU770" s="224" t="str">
        <f>IFERROR((AQ770-#REF!+#REF!)/(#REF!-#REF!)*100,"")</f>
        <v/>
      </c>
      <c r="AV770" s="224"/>
      <c r="AW770" s="224"/>
      <c r="AX770" s="224"/>
    </row>
    <row r="771" ht="12.75" customHeight="1" spans="1:50">
      <c r="A771" s="13">
        <v>764</v>
      </c>
      <c r="B771" s="204" t="s">
        <v>2694</v>
      </c>
      <c r="C771" s="204" t="s">
        <v>2693</v>
      </c>
      <c r="D771" s="205" t="s">
        <v>1798</v>
      </c>
      <c r="E771" s="206"/>
      <c r="F771" s="206"/>
      <c r="G771" s="207" t="s">
        <v>3126</v>
      </c>
      <c r="H771" s="208"/>
      <c r="I771" s="209" t="s">
        <v>1799</v>
      </c>
      <c r="J771" s="208">
        <v>1</v>
      </c>
      <c r="K771" s="209" t="s">
        <v>3127</v>
      </c>
      <c r="L771" s="215" t="s">
        <v>1800</v>
      </c>
      <c r="M771" s="214" t="str">
        <f t="shared" si="121"/>
        <v>2004-12-31</v>
      </c>
      <c r="N771" s="46"/>
      <c r="O771" s="16"/>
      <c r="P771" s="14"/>
      <c r="Q771" s="217">
        <v>515</v>
      </c>
      <c r="R771" s="16">
        <v>0</v>
      </c>
      <c r="S771" s="16"/>
      <c r="T771" s="16">
        <f t="shared" si="130"/>
        <v>10</v>
      </c>
      <c r="U771" s="46"/>
      <c r="V771" s="16">
        <f t="shared" si="131"/>
        <v>10</v>
      </c>
      <c r="W771" s="16" t="str">
        <f t="shared" si="122"/>
        <v/>
      </c>
      <c r="X771" s="14"/>
      <c r="Y771" s="2"/>
      <c r="AA771" s="45" t="s">
        <v>3129</v>
      </c>
      <c r="AB771" s="224" t="s">
        <v>3130</v>
      </c>
      <c r="AC771" s="224"/>
      <c r="AD771" s="224"/>
      <c r="AE771" s="224"/>
      <c r="AF771" s="224"/>
      <c r="AG771" s="224">
        <v>1</v>
      </c>
      <c r="AH771" s="224">
        <v>0</v>
      </c>
      <c r="AI771" s="224">
        <v>0</v>
      </c>
      <c r="AJ771" s="224">
        <v>10</v>
      </c>
      <c r="AK771" s="230">
        <f t="shared" si="123"/>
        <v>2004</v>
      </c>
      <c r="AL771" s="224">
        <f t="shared" si="124"/>
        <v>10</v>
      </c>
      <c r="AM771" s="224">
        <v>0</v>
      </c>
      <c r="AN771" s="224">
        <f t="shared" si="125"/>
        <v>10</v>
      </c>
      <c r="AO771" s="224">
        <f t="shared" si="126"/>
        <v>10</v>
      </c>
      <c r="AP771" s="233"/>
      <c r="AQ771" s="224">
        <f t="shared" si="127"/>
        <v>10</v>
      </c>
      <c r="AR771" s="224"/>
      <c r="AS771" s="224">
        <f t="shared" si="128"/>
        <v>10</v>
      </c>
      <c r="AT771" s="224">
        <f t="shared" si="129"/>
        <v>0</v>
      </c>
      <c r="AU771" s="224" t="str">
        <f>IFERROR((AQ771-#REF!+#REF!)/(#REF!-#REF!)*100,"")</f>
        <v/>
      </c>
      <c r="AV771" s="224"/>
      <c r="AW771" s="224"/>
      <c r="AX771" s="224"/>
    </row>
    <row r="772" ht="12.75" customHeight="1" spans="1:50">
      <c r="A772" s="13">
        <v>765</v>
      </c>
      <c r="B772" s="204" t="s">
        <v>2695</v>
      </c>
      <c r="C772" s="204" t="s">
        <v>2693</v>
      </c>
      <c r="D772" s="205" t="s">
        <v>1798</v>
      </c>
      <c r="E772" s="206"/>
      <c r="F772" s="206"/>
      <c r="G772" s="207" t="s">
        <v>3126</v>
      </c>
      <c r="H772" s="208"/>
      <c r="I772" s="209" t="s">
        <v>1799</v>
      </c>
      <c r="J772" s="208">
        <v>1</v>
      </c>
      <c r="K772" s="209" t="s">
        <v>3127</v>
      </c>
      <c r="L772" s="215" t="s">
        <v>1800</v>
      </c>
      <c r="M772" s="214" t="str">
        <f t="shared" si="121"/>
        <v>2004-12-31</v>
      </c>
      <c r="N772" s="46"/>
      <c r="O772" s="16"/>
      <c r="P772" s="14"/>
      <c r="Q772" s="217">
        <v>515</v>
      </c>
      <c r="R772" s="16">
        <v>0</v>
      </c>
      <c r="S772" s="16"/>
      <c r="T772" s="16">
        <f t="shared" si="130"/>
        <v>10</v>
      </c>
      <c r="U772" s="46"/>
      <c r="V772" s="16">
        <f t="shared" si="131"/>
        <v>10</v>
      </c>
      <c r="W772" s="16" t="str">
        <f t="shared" si="122"/>
        <v/>
      </c>
      <c r="X772" s="14"/>
      <c r="Y772" s="2"/>
      <c r="AA772" s="45" t="s">
        <v>3129</v>
      </c>
      <c r="AB772" s="224" t="s">
        <v>3130</v>
      </c>
      <c r="AC772" s="224"/>
      <c r="AD772" s="224"/>
      <c r="AE772" s="224"/>
      <c r="AF772" s="224"/>
      <c r="AG772" s="224">
        <v>1</v>
      </c>
      <c r="AH772" s="224">
        <v>0</v>
      </c>
      <c r="AI772" s="224">
        <v>0</v>
      </c>
      <c r="AJ772" s="224">
        <v>10</v>
      </c>
      <c r="AK772" s="230">
        <f t="shared" si="123"/>
        <v>2004</v>
      </c>
      <c r="AL772" s="224">
        <f t="shared" si="124"/>
        <v>10</v>
      </c>
      <c r="AM772" s="224">
        <v>0</v>
      </c>
      <c r="AN772" s="224">
        <f t="shared" si="125"/>
        <v>10</v>
      </c>
      <c r="AO772" s="224">
        <f t="shared" si="126"/>
        <v>10</v>
      </c>
      <c r="AP772" s="233"/>
      <c r="AQ772" s="224">
        <f t="shared" si="127"/>
        <v>10</v>
      </c>
      <c r="AR772" s="224"/>
      <c r="AS772" s="224">
        <f t="shared" si="128"/>
        <v>10</v>
      </c>
      <c r="AT772" s="224">
        <f t="shared" si="129"/>
        <v>0</v>
      </c>
      <c r="AU772" s="224" t="str">
        <f>IFERROR((AQ772-#REF!+#REF!)/(#REF!-#REF!)*100,"")</f>
        <v/>
      </c>
      <c r="AV772" s="224"/>
      <c r="AW772" s="224"/>
      <c r="AX772" s="224"/>
    </row>
    <row r="773" ht="12.75" customHeight="1" spans="1:50">
      <c r="A773" s="13">
        <v>766</v>
      </c>
      <c r="B773" s="204" t="s">
        <v>2696</v>
      </c>
      <c r="C773" s="204" t="s">
        <v>2693</v>
      </c>
      <c r="D773" s="205" t="s">
        <v>1798</v>
      </c>
      <c r="E773" s="206"/>
      <c r="F773" s="206"/>
      <c r="G773" s="207" t="s">
        <v>3126</v>
      </c>
      <c r="H773" s="208"/>
      <c r="I773" s="209" t="s">
        <v>1799</v>
      </c>
      <c r="J773" s="208">
        <v>1</v>
      </c>
      <c r="K773" s="209" t="s">
        <v>3127</v>
      </c>
      <c r="L773" s="215" t="s">
        <v>1800</v>
      </c>
      <c r="M773" s="214" t="str">
        <f t="shared" si="121"/>
        <v>2004-12-31</v>
      </c>
      <c r="N773" s="46"/>
      <c r="O773" s="16"/>
      <c r="P773" s="14"/>
      <c r="Q773" s="217">
        <v>515</v>
      </c>
      <c r="R773" s="16">
        <v>0</v>
      </c>
      <c r="S773" s="16"/>
      <c r="T773" s="16">
        <f t="shared" si="130"/>
        <v>10</v>
      </c>
      <c r="U773" s="46"/>
      <c r="V773" s="16">
        <f t="shared" si="131"/>
        <v>10</v>
      </c>
      <c r="W773" s="16" t="str">
        <f t="shared" si="122"/>
        <v/>
      </c>
      <c r="X773" s="14"/>
      <c r="Y773" s="2"/>
      <c r="AA773" s="45" t="s">
        <v>3129</v>
      </c>
      <c r="AB773" s="224" t="s">
        <v>3130</v>
      </c>
      <c r="AC773" s="224"/>
      <c r="AD773" s="224"/>
      <c r="AE773" s="224"/>
      <c r="AF773" s="224"/>
      <c r="AG773" s="224">
        <v>1</v>
      </c>
      <c r="AH773" s="224">
        <v>0</v>
      </c>
      <c r="AI773" s="224">
        <v>0</v>
      </c>
      <c r="AJ773" s="224">
        <v>10</v>
      </c>
      <c r="AK773" s="230">
        <f t="shared" si="123"/>
        <v>2004</v>
      </c>
      <c r="AL773" s="224">
        <f t="shared" si="124"/>
        <v>10</v>
      </c>
      <c r="AM773" s="224">
        <v>0</v>
      </c>
      <c r="AN773" s="224">
        <f t="shared" si="125"/>
        <v>10</v>
      </c>
      <c r="AO773" s="224">
        <f t="shared" si="126"/>
        <v>10</v>
      </c>
      <c r="AP773" s="233"/>
      <c r="AQ773" s="224">
        <f t="shared" si="127"/>
        <v>10</v>
      </c>
      <c r="AR773" s="224"/>
      <c r="AS773" s="224">
        <f t="shared" si="128"/>
        <v>10</v>
      </c>
      <c r="AT773" s="224">
        <f t="shared" si="129"/>
        <v>0</v>
      </c>
      <c r="AU773" s="224" t="str">
        <f>IFERROR((AQ773-#REF!+#REF!)/(#REF!-#REF!)*100,"")</f>
        <v/>
      </c>
      <c r="AV773" s="224"/>
      <c r="AW773" s="224"/>
      <c r="AX773" s="224"/>
    </row>
    <row r="774" ht="12.75" customHeight="1" spans="1:50">
      <c r="A774" s="13">
        <v>767</v>
      </c>
      <c r="B774" s="204" t="s">
        <v>2697</v>
      </c>
      <c r="C774" s="204" t="s">
        <v>2693</v>
      </c>
      <c r="D774" s="205" t="s">
        <v>1798</v>
      </c>
      <c r="E774" s="206"/>
      <c r="F774" s="206"/>
      <c r="G774" s="207" t="s">
        <v>3126</v>
      </c>
      <c r="H774" s="208"/>
      <c r="I774" s="209" t="s">
        <v>1799</v>
      </c>
      <c r="J774" s="208">
        <v>1</v>
      </c>
      <c r="K774" s="209" t="s">
        <v>3127</v>
      </c>
      <c r="L774" s="215" t="s">
        <v>1800</v>
      </c>
      <c r="M774" s="214" t="str">
        <f t="shared" si="121"/>
        <v>2004-12-31</v>
      </c>
      <c r="N774" s="46"/>
      <c r="O774" s="16"/>
      <c r="P774" s="14"/>
      <c r="Q774" s="217">
        <v>515</v>
      </c>
      <c r="R774" s="16">
        <v>0</v>
      </c>
      <c r="S774" s="16"/>
      <c r="T774" s="16">
        <f t="shared" si="130"/>
        <v>10</v>
      </c>
      <c r="U774" s="46"/>
      <c r="V774" s="16">
        <f t="shared" si="131"/>
        <v>10</v>
      </c>
      <c r="W774" s="16" t="str">
        <f t="shared" si="122"/>
        <v/>
      </c>
      <c r="X774" s="14"/>
      <c r="Y774" s="2"/>
      <c r="AA774" s="45" t="s">
        <v>3129</v>
      </c>
      <c r="AB774" s="224" t="s">
        <v>3130</v>
      </c>
      <c r="AC774" s="224"/>
      <c r="AD774" s="224"/>
      <c r="AE774" s="224"/>
      <c r="AF774" s="224"/>
      <c r="AG774" s="224">
        <v>1</v>
      </c>
      <c r="AH774" s="224">
        <v>0</v>
      </c>
      <c r="AI774" s="224">
        <v>0</v>
      </c>
      <c r="AJ774" s="224">
        <v>10</v>
      </c>
      <c r="AK774" s="230">
        <f t="shared" si="123"/>
        <v>2004</v>
      </c>
      <c r="AL774" s="224">
        <f t="shared" si="124"/>
        <v>10</v>
      </c>
      <c r="AM774" s="224">
        <v>0</v>
      </c>
      <c r="AN774" s="224">
        <f t="shared" si="125"/>
        <v>10</v>
      </c>
      <c r="AO774" s="224">
        <f t="shared" si="126"/>
        <v>10</v>
      </c>
      <c r="AP774" s="233"/>
      <c r="AQ774" s="224">
        <f t="shared" si="127"/>
        <v>10</v>
      </c>
      <c r="AR774" s="224"/>
      <c r="AS774" s="224">
        <f t="shared" si="128"/>
        <v>10</v>
      </c>
      <c r="AT774" s="224">
        <f t="shared" si="129"/>
        <v>0</v>
      </c>
      <c r="AU774" s="224" t="str">
        <f>IFERROR((AQ774-#REF!+#REF!)/(#REF!-#REF!)*100,"")</f>
        <v/>
      </c>
      <c r="AV774" s="224"/>
      <c r="AW774" s="224"/>
      <c r="AX774" s="224"/>
    </row>
    <row r="775" ht="12.75" customHeight="1" spans="1:50">
      <c r="A775" s="13">
        <v>768</v>
      </c>
      <c r="B775" s="204" t="s">
        <v>2698</v>
      </c>
      <c r="C775" s="204" t="s">
        <v>2699</v>
      </c>
      <c r="D775" s="205" t="s">
        <v>1798</v>
      </c>
      <c r="E775" s="206"/>
      <c r="F775" s="206"/>
      <c r="G775" s="207" t="s">
        <v>3126</v>
      </c>
      <c r="H775" s="208"/>
      <c r="I775" s="209" t="s">
        <v>1799</v>
      </c>
      <c r="J775" s="208">
        <v>1</v>
      </c>
      <c r="K775" s="209" t="s">
        <v>3127</v>
      </c>
      <c r="L775" s="215" t="s">
        <v>1800</v>
      </c>
      <c r="M775" s="214" t="str">
        <f t="shared" si="121"/>
        <v>2004-12-31</v>
      </c>
      <c r="N775" s="46"/>
      <c r="O775" s="16"/>
      <c r="P775" s="14"/>
      <c r="Q775" s="217">
        <v>466</v>
      </c>
      <c r="R775" s="16">
        <v>0</v>
      </c>
      <c r="S775" s="16"/>
      <c r="T775" s="16">
        <f t="shared" si="130"/>
        <v>10</v>
      </c>
      <c r="U775" s="46"/>
      <c r="V775" s="16">
        <f t="shared" si="131"/>
        <v>10</v>
      </c>
      <c r="W775" s="16" t="str">
        <f t="shared" si="122"/>
        <v/>
      </c>
      <c r="X775" s="14"/>
      <c r="Y775" s="2"/>
      <c r="AA775" s="45" t="s">
        <v>3129</v>
      </c>
      <c r="AB775" s="224" t="s">
        <v>3130</v>
      </c>
      <c r="AC775" s="224"/>
      <c r="AD775" s="224"/>
      <c r="AE775" s="224"/>
      <c r="AF775" s="224"/>
      <c r="AG775" s="224">
        <v>1</v>
      </c>
      <c r="AH775" s="224">
        <v>0</v>
      </c>
      <c r="AI775" s="224">
        <v>0</v>
      </c>
      <c r="AJ775" s="224">
        <v>10</v>
      </c>
      <c r="AK775" s="230">
        <f t="shared" si="123"/>
        <v>2004</v>
      </c>
      <c r="AL775" s="224">
        <f t="shared" si="124"/>
        <v>10</v>
      </c>
      <c r="AM775" s="224">
        <v>0</v>
      </c>
      <c r="AN775" s="224">
        <f t="shared" si="125"/>
        <v>10</v>
      </c>
      <c r="AO775" s="224">
        <f t="shared" si="126"/>
        <v>10</v>
      </c>
      <c r="AP775" s="233"/>
      <c r="AQ775" s="224">
        <f t="shared" si="127"/>
        <v>10</v>
      </c>
      <c r="AR775" s="224"/>
      <c r="AS775" s="224">
        <f t="shared" si="128"/>
        <v>10</v>
      </c>
      <c r="AT775" s="224">
        <f t="shared" si="129"/>
        <v>0</v>
      </c>
      <c r="AU775" s="224" t="str">
        <f>IFERROR((AQ775-#REF!+#REF!)/(#REF!-#REF!)*100,"")</f>
        <v/>
      </c>
      <c r="AV775" s="224"/>
      <c r="AW775" s="224"/>
      <c r="AX775" s="224"/>
    </row>
    <row r="776" ht="12.75" customHeight="1" spans="1:50">
      <c r="A776" s="13">
        <v>769</v>
      </c>
      <c r="B776" s="204" t="s">
        <v>2700</v>
      </c>
      <c r="C776" s="204" t="s">
        <v>2701</v>
      </c>
      <c r="D776" s="205" t="s">
        <v>1798</v>
      </c>
      <c r="E776" s="206"/>
      <c r="F776" s="206"/>
      <c r="G776" s="207" t="s">
        <v>3126</v>
      </c>
      <c r="H776" s="208"/>
      <c r="I776" s="209" t="s">
        <v>1799</v>
      </c>
      <c r="J776" s="208">
        <v>1</v>
      </c>
      <c r="K776" s="209" t="s">
        <v>3127</v>
      </c>
      <c r="L776" s="215" t="s">
        <v>1800</v>
      </c>
      <c r="M776" s="214" t="str">
        <f t="shared" ref="M776:M839" si="132">L776</f>
        <v>2004-12-31</v>
      </c>
      <c r="N776" s="46"/>
      <c r="O776" s="16"/>
      <c r="P776" s="14"/>
      <c r="Q776" s="217">
        <v>918</v>
      </c>
      <c r="R776" s="16">
        <v>0</v>
      </c>
      <c r="S776" s="16"/>
      <c r="T776" s="16">
        <f t="shared" si="130"/>
        <v>10</v>
      </c>
      <c r="U776" s="46"/>
      <c r="V776" s="16">
        <f t="shared" si="131"/>
        <v>10</v>
      </c>
      <c r="W776" s="16" t="str">
        <f t="shared" ref="W776:W839" si="133">IF(R776-S776=0,"",(V776-R776+S776)/(R776-S776)*100)</f>
        <v/>
      </c>
      <c r="X776" s="14"/>
      <c r="Y776" s="2"/>
      <c r="AA776" s="45" t="s">
        <v>3129</v>
      </c>
      <c r="AB776" s="224" t="s">
        <v>3130</v>
      </c>
      <c r="AC776" s="224"/>
      <c r="AD776" s="224"/>
      <c r="AE776" s="224"/>
      <c r="AF776" s="224"/>
      <c r="AG776" s="224">
        <v>1</v>
      </c>
      <c r="AH776" s="224">
        <v>0</v>
      </c>
      <c r="AI776" s="224">
        <v>0</v>
      </c>
      <c r="AJ776" s="224">
        <v>10</v>
      </c>
      <c r="AK776" s="230">
        <f t="shared" ref="AK776:AK839" si="134">YEAR(M776)</f>
        <v>2004</v>
      </c>
      <c r="AL776" s="224">
        <f t="shared" ref="AL776:AL839" si="135">IF(AND(AB776="市场法",AA776="否"),AJ776*J776,ROUND(AC776*H776*AG776+AD776*H776*AI776,-1))</f>
        <v>10</v>
      </c>
      <c r="AM776" s="224">
        <v>0</v>
      </c>
      <c r="AN776" s="224">
        <f t="shared" ref="AN776:AN839" si="136">ROUND((AL776+AM776),-1)</f>
        <v>10</v>
      </c>
      <c r="AO776" s="224">
        <f t="shared" ref="AO776:AO839" si="137">AN776</f>
        <v>10</v>
      </c>
      <c r="AP776" s="233"/>
      <c r="AQ776" s="224">
        <f t="shared" ref="AQ776:AQ839" si="138">IF(AP776="",AO776,ROUND(AO776*AP776/100,0))</f>
        <v>10</v>
      </c>
      <c r="AR776" s="224"/>
      <c r="AS776" s="224">
        <f t="shared" ref="AS776:AS839" si="139">IF((AQ776-AR776)&lt;0,0,AQ776-AR776)</f>
        <v>10</v>
      </c>
      <c r="AT776" s="224">
        <f t="shared" ref="AT776:AT839" si="140">IF((R776-S776)&lt;0,0,R776-S776)</f>
        <v>0</v>
      </c>
      <c r="AU776" s="224" t="str">
        <f>IFERROR((AQ776-#REF!+#REF!)/(#REF!-#REF!)*100,"")</f>
        <v/>
      </c>
      <c r="AV776" s="224"/>
      <c r="AW776" s="224"/>
      <c r="AX776" s="224"/>
    </row>
    <row r="777" ht="12.75" customHeight="1" spans="1:50">
      <c r="A777" s="13">
        <v>770</v>
      </c>
      <c r="B777" s="204" t="s">
        <v>2702</v>
      </c>
      <c r="C777" s="204" t="s">
        <v>2701</v>
      </c>
      <c r="D777" s="205" t="s">
        <v>1798</v>
      </c>
      <c r="E777" s="206"/>
      <c r="F777" s="206"/>
      <c r="G777" s="207" t="s">
        <v>3126</v>
      </c>
      <c r="H777" s="208"/>
      <c r="I777" s="209" t="s">
        <v>1799</v>
      </c>
      <c r="J777" s="208">
        <v>1</v>
      </c>
      <c r="K777" s="209" t="s">
        <v>3127</v>
      </c>
      <c r="L777" s="215" t="s">
        <v>1800</v>
      </c>
      <c r="M777" s="214" t="str">
        <f t="shared" si="132"/>
        <v>2004-12-31</v>
      </c>
      <c r="N777" s="46"/>
      <c r="O777" s="16"/>
      <c r="P777" s="14"/>
      <c r="Q777" s="217">
        <v>918</v>
      </c>
      <c r="R777" s="16">
        <v>0</v>
      </c>
      <c r="S777" s="16"/>
      <c r="T777" s="16">
        <f t="shared" ref="T777:T840" si="141">AS777</f>
        <v>10</v>
      </c>
      <c r="U777" s="46"/>
      <c r="V777" s="16">
        <f t="shared" ref="V777:V840" si="142">T777</f>
        <v>10</v>
      </c>
      <c r="W777" s="16" t="str">
        <f t="shared" si="133"/>
        <v/>
      </c>
      <c r="X777" s="14"/>
      <c r="Y777" s="2"/>
      <c r="AA777" s="45" t="s">
        <v>3129</v>
      </c>
      <c r="AB777" s="224" t="s">
        <v>3130</v>
      </c>
      <c r="AC777" s="224"/>
      <c r="AD777" s="224"/>
      <c r="AE777" s="224"/>
      <c r="AF777" s="224"/>
      <c r="AG777" s="224">
        <v>1</v>
      </c>
      <c r="AH777" s="224">
        <v>0</v>
      </c>
      <c r="AI777" s="224">
        <v>0</v>
      </c>
      <c r="AJ777" s="224">
        <v>10</v>
      </c>
      <c r="AK777" s="230">
        <f t="shared" si="134"/>
        <v>2004</v>
      </c>
      <c r="AL777" s="224">
        <f t="shared" si="135"/>
        <v>10</v>
      </c>
      <c r="AM777" s="224">
        <v>0</v>
      </c>
      <c r="AN777" s="224">
        <f t="shared" si="136"/>
        <v>10</v>
      </c>
      <c r="AO777" s="224">
        <f t="shared" si="137"/>
        <v>10</v>
      </c>
      <c r="AP777" s="233"/>
      <c r="AQ777" s="224">
        <f t="shared" si="138"/>
        <v>10</v>
      </c>
      <c r="AR777" s="224"/>
      <c r="AS777" s="224">
        <f t="shared" si="139"/>
        <v>10</v>
      </c>
      <c r="AT777" s="224">
        <f t="shared" si="140"/>
        <v>0</v>
      </c>
      <c r="AU777" s="224" t="str">
        <f>IFERROR((AQ777-#REF!+#REF!)/(#REF!-#REF!)*100,"")</f>
        <v/>
      </c>
      <c r="AV777" s="224"/>
      <c r="AW777" s="224"/>
      <c r="AX777" s="224"/>
    </row>
    <row r="778" ht="12.75" customHeight="1" spans="1:50">
      <c r="A778" s="13">
        <v>771</v>
      </c>
      <c r="B778" s="204" t="s">
        <v>2703</v>
      </c>
      <c r="C778" s="204" t="s">
        <v>2701</v>
      </c>
      <c r="D778" s="205" t="s">
        <v>1798</v>
      </c>
      <c r="E778" s="206"/>
      <c r="F778" s="206"/>
      <c r="G778" s="207" t="s">
        <v>3126</v>
      </c>
      <c r="H778" s="208"/>
      <c r="I778" s="209" t="s">
        <v>1799</v>
      </c>
      <c r="J778" s="208">
        <v>1</v>
      </c>
      <c r="K778" s="209" t="s">
        <v>3127</v>
      </c>
      <c r="L778" s="215" t="s">
        <v>1800</v>
      </c>
      <c r="M778" s="214" t="str">
        <f t="shared" si="132"/>
        <v>2004-12-31</v>
      </c>
      <c r="N778" s="46"/>
      <c r="O778" s="16"/>
      <c r="P778" s="14"/>
      <c r="Q778" s="217">
        <v>918</v>
      </c>
      <c r="R778" s="16">
        <v>0</v>
      </c>
      <c r="S778" s="16"/>
      <c r="T778" s="16">
        <f t="shared" si="141"/>
        <v>10</v>
      </c>
      <c r="U778" s="46"/>
      <c r="V778" s="16">
        <f t="shared" si="142"/>
        <v>10</v>
      </c>
      <c r="W778" s="16" t="str">
        <f t="shared" si="133"/>
        <v/>
      </c>
      <c r="X778" s="14"/>
      <c r="Y778" s="2"/>
      <c r="AA778" s="45" t="s">
        <v>3129</v>
      </c>
      <c r="AB778" s="224" t="s">
        <v>3130</v>
      </c>
      <c r="AC778" s="224"/>
      <c r="AD778" s="224"/>
      <c r="AE778" s="224"/>
      <c r="AF778" s="224"/>
      <c r="AG778" s="224">
        <v>1</v>
      </c>
      <c r="AH778" s="224">
        <v>0</v>
      </c>
      <c r="AI778" s="224">
        <v>0</v>
      </c>
      <c r="AJ778" s="224">
        <v>10</v>
      </c>
      <c r="AK778" s="230">
        <f t="shared" si="134"/>
        <v>2004</v>
      </c>
      <c r="AL778" s="224">
        <f t="shared" si="135"/>
        <v>10</v>
      </c>
      <c r="AM778" s="224">
        <v>0</v>
      </c>
      <c r="AN778" s="224">
        <f t="shared" si="136"/>
        <v>10</v>
      </c>
      <c r="AO778" s="224">
        <f t="shared" si="137"/>
        <v>10</v>
      </c>
      <c r="AP778" s="233"/>
      <c r="AQ778" s="224">
        <f t="shared" si="138"/>
        <v>10</v>
      </c>
      <c r="AR778" s="224"/>
      <c r="AS778" s="224">
        <f t="shared" si="139"/>
        <v>10</v>
      </c>
      <c r="AT778" s="224">
        <f t="shared" si="140"/>
        <v>0</v>
      </c>
      <c r="AU778" s="224" t="str">
        <f>IFERROR((AQ778-#REF!+#REF!)/(#REF!-#REF!)*100,"")</f>
        <v/>
      </c>
      <c r="AV778" s="224"/>
      <c r="AW778" s="224"/>
      <c r="AX778" s="224"/>
    </row>
    <row r="779" ht="12.75" customHeight="1" spans="1:50">
      <c r="A779" s="13">
        <v>772</v>
      </c>
      <c r="B779" s="204" t="s">
        <v>2704</v>
      </c>
      <c r="C779" s="204" t="s">
        <v>2701</v>
      </c>
      <c r="D779" s="205" t="s">
        <v>1798</v>
      </c>
      <c r="E779" s="206"/>
      <c r="F779" s="206"/>
      <c r="G779" s="207" t="s">
        <v>3126</v>
      </c>
      <c r="H779" s="208"/>
      <c r="I779" s="209" t="s">
        <v>1799</v>
      </c>
      <c r="J779" s="208">
        <v>1</v>
      </c>
      <c r="K779" s="209" t="s">
        <v>3127</v>
      </c>
      <c r="L779" s="215" t="s">
        <v>1800</v>
      </c>
      <c r="M779" s="214" t="str">
        <f t="shared" si="132"/>
        <v>2004-12-31</v>
      </c>
      <c r="N779" s="46"/>
      <c r="O779" s="16"/>
      <c r="P779" s="14"/>
      <c r="Q779" s="217">
        <v>918</v>
      </c>
      <c r="R779" s="16">
        <v>0</v>
      </c>
      <c r="S779" s="16"/>
      <c r="T779" s="16">
        <f t="shared" si="141"/>
        <v>10</v>
      </c>
      <c r="U779" s="46"/>
      <c r="V779" s="16">
        <f t="shared" si="142"/>
        <v>10</v>
      </c>
      <c r="W779" s="16" t="str">
        <f t="shared" si="133"/>
        <v/>
      </c>
      <c r="X779" s="14"/>
      <c r="Y779" s="2"/>
      <c r="AA779" s="45" t="s">
        <v>3129</v>
      </c>
      <c r="AB779" s="224" t="s">
        <v>3130</v>
      </c>
      <c r="AC779" s="224"/>
      <c r="AD779" s="224"/>
      <c r="AE779" s="224"/>
      <c r="AF779" s="224"/>
      <c r="AG779" s="224">
        <v>1</v>
      </c>
      <c r="AH779" s="224">
        <v>0</v>
      </c>
      <c r="AI779" s="224">
        <v>0</v>
      </c>
      <c r="AJ779" s="224">
        <v>10</v>
      </c>
      <c r="AK779" s="230">
        <f t="shared" si="134"/>
        <v>2004</v>
      </c>
      <c r="AL779" s="224">
        <f t="shared" si="135"/>
        <v>10</v>
      </c>
      <c r="AM779" s="224">
        <v>0</v>
      </c>
      <c r="AN779" s="224">
        <f t="shared" si="136"/>
        <v>10</v>
      </c>
      <c r="AO779" s="224">
        <f t="shared" si="137"/>
        <v>10</v>
      </c>
      <c r="AP779" s="233"/>
      <c r="AQ779" s="224">
        <f t="shared" si="138"/>
        <v>10</v>
      </c>
      <c r="AR779" s="224"/>
      <c r="AS779" s="224">
        <f t="shared" si="139"/>
        <v>10</v>
      </c>
      <c r="AT779" s="224">
        <f t="shared" si="140"/>
        <v>0</v>
      </c>
      <c r="AU779" s="224" t="str">
        <f>IFERROR((AQ779-#REF!+#REF!)/(#REF!-#REF!)*100,"")</f>
        <v/>
      </c>
      <c r="AV779" s="224"/>
      <c r="AW779" s="224"/>
      <c r="AX779" s="224"/>
    </row>
    <row r="780" ht="12.75" customHeight="1" spans="1:50">
      <c r="A780" s="13">
        <v>773</v>
      </c>
      <c r="B780" s="204" t="s">
        <v>2705</v>
      </c>
      <c r="C780" s="204" t="s">
        <v>2701</v>
      </c>
      <c r="D780" s="205" t="s">
        <v>1798</v>
      </c>
      <c r="E780" s="206"/>
      <c r="F780" s="206"/>
      <c r="G780" s="207" t="s">
        <v>3126</v>
      </c>
      <c r="H780" s="208"/>
      <c r="I780" s="209" t="s">
        <v>1799</v>
      </c>
      <c r="J780" s="208">
        <v>1</v>
      </c>
      <c r="K780" s="209" t="s">
        <v>3127</v>
      </c>
      <c r="L780" s="215" t="s">
        <v>1800</v>
      </c>
      <c r="M780" s="214" t="str">
        <f t="shared" si="132"/>
        <v>2004-12-31</v>
      </c>
      <c r="N780" s="46"/>
      <c r="O780" s="16"/>
      <c r="P780" s="14"/>
      <c r="Q780" s="217">
        <v>918</v>
      </c>
      <c r="R780" s="16">
        <v>0</v>
      </c>
      <c r="S780" s="16"/>
      <c r="T780" s="16">
        <f t="shared" si="141"/>
        <v>10</v>
      </c>
      <c r="U780" s="46"/>
      <c r="V780" s="16">
        <f t="shared" si="142"/>
        <v>10</v>
      </c>
      <c r="W780" s="16" t="str">
        <f t="shared" si="133"/>
        <v/>
      </c>
      <c r="X780" s="14"/>
      <c r="Y780" s="2"/>
      <c r="AA780" s="45" t="s">
        <v>3129</v>
      </c>
      <c r="AB780" s="224" t="s">
        <v>3130</v>
      </c>
      <c r="AC780" s="224"/>
      <c r="AD780" s="224"/>
      <c r="AE780" s="224"/>
      <c r="AF780" s="224"/>
      <c r="AG780" s="224">
        <v>1</v>
      </c>
      <c r="AH780" s="224">
        <v>0</v>
      </c>
      <c r="AI780" s="224">
        <v>0</v>
      </c>
      <c r="AJ780" s="224">
        <v>10</v>
      </c>
      <c r="AK780" s="230">
        <f t="shared" si="134"/>
        <v>2004</v>
      </c>
      <c r="AL780" s="224">
        <f t="shared" si="135"/>
        <v>10</v>
      </c>
      <c r="AM780" s="224">
        <v>0</v>
      </c>
      <c r="AN780" s="224">
        <f t="shared" si="136"/>
        <v>10</v>
      </c>
      <c r="AO780" s="224">
        <f t="shared" si="137"/>
        <v>10</v>
      </c>
      <c r="AP780" s="233"/>
      <c r="AQ780" s="224">
        <f t="shared" si="138"/>
        <v>10</v>
      </c>
      <c r="AR780" s="224"/>
      <c r="AS780" s="224">
        <f t="shared" si="139"/>
        <v>10</v>
      </c>
      <c r="AT780" s="224">
        <f t="shared" si="140"/>
        <v>0</v>
      </c>
      <c r="AU780" s="224" t="str">
        <f>IFERROR((AQ780-#REF!+#REF!)/(#REF!-#REF!)*100,"")</f>
        <v/>
      </c>
      <c r="AV780" s="224"/>
      <c r="AW780" s="224"/>
      <c r="AX780" s="224"/>
    </row>
    <row r="781" ht="12.75" customHeight="1" spans="1:50">
      <c r="A781" s="13">
        <v>774</v>
      </c>
      <c r="B781" s="204" t="s">
        <v>2706</v>
      </c>
      <c r="C781" s="204" t="s">
        <v>2701</v>
      </c>
      <c r="D781" s="205" t="s">
        <v>1798</v>
      </c>
      <c r="E781" s="206"/>
      <c r="F781" s="206"/>
      <c r="G781" s="207" t="s">
        <v>3126</v>
      </c>
      <c r="H781" s="208"/>
      <c r="I781" s="209" t="s">
        <v>1799</v>
      </c>
      <c r="J781" s="208">
        <v>1</v>
      </c>
      <c r="K781" s="209" t="s">
        <v>3127</v>
      </c>
      <c r="L781" s="215" t="s">
        <v>1800</v>
      </c>
      <c r="M781" s="214" t="str">
        <f t="shared" si="132"/>
        <v>2004-12-31</v>
      </c>
      <c r="N781" s="46"/>
      <c r="O781" s="16"/>
      <c r="P781" s="14"/>
      <c r="Q781" s="217">
        <v>918</v>
      </c>
      <c r="R781" s="16">
        <v>0</v>
      </c>
      <c r="S781" s="16"/>
      <c r="T781" s="16">
        <f t="shared" si="141"/>
        <v>10</v>
      </c>
      <c r="U781" s="46"/>
      <c r="V781" s="16">
        <f t="shared" si="142"/>
        <v>10</v>
      </c>
      <c r="W781" s="16" t="str">
        <f t="shared" si="133"/>
        <v/>
      </c>
      <c r="X781" s="14"/>
      <c r="Y781" s="2"/>
      <c r="AA781" s="45" t="s">
        <v>3129</v>
      </c>
      <c r="AB781" s="224" t="s">
        <v>3130</v>
      </c>
      <c r="AC781" s="224"/>
      <c r="AD781" s="224"/>
      <c r="AE781" s="224"/>
      <c r="AF781" s="224"/>
      <c r="AG781" s="224">
        <v>1</v>
      </c>
      <c r="AH781" s="224">
        <v>0</v>
      </c>
      <c r="AI781" s="224">
        <v>0</v>
      </c>
      <c r="AJ781" s="224">
        <v>10</v>
      </c>
      <c r="AK781" s="230">
        <f t="shared" si="134"/>
        <v>2004</v>
      </c>
      <c r="AL781" s="224">
        <f t="shared" si="135"/>
        <v>10</v>
      </c>
      <c r="AM781" s="224">
        <v>0</v>
      </c>
      <c r="AN781" s="224">
        <f t="shared" si="136"/>
        <v>10</v>
      </c>
      <c r="AO781" s="224">
        <f t="shared" si="137"/>
        <v>10</v>
      </c>
      <c r="AP781" s="233"/>
      <c r="AQ781" s="224">
        <f t="shared" si="138"/>
        <v>10</v>
      </c>
      <c r="AR781" s="224"/>
      <c r="AS781" s="224">
        <f t="shared" si="139"/>
        <v>10</v>
      </c>
      <c r="AT781" s="224">
        <f t="shared" si="140"/>
        <v>0</v>
      </c>
      <c r="AU781" s="224" t="str">
        <f>IFERROR((AQ781-#REF!+#REF!)/(#REF!-#REF!)*100,"")</f>
        <v/>
      </c>
      <c r="AV781" s="224"/>
      <c r="AW781" s="224"/>
      <c r="AX781" s="224"/>
    </row>
    <row r="782" ht="12.75" customHeight="1" spans="1:50">
      <c r="A782" s="13">
        <v>775</v>
      </c>
      <c r="B782" s="204" t="s">
        <v>2707</v>
      </c>
      <c r="C782" s="204" t="s">
        <v>2701</v>
      </c>
      <c r="D782" s="205" t="s">
        <v>1798</v>
      </c>
      <c r="E782" s="206"/>
      <c r="F782" s="206"/>
      <c r="G782" s="207" t="s">
        <v>3126</v>
      </c>
      <c r="H782" s="208"/>
      <c r="I782" s="209" t="s">
        <v>1799</v>
      </c>
      <c r="J782" s="208">
        <v>1</v>
      </c>
      <c r="K782" s="209" t="s">
        <v>3127</v>
      </c>
      <c r="L782" s="215" t="s">
        <v>1800</v>
      </c>
      <c r="M782" s="214" t="str">
        <f t="shared" si="132"/>
        <v>2004-12-31</v>
      </c>
      <c r="N782" s="46"/>
      <c r="O782" s="16"/>
      <c r="P782" s="14"/>
      <c r="Q782" s="217">
        <v>918</v>
      </c>
      <c r="R782" s="16">
        <v>0</v>
      </c>
      <c r="S782" s="16"/>
      <c r="T782" s="16">
        <f t="shared" si="141"/>
        <v>10</v>
      </c>
      <c r="U782" s="46"/>
      <c r="V782" s="16">
        <f t="shared" si="142"/>
        <v>10</v>
      </c>
      <c r="W782" s="16" t="str">
        <f t="shared" si="133"/>
        <v/>
      </c>
      <c r="X782" s="14"/>
      <c r="Y782" s="2"/>
      <c r="AA782" s="45" t="s">
        <v>3129</v>
      </c>
      <c r="AB782" s="224" t="s">
        <v>3130</v>
      </c>
      <c r="AC782" s="224"/>
      <c r="AD782" s="224"/>
      <c r="AE782" s="224"/>
      <c r="AF782" s="224"/>
      <c r="AG782" s="224">
        <v>1</v>
      </c>
      <c r="AH782" s="224">
        <v>0</v>
      </c>
      <c r="AI782" s="224">
        <v>0</v>
      </c>
      <c r="AJ782" s="224">
        <v>10</v>
      </c>
      <c r="AK782" s="230">
        <f t="shared" si="134"/>
        <v>2004</v>
      </c>
      <c r="AL782" s="224">
        <f t="shared" si="135"/>
        <v>10</v>
      </c>
      <c r="AM782" s="224">
        <v>0</v>
      </c>
      <c r="AN782" s="224">
        <f t="shared" si="136"/>
        <v>10</v>
      </c>
      <c r="AO782" s="224">
        <f t="shared" si="137"/>
        <v>10</v>
      </c>
      <c r="AP782" s="233"/>
      <c r="AQ782" s="224">
        <f t="shared" si="138"/>
        <v>10</v>
      </c>
      <c r="AR782" s="224"/>
      <c r="AS782" s="224">
        <f t="shared" si="139"/>
        <v>10</v>
      </c>
      <c r="AT782" s="224">
        <f t="shared" si="140"/>
        <v>0</v>
      </c>
      <c r="AU782" s="224" t="str">
        <f>IFERROR((AQ782-#REF!+#REF!)/(#REF!-#REF!)*100,"")</f>
        <v/>
      </c>
      <c r="AV782" s="224"/>
      <c r="AW782" s="224"/>
      <c r="AX782" s="224"/>
    </row>
    <row r="783" ht="12.75" customHeight="1" spans="1:50">
      <c r="A783" s="13">
        <v>776</v>
      </c>
      <c r="B783" s="204" t="s">
        <v>2708</v>
      </c>
      <c r="C783" s="204" t="s">
        <v>2701</v>
      </c>
      <c r="D783" s="205" t="s">
        <v>1798</v>
      </c>
      <c r="E783" s="206"/>
      <c r="F783" s="206"/>
      <c r="G783" s="207" t="s">
        <v>3126</v>
      </c>
      <c r="H783" s="208"/>
      <c r="I783" s="209" t="s">
        <v>1799</v>
      </c>
      <c r="J783" s="208">
        <v>1</v>
      </c>
      <c r="K783" s="209" t="s">
        <v>3127</v>
      </c>
      <c r="L783" s="215" t="s">
        <v>1800</v>
      </c>
      <c r="M783" s="214" t="str">
        <f t="shared" si="132"/>
        <v>2004-12-31</v>
      </c>
      <c r="N783" s="46"/>
      <c r="O783" s="16"/>
      <c r="P783" s="14"/>
      <c r="Q783" s="217">
        <v>918</v>
      </c>
      <c r="R783" s="16">
        <v>0</v>
      </c>
      <c r="S783" s="16"/>
      <c r="T783" s="16">
        <f t="shared" si="141"/>
        <v>10</v>
      </c>
      <c r="U783" s="46"/>
      <c r="V783" s="16">
        <f t="shared" si="142"/>
        <v>10</v>
      </c>
      <c r="W783" s="16" t="str">
        <f t="shared" si="133"/>
        <v/>
      </c>
      <c r="X783" s="14"/>
      <c r="Y783" s="2"/>
      <c r="AA783" s="45" t="s">
        <v>3129</v>
      </c>
      <c r="AB783" s="224" t="s">
        <v>3130</v>
      </c>
      <c r="AC783" s="224"/>
      <c r="AD783" s="224"/>
      <c r="AE783" s="224"/>
      <c r="AF783" s="224"/>
      <c r="AG783" s="224">
        <v>1</v>
      </c>
      <c r="AH783" s="224">
        <v>0</v>
      </c>
      <c r="AI783" s="224">
        <v>0</v>
      </c>
      <c r="AJ783" s="224">
        <v>10</v>
      </c>
      <c r="AK783" s="230">
        <f t="shared" si="134"/>
        <v>2004</v>
      </c>
      <c r="AL783" s="224">
        <f t="shared" si="135"/>
        <v>10</v>
      </c>
      <c r="AM783" s="224">
        <v>0</v>
      </c>
      <c r="AN783" s="224">
        <f t="shared" si="136"/>
        <v>10</v>
      </c>
      <c r="AO783" s="224">
        <f t="shared" si="137"/>
        <v>10</v>
      </c>
      <c r="AP783" s="233"/>
      <c r="AQ783" s="224">
        <f t="shared" si="138"/>
        <v>10</v>
      </c>
      <c r="AR783" s="224"/>
      <c r="AS783" s="224">
        <f t="shared" si="139"/>
        <v>10</v>
      </c>
      <c r="AT783" s="224">
        <f t="shared" si="140"/>
        <v>0</v>
      </c>
      <c r="AU783" s="224" t="str">
        <f>IFERROR((AQ783-#REF!+#REF!)/(#REF!-#REF!)*100,"")</f>
        <v/>
      </c>
      <c r="AV783" s="224"/>
      <c r="AW783" s="224"/>
      <c r="AX783" s="224"/>
    </row>
    <row r="784" ht="12.75" customHeight="1" spans="1:50">
      <c r="A784" s="13">
        <v>777</v>
      </c>
      <c r="B784" s="204" t="s">
        <v>2709</v>
      </c>
      <c r="C784" s="204" t="s">
        <v>2701</v>
      </c>
      <c r="D784" s="205" t="s">
        <v>1798</v>
      </c>
      <c r="E784" s="206"/>
      <c r="F784" s="206"/>
      <c r="G784" s="207" t="s">
        <v>3126</v>
      </c>
      <c r="H784" s="208"/>
      <c r="I784" s="209" t="s">
        <v>1799</v>
      </c>
      <c r="J784" s="208">
        <v>1</v>
      </c>
      <c r="K784" s="209" t="s">
        <v>3127</v>
      </c>
      <c r="L784" s="215" t="s">
        <v>1800</v>
      </c>
      <c r="M784" s="214" t="str">
        <f t="shared" si="132"/>
        <v>2004-12-31</v>
      </c>
      <c r="N784" s="46"/>
      <c r="O784" s="16"/>
      <c r="P784" s="14"/>
      <c r="Q784" s="217">
        <v>918</v>
      </c>
      <c r="R784" s="16">
        <v>0</v>
      </c>
      <c r="S784" s="16"/>
      <c r="T784" s="16">
        <f t="shared" si="141"/>
        <v>10</v>
      </c>
      <c r="U784" s="46"/>
      <c r="V784" s="16">
        <f t="shared" si="142"/>
        <v>10</v>
      </c>
      <c r="W784" s="16" t="str">
        <f t="shared" si="133"/>
        <v/>
      </c>
      <c r="X784" s="14"/>
      <c r="Y784" s="2"/>
      <c r="AA784" s="45" t="s">
        <v>3129</v>
      </c>
      <c r="AB784" s="224" t="s">
        <v>3130</v>
      </c>
      <c r="AC784" s="224"/>
      <c r="AD784" s="224"/>
      <c r="AE784" s="224"/>
      <c r="AF784" s="224"/>
      <c r="AG784" s="224">
        <v>1</v>
      </c>
      <c r="AH784" s="224">
        <v>0</v>
      </c>
      <c r="AI784" s="224">
        <v>0</v>
      </c>
      <c r="AJ784" s="224">
        <v>10</v>
      </c>
      <c r="AK784" s="230">
        <f t="shared" si="134"/>
        <v>2004</v>
      </c>
      <c r="AL784" s="224">
        <f t="shared" si="135"/>
        <v>10</v>
      </c>
      <c r="AM784" s="224">
        <v>0</v>
      </c>
      <c r="AN784" s="224">
        <f t="shared" si="136"/>
        <v>10</v>
      </c>
      <c r="AO784" s="224">
        <f t="shared" si="137"/>
        <v>10</v>
      </c>
      <c r="AP784" s="233"/>
      <c r="AQ784" s="224">
        <f t="shared" si="138"/>
        <v>10</v>
      </c>
      <c r="AR784" s="224"/>
      <c r="AS784" s="224">
        <f t="shared" si="139"/>
        <v>10</v>
      </c>
      <c r="AT784" s="224">
        <f t="shared" si="140"/>
        <v>0</v>
      </c>
      <c r="AU784" s="224" t="str">
        <f>IFERROR((AQ784-#REF!+#REF!)/(#REF!-#REF!)*100,"")</f>
        <v/>
      </c>
      <c r="AV784" s="224"/>
      <c r="AW784" s="224"/>
      <c r="AX784" s="224"/>
    </row>
    <row r="785" ht="12.75" customHeight="1" spans="1:50">
      <c r="A785" s="13">
        <v>778</v>
      </c>
      <c r="B785" s="204" t="s">
        <v>2710</v>
      </c>
      <c r="C785" s="204" t="s">
        <v>2701</v>
      </c>
      <c r="D785" s="205" t="s">
        <v>1798</v>
      </c>
      <c r="E785" s="206"/>
      <c r="F785" s="206"/>
      <c r="G785" s="207" t="s">
        <v>3126</v>
      </c>
      <c r="H785" s="208"/>
      <c r="I785" s="209" t="s">
        <v>1799</v>
      </c>
      <c r="J785" s="208">
        <v>1</v>
      </c>
      <c r="K785" s="209" t="s">
        <v>3127</v>
      </c>
      <c r="L785" s="215" t="s">
        <v>1800</v>
      </c>
      <c r="M785" s="214" t="str">
        <f t="shared" si="132"/>
        <v>2004-12-31</v>
      </c>
      <c r="N785" s="46"/>
      <c r="O785" s="16"/>
      <c r="P785" s="14"/>
      <c r="Q785" s="217">
        <v>918</v>
      </c>
      <c r="R785" s="16">
        <v>0</v>
      </c>
      <c r="S785" s="16"/>
      <c r="T785" s="16">
        <f t="shared" si="141"/>
        <v>10</v>
      </c>
      <c r="U785" s="46"/>
      <c r="V785" s="16">
        <f t="shared" si="142"/>
        <v>10</v>
      </c>
      <c r="W785" s="16" t="str">
        <f t="shared" si="133"/>
        <v/>
      </c>
      <c r="X785" s="14"/>
      <c r="Y785" s="2"/>
      <c r="AA785" s="45" t="s">
        <v>3129</v>
      </c>
      <c r="AB785" s="224" t="s">
        <v>3130</v>
      </c>
      <c r="AC785" s="224"/>
      <c r="AD785" s="224"/>
      <c r="AE785" s="224"/>
      <c r="AF785" s="224"/>
      <c r="AG785" s="224">
        <v>1</v>
      </c>
      <c r="AH785" s="224">
        <v>0</v>
      </c>
      <c r="AI785" s="224">
        <v>0</v>
      </c>
      <c r="AJ785" s="224">
        <v>10</v>
      </c>
      <c r="AK785" s="230">
        <f t="shared" si="134"/>
        <v>2004</v>
      </c>
      <c r="AL785" s="224">
        <f t="shared" si="135"/>
        <v>10</v>
      </c>
      <c r="AM785" s="224">
        <v>0</v>
      </c>
      <c r="AN785" s="224">
        <f t="shared" si="136"/>
        <v>10</v>
      </c>
      <c r="AO785" s="224">
        <f t="shared" si="137"/>
        <v>10</v>
      </c>
      <c r="AP785" s="233"/>
      <c r="AQ785" s="224">
        <f t="shared" si="138"/>
        <v>10</v>
      </c>
      <c r="AR785" s="224"/>
      <c r="AS785" s="224">
        <f t="shared" si="139"/>
        <v>10</v>
      </c>
      <c r="AT785" s="224">
        <f t="shared" si="140"/>
        <v>0</v>
      </c>
      <c r="AU785" s="224" t="str">
        <f>IFERROR((AQ785-#REF!+#REF!)/(#REF!-#REF!)*100,"")</f>
        <v/>
      </c>
      <c r="AV785" s="224"/>
      <c r="AW785" s="224"/>
      <c r="AX785" s="224"/>
    </row>
    <row r="786" ht="12.75" customHeight="1" spans="1:50">
      <c r="A786" s="13">
        <v>779</v>
      </c>
      <c r="B786" s="204" t="s">
        <v>2711</v>
      </c>
      <c r="C786" s="204" t="s">
        <v>2701</v>
      </c>
      <c r="D786" s="205" t="s">
        <v>1798</v>
      </c>
      <c r="E786" s="206"/>
      <c r="F786" s="206"/>
      <c r="G786" s="207" t="s">
        <v>3126</v>
      </c>
      <c r="H786" s="208"/>
      <c r="I786" s="209" t="s">
        <v>1799</v>
      </c>
      <c r="J786" s="208">
        <v>1</v>
      </c>
      <c r="K786" s="209" t="s">
        <v>3127</v>
      </c>
      <c r="L786" s="215" t="s">
        <v>1800</v>
      </c>
      <c r="M786" s="214" t="str">
        <f t="shared" si="132"/>
        <v>2004-12-31</v>
      </c>
      <c r="N786" s="46"/>
      <c r="O786" s="16"/>
      <c r="P786" s="14"/>
      <c r="Q786" s="217">
        <v>918</v>
      </c>
      <c r="R786" s="16">
        <v>0</v>
      </c>
      <c r="S786" s="16"/>
      <c r="T786" s="16">
        <f t="shared" si="141"/>
        <v>10</v>
      </c>
      <c r="U786" s="46"/>
      <c r="V786" s="16">
        <f t="shared" si="142"/>
        <v>10</v>
      </c>
      <c r="W786" s="16" t="str">
        <f t="shared" si="133"/>
        <v/>
      </c>
      <c r="X786" s="14"/>
      <c r="Y786" s="2"/>
      <c r="AA786" s="45" t="s">
        <v>3129</v>
      </c>
      <c r="AB786" s="224" t="s">
        <v>3130</v>
      </c>
      <c r="AC786" s="224"/>
      <c r="AD786" s="224"/>
      <c r="AE786" s="224"/>
      <c r="AF786" s="224"/>
      <c r="AG786" s="224">
        <v>1</v>
      </c>
      <c r="AH786" s="224">
        <v>0</v>
      </c>
      <c r="AI786" s="224">
        <v>0</v>
      </c>
      <c r="AJ786" s="224">
        <v>10</v>
      </c>
      <c r="AK786" s="230">
        <f t="shared" si="134"/>
        <v>2004</v>
      </c>
      <c r="AL786" s="224">
        <f t="shared" si="135"/>
        <v>10</v>
      </c>
      <c r="AM786" s="224">
        <v>0</v>
      </c>
      <c r="AN786" s="224">
        <f t="shared" si="136"/>
        <v>10</v>
      </c>
      <c r="AO786" s="224">
        <f t="shared" si="137"/>
        <v>10</v>
      </c>
      <c r="AP786" s="233"/>
      <c r="AQ786" s="224">
        <f t="shared" si="138"/>
        <v>10</v>
      </c>
      <c r="AR786" s="224"/>
      <c r="AS786" s="224">
        <f t="shared" si="139"/>
        <v>10</v>
      </c>
      <c r="AT786" s="224">
        <f t="shared" si="140"/>
        <v>0</v>
      </c>
      <c r="AU786" s="224" t="str">
        <f>IFERROR((AQ786-#REF!+#REF!)/(#REF!-#REF!)*100,"")</f>
        <v/>
      </c>
      <c r="AV786" s="224"/>
      <c r="AW786" s="224"/>
      <c r="AX786" s="224"/>
    </row>
    <row r="787" ht="12.75" customHeight="1" spans="1:50">
      <c r="A787" s="13">
        <v>780</v>
      </c>
      <c r="B787" s="204" t="s">
        <v>2712</v>
      </c>
      <c r="C787" s="204" t="s">
        <v>2701</v>
      </c>
      <c r="D787" s="205" t="s">
        <v>1798</v>
      </c>
      <c r="E787" s="206"/>
      <c r="F787" s="206"/>
      <c r="G787" s="207" t="s">
        <v>3126</v>
      </c>
      <c r="H787" s="208"/>
      <c r="I787" s="209" t="s">
        <v>1799</v>
      </c>
      <c r="J787" s="208">
        <v>1</v>
      </c>
      <c r="K787" s="209" t="s">
        <v>3127</v>
      </c>
      <c r="L787" s="215" t="s">
        <v>1800</v>
      </c>
      <c r="M787" s="214" t="str">
        <f t="shared" si="132"/>
        <v>2004-12-31</v>
      </c>
      <c r="N787" s="46"/>
      <c r="O787" s="16"/>
      <c r="P787" s="14"/>
      <c r="Q787" s="217">
        <v>918</v>
      </c>
      <c r="R787" s="16">
        <v>0</v>
      </c>
      <c r="S787" s="16"/>
      <c r="T787" s="16">
        <f t="shared" si="141"/>
        <v>10</v>
      </c>
      <c r="U787" s="46"/>
      <c r="V787" s="16">
        <f t="shared" si="142"/>
        <v>10</v>
      </c>
      <c r="W787" s="16" t="str">
        <f t="shared" si="133"/>
        <v/>
      </c>
      <c r="X787" s="14"/>
      <c r="Y787" s="2"/>
      <c r="AA787" s="45" t="s">
        <v>3129</v>
      </c>
      <c r="AB787" s="224" t="s">
        <v>3130</v>
      </c>
      <c r="AC787" s="224"/>
      <c r="AD787" s="224"/>
      <c r="AE787" s="224"/>
      <c r="AF787" s="224"/>
      <c r="AG787" s="224">
        <v>1</v>
      </c>
      <c r="AH787" s="224">
        <v>0</v>
      </c>
      <c r="AI787" s="224">
        <v>0</v>
      </c>
      <c r="AJ787" s="224">
        <v>10</v>
      </c>
      <c r="AK787" s="230">
        <f t="shared" si="134"/>
        <v>2004</v>
      </c>
      <c r="AL787" s="224">
        <f t="shared" si="135"/>
        <v>10</v>
      </c>
      <c r="AM787" s="224">
        <v>0</v>
      </c>
      <c r="AN787" s="224">
        <f t="shared" si="136"/>
        <v>10</v>
      </c>
      <c r="AO787" s="224">
        <f t="shared" si="137"/>
        <v>10</v>
      </c>
      <c r="AP787" s="233"/>
      <c r="AQ787" s="224">
        <f t="shared" si="138"/>
        <v>10</v>
      </c>
      <c r="AR787" s="224"/>
      <c r="AS787" s="224">
        <f t="shared" si="139"/>
        <v>10</v>
      </c>
      <c r="AT787" s="224">
        <f t="shared" si="140"/>
        <v>0</v>
      </c>
      <c r="AU787" s="224" t="str">
        <f>IFERROR((AQ787-#REF!+#REF!)/(#REF!-#REF!)*100,"")</f>
        <v/>
      </c>
      <c r="AV787" s="224"/>
      <c r="AW787" s="224"/>
      <c r="AX787" s="224"/>
    </row>
    <row r="788" ht="12.75" customHeight="1" spans="1:50">
      <c r="A788" s="13">
        <v>781</v>
      </c>
      <c r="B788" s="204" t="s">
        <v>2713</v>
      </c>
      <c r="C788" s="204" t="s">
        <v>2701</v>
      </c>
      <c r="D788" s="205" t="s">
        <v>1798</v>
      </c>
      <c r="E788" s="206"/>
      <c r="F788" s="206"/>
      <c r="G788" s="207" t="s">
        <v>3126</v>
      </c>
      <c r="H788" s="208"/>
      <c r="I788" s="209" t="s">
        <v>1799</v>
      </c>
      <c r="J788" s="208">
        <v>1</v>
      </c>
      <c r="K788" s="209" t="s">
        <v>3127</v>
      </c>
      <c r="L788" s="215" t="s">
        <v>1800</v>
      </c>
      <c r="M788" s="214" t="str">
        <f t="shared" si="132"/>
        <v>2004-12-31</v>
      </c>
      <c r="N788" s="46"/>
      <c r="O788" s="16"/>
      <c r="P788" s="14"/>
      <c r="Q788" s="217">
        <v>918</v>
      </c>
      <c r="R788" s="16">
        <v>0</v>
      </c>
      <c r="S788" s="16"/>
      <c r="T788" s="16">
        <f t="shared" si="141"/>
        <v>10</v>
      </c>
      <c r="U788" s="46"/>
      <c r="V788" s="16">
        <f t="shared" si="142"/>
        <v>10</v>
      </c>
      <c r="W788" s="16" t="str">
        <f t="shared" si="133"/>
        <v/>
      </c>
      <c r="X788" s="14"/>
      <c r="Y788" s="2"/>
      <c r="AA788" s="45" t="s">
        <v>3129</v>
      </c>
      <c r="AB788" s="224" t="s">
        <v>3130</v>
      </c>
      <c r="AC788" s="224"/>
      <c r="AD788" s="224"/>
      <c r="AE788" s="224"/>
      <c r="AF788" s="224"/>
      <c r="AG788" s="224">
        <v>1</v>
      </c>
      <c r="AH788" s="224">
        <v>0</v>
      </c>
      <c r="AI788" s="224">
        <v>0</v>
      </c>
      <c r="AJ788" s="224">
        <v>10</v>
      </c>
      <c r="AK788" s="230">
        <f t="shared" si="134"/>
        <v>2004</v>
      </c>
      <c r="AL788" s="224">
        <f t="shared" si="135"/>
        <v>10</v>
      </c>
      <c r="AM788" s="224">
        <v>0</v>
      </c>
      <c r="AN788" s="224">
        <f t="shared" si="136"/>
        <v>10</v>
      </c>
      <c r="AO788" s="224">
        <f t="shared" si="137"/>
        <v>10</v>
      </c>
      <c r="AP788" s="233"/>
      <c r="AQ788" s="224">
        <f t="shared" si="138"/>
        <v>10</v>
      </c>
      <c r="AR788" s="224"/>
      <c r="AS788" s="224">
        <f t="shared" si="139"/>
        <v>10</v>
      </c>
      <c r="AT788" s="224">
        <f t="shared" si="140"/>
        <v>0</v>
      </c>
      <c r="AU788" s="224" t="str">
        <f>IFERROR((AQ788-#REF!+#REF!)/(#REF!-#REF!)*100,"")</f>
        <v/>
      </c>
      <c r="AV788" s="224"/>
      <c r="AW788" s="224"/>
      <c r="AX788" s="224"/>
    </row>
    <row r="789" ht="12.75" customHeight="1" spans="1:50">
      <c r="A789" s="13">
        <v>782</v>
      </c>
      <c r="B789" s="204" t="s">
        <v>2714</v>
      </c>
      <c r="C789" s="204" t="s">
        <v>2701</v>
      </c>
      <c r="D789" s="205" t="s">
        <v>1798</v>
      </c>
      <c r="E789" s="206"/>
      <c r="F789" s="206"/>
      <c r="G789" s="207" t="s">
        <v>3126</v>
      </c>
      <c r="H789" s="208"/>
      <c r="I789" s="209" t="s">
        <v>1799</v>
      </c>
      <c r="J789" s="208">
        <v>1</v>
      </c>
      <c r="K789" s="209" t="s">
        <v>3127</v>
      </c>
      <c r="L789" s="215" t="s">
        <v>1800</v>
      </c>
      <c r="M789" s="214" t="str">
        <f t="shared" si="132"/>
        <v>2004-12-31</v>
      </c>
      <c r="N789" s="46"/>
      <c r="O789" s="16"/>
      <c r="P789" s="14"/>
      <c r="Q789" s="217">
        <v>918</v>
      </c>
      <c r="R789" s="16">
        <v>0</v>
      </c>
      <c r="S789" s="16"/>
      <c r="T789" s="16">
        <f t="shared" si="141"/>
        <v>10</v>
      </c>
      <c r="U789" s="46"/>
      <c r="V789" s="16">
        <f t="shared" si="142"/>
        <v>10</v>
      </c>
      <c r="W789" s="16" t="str">
        <f t="shared" si="133"/>
        <v/>
      </c>
      <c r="X789" s="14"/>
      <c r="Y789" s="2"/>
      <c r="AA789" s="45" t="s">
        <v>3129</v>
      </c>
      <c r="AB789" s="224" t="s">
        <v>3130</v>
      </c>
      <c r="AC789" s="224"/>
      <c r="AD789" s="224"/>
      <c r="AE789" s="224"/>
      <c r="AF789" s="224"/>
      <c r="AG789" s="224">
        <v>1</v>
      </c>
      <c r="AH789" s="224">
        <v>0</v>
      </c>
      <c r="AI789" s="224">
        <v>0</v>
      </c>
      <c r="AJ789" s="224">
        <v>10</v>
      </c>
      <c r="AK789" s="230">
        <f t="shared" si="134"/>
        <v>2004</v>
      </c>
      <c r="AL789" s="224">
        <f t="shared" si="135"/>
        <v>10</v>
      </c>
      <c r="AM789" s="224">
        <v>0</v>
      </c>
      <c r="AN789" s="224">
        <f t="shared" si="136"/>
        <v>10</v>
      </c>
      <c r="AO789" s="224">
        <f t="shared" si="137"/>
        <v>10</v>
      </c>
      <c r="AP789" s="233"/>
      <c r="AQ789" s="224">
        <f t="shared" si="138"/>
        <v>10</v>
      </c>
      <c r="AR789" s="224"/>
      <c r="AS789" s="224">
        <f t="shared" si="139"/>
        <v>10</v>
      </c>
      <c r="AT789" s="224">
        <f t="shared" si="140"/>
        <v>0</v>
      </c>
      <c r="AU789" s="224" t="str">
        <f>IFERROR((AQ789-#REF!+#REF!)/(#REF!-#REF!)*100,"")</f>
        <v/>
      </c>
      <c r="AV789" s="224"/>
      <c r="AW789" s="224"/>
      <c r="AX789" s="224"/>
    </row>
    <row r="790" ht="12.75" customHeight="1" spans="1:50">
      <c r="A790" s="13">
        <v>783</v>
      </c>
      <c r="B790" s="204" t="s">
        <v>2715</v>
      </c>
      <c r="C790" s="204" t="s">
        <v>2701</v>
      </c>
      <c r="D790" s="205" t="s">
        <v>1798</v>
      </c>
      <c r="E790" s="206"/>
      <c r="F790" s="206"/>
      <c r="G790" s="207" t="s">
        <v>3126</v>
      </c>
      <c r="H790" s="208"/>
      <c r="I790" s="209" t="s">
        <v>1799</v>
      </c>
      <c r="J790" s="208">
        <v>1</v>
      </c>
      <c r="K790" s="209" t="s">
        <v>3127</v>
      </c>
      <c r="L790" s="215" t="s">
        <v>1800</v>
      </c>
      <c r="M790" s="214" t="str">
        <f t="shared" si="132"/>
        <v>2004-12-31</v>
      </c>
      <c r="N790" s="46"/>
      <c r="O790" s="16"/>
      <c r="P790" s="14"/>
      <c r="Q790" s="217">
        <v>918</v>
      </c>
      <c r="R790" s="16">
        <v>0</v>
      </c>
      <c r="S790" s="16"/>
      <c r="T790" s="16">
        <f t="shared" si="141"/>
        <v>10</v>
      </c>
      <c r="U790" s="46"/>
      <c r="V790" s="16">
        <f t="shared" si="142"/>
        <v>10</v>
      </c>
      <c r="W790" s="16" t="str">
        <f t="shared" si="133"/>
        <v/>
      </c>
      <c r="X790" s="14"/>
      <c r="Y790" s="2"/>
      <c r="AA790" s="45" t="s">
        <v>3129</v>
      </c>
      <c r="AB790" s="224" t="s">
        <v>3130</v>
      </c>
      <c r="AC790" s="224"/>
      <c r="AD790" s="224"/>
      <c r="AE790" s="224"/>
      <c r="AF790" s="224"/>
      <c r="AG790" s="224">
        <v>1</v>
      </c>
      <c r="AH790" s="224">
        <v>0</v>
      </c>
      <c r="AI790" s="224">
        <v>0</v>
      </c>
      <c r="AJ790" s="224">
        <v>10</v>
      </c>
      <c r="AK790" s="230">
        <f t="shared" si="134"/>
        <v>2004</v>
      </c>
      <c r="AL790" s="224">
        <f t="shared" si="135"/>
        <v>10</v>
      </c>
      <c r="AM790" s="224">
        <v>0</v>
      </c>
      <c r="AN790" s="224">
        <f t="shared" si="136"/>
        <v>10</v>
      </c>
      <c r="AO790" s="224">
        <f t="shared" si="137"/>
        <v>10</v>
      </c>
      <c r="AP790" s="233"/>
      <c r="AQ790" s="224">
        <f t="shared" si="138"/>
        <v>10</v>
      </c>
      <c r="AR790" s="224"/>
      <c r="AS790" s="224">
        <f t="shared" si="139"/>
        <v>10</v>
      </c>
      <c r="AT790" s="224">
        <f t="shared" si="140"/>
        <v>0</v>
      </c>
      <c r="AU790" s="224" t="str">
        <f>IFERROR((AQ790-#REF!+#REF!)/(#REF!-#REF!)*100,"")</f>
        <v/>
      </c>
      <c r="AV790" s="224"/>
      <c r="AW790" s="224"/>
      <c r="AX790" s="224"/>
    </row>
    <row r="791" ht="12.75" customHeight="1" spans="1:50">
      <c r="A791" s="13">
        <v>784</v>
      </c>
      <c r="B791" s="204" t="s">
        <v>2716</v>
      </c>
      <c r="C791" s="204" t="s">
        <v>2701</v>
      </c>
      <c r="D791" s="205" t="s">
        <v>1798</v>
      </c>
      <c r="E791" s="206"/>
      <c r="F791" s="206"/>
      <c r="G791" s="207" t="s">
        <v>3126</v>
      </c>
      <c r="H791" s="208"/>
      <c r="I791" s="209" t="s">
        <v>1799</v>
      </c>
      <c r="J791" s="208">
        <v>1</v>
      </c>
      <c r="K791" s="209" t="s">
        <v>3127</v>
      </c>
      <c r="L791" s="215" t="s">
        <v>1800</v>
      </c>
      <c r="M791" s="214" t="str">
        <f t="shared" si="132"/>
        <v>2004-12-31</v>
      </c>
      <c r="N791" s="46"/>
      <c r="O791" s="16"/>
      <c r="P791" s="14"/>
      <c r="Q791" s="217">
        <v>918</v>
      </c>
      <c r="R791" s="16">
        <v>0</v>
      </c>
      <c r="S791" s="16"/>
      <c r="T791" s="16">
        <f t="shared" si="141"/>
        <v>10</v>
      </c>
      <c r="U791" s="46"/>
      <c r="V791" s="16">
        <f t="shared" si="142"/>
        <v>10</v>
      </c>
      <c r="W791" s="16" t="str">
        <f t="shared" si="133"/>
        <v/>
      </c>
      <c r="X791" s="14"/>
      <c r="Y791" s="2"/>
      <c r="AA791" s="45" t="s">
        <v>3129</v>
      </c>
      <c r="AB791" s="224" t="s">
        <v>3130</v>
      </c>
      <c r="AC791" s="224"/>
      <c r="AD791" s="224"/>
      <c r="AE791" s="224"/>
      <c r="AF791" s="224"/>
      <c r="AG791" s="224">
        <v>1</v>
      </c>
      <c r="AH791" s="224">
        <v>0</v>
      </c>
      <c r="AI791" s="224">
        <v>0</v>
      </c>
      <c r="AJ791" s="224">
        <v>10</v>
      </c>
      <c r="AK791" s="230">
        <f t="shared" si="134"/>
        <v>2004</v>
      </c>
      <c r="AL791" s="224">
        <f t="shared" si="135"/>
        <v>10</v>
      </c>
      <c r="AM791" s="224">
        <v>0</v>
      </c>
      <c r="AN791" s="224">
        <f t="shared" si="136"/>
        <v>10</v>
      </c>
      <c r="AO791" s="224">
        <f t="shared" si="137"/>
        <v>10</v>
      </c>
      <c r="AP791" s="233"/>
      <c r="AQ791" s="224">
        <f t="shared" si="138"/>
        <v>10</v>
      </c>
      <c r="AR791" s="224"/>
      <c r="AS791" s="224">
        <f t="shared" si="139"/>
        <v>10</v>
      </c>
      <c r="AT791" s="224">
        <f t="shared" si="140"/>
        <v>0</v>
      </c>
      <c r="AU791" s="224" t="str">
        <f>IFERROR((AQ791-#REF!+#REF!)/(#REF!-#REF!)*100,"")</f>
        <v/>
      </c>
      <c r="AV791" s="224"/>
      <c r="AW791" s="224"/>
      <c r="AX791" s="224"/>
    </row>
    <row r="792" ht="12.75" customHeight="1" spans="1:50">
      <c r="A792" s="13">
        <v>785</v>
      </c>
      <c r="B792" s="204" t="s">
        <v>2717</v>
      </c>
      <c r="C792" s="204" t="s">
        <v>2701</v>
      </c>
      <c r="D792" s="205" t="s">
        <v>1798</v>
      </c>
      <c r="E792" s="206"/>
      <c r="F792" s="206"/>
      <c r="G792" s="207" t="s">
        <v>3126</v>
      </c>
      <c r="H792" s="208"/>
      <c r="I792" s="209" t="s">
        <v>1799</v>
      </c>
      <c r="J792" s="208">
        <v>1</v>
      </c>
      <c r="K792" s="209" t="s">
        <v>3127</v>
      </c>
      <c r="L792" s="215" t="s">
        <v>1800</v>
      </c>
      <c r="M792" s="214" t="str">
        <f t="shared" si="132"/>
        <v>2004-12-31</v>
      </c>
      <c r="N792" s="46"/>
      <c r="O792" s="16"/>
      <c r="P792" s="14"/>
      <c r="Q792" s="217">
        <v>918</v>
      </c>
      <c r="R792" s="16">
        <v>0</v>
      </c>
      <c r="S792" s="16"/>
      <c r="T792" s="16">
        <f t="shared" si="141"/>
        <v>10</v>
      </c>
      <c r="U792" s="46"/>
      <c r="V792" s="16">
        <f t="shared" si="142"/>
        <v>10</v>
      </c>
      <c r="W792" s="16" t="str">
        <f t="shared" si="133"/>
        <v/>
      </c>
      <c r="X792" s="14"/>
      <c r="Y792" s="2"/>
      <c r="AA792" s="45" t="s">
        <v>3129</v>
      </c>
      <c r="AB792" s="224" t="s">
        <v>3130</v>
      </c>
      <c r="AC792" s="224"/>
      <c r="AD792" s="224"/>
      <c r="AE792" s="224"/>
      <c r="AF792" s="224"/>
      <c r="AG792" s="224">
        <v>1</v>
      </c>
      <c r="AH792" s="224">
        <v>0</v>
      </c>
      <c r="AI792" s="224">
        <v>0</v>
      </c>
      <c r="AJ792" s="224">
        <v>10</v>
      </c>
      <c r="AK792" s="230">
        <f t="shared" si="134"/>
        <v>2004</v>
      </c>
      <c r="AL792" s="224">
        <f t="shared" si="135"/>
        <v>10</v>
      </c>
      <c r="AM792" s="224">
        <v>0</v>
      </c>
      <c r="AN792" s="224">
        <f t="shared" si="136"/>
        <v>10</v>
      </c>
      <c r="AO792" s="224">
        <f t="shared" si="137"/>
        <v>10</v>
      </c>
      <c r="AP792" s="233"/>
      <c r="AQ792" s="224">
        <f t="shared" si="138"/>
        <v>10</v>
      </c>
      <c r="AR792" s="224"/>
      <c r="AS792" s="224">
        <f t="shared" si="139"/>
        <v>10</v>
      </c>
      <c r="AT792" s="224">
        <f t="shared" si="140"/>
        <v>0</v>
      </c>
      <c r="AU792" s="224" t="str">
        <f>IFERROR((AQ792-#REF!+#REF!)/(#REF!-#REF!)*100,"")</f>
        <v/>
      </c>
      <c r="AV792" s="224"/>
      <c r="AW792" s="224"/>
      <c r="AX792" s="224"/>
    </row>
    <row r="793" ht="12.75" customHeight="1" spans="1:50">
      <c r="A793" s="13">
        <v>786</v>
      </c>
      <c r="B793" s="204" t="s">
        <v>2718</v>
      </c>
      <c r="C793" s="204" t="s">
        <v>2701</v>
      </c>
      <c r="D793" s="205" t="s">
        <v>1798</v>
      </c>
      <c r="E793" s="206"/>
      <c r="F793" s="206"/>
      <c r="G793" s="207" t="s">
        <v>3126</v>
      </c>
      <c r="H793" s="208"/>
      <c r="I793" s="209" t="s">
        <v>1799</v>
      </c>
      <c r="J793" s="208">
        <v>1</v>
      </c>
      <c r="K793" s="209" t="s">
        <v>3127</v>
      </c>
      <c r="L793" s="215" t="s">
        <v>1800</v>
      </c>
      <c r="M793" s="214" t="str">
        <f t="shared" si="132"/>
        <v>2004-12-31</v>
      </c>
      <c r="N793" s="46"/>
      <c r="O793" s="16"/>
      <c r="P793" s="14"/>
      <c r="Q793" s="217">
        <v>918</v>
      </c>
      <c r="R793" s="16">
        <v>0</v>
      </c>
      <c r="S793" s="16"/>
      <c r="T793" s="16">
        <f t="shared" si="141"/>
        <v>10</v>
      </c>
      <c r="U793" s="46"/>
      <c r="V793" s="16">
        <f t="shared" si="142"/>
        <v>10</v>
      </c>
      <c r="W793" s="16" t="str">
        <f t="shared" si="133"/>
        <v/>
      </c>
      <c r="X793" s="14"/>
      <c r="Y793" s="2"/>
      <c r="AA793" s="45" t="s">
        <v>3129</v>
      </c>
      <c r="AB793" s="224" t="s">
        <v>3130</v>
      </c>
      <c r="AC793" s="224"/>
      <c r="AD793" s="224"/>
      <c r="AE793" s="224"/>
      <c r="AF793" s="224"/>
      <c r="AG793" s="224">
        <v>1</v>
      </c>
      <c r="AH793" s="224">
        <v>0</v>
      </c>
      <c r="AI793" s="224">
        <v>0</v>
      </c>
      <c r="AJ793" s="224">
        <v>10</v>
      </c>
      <c r="AK793" s="230">
        <f t="shared" si="134"/>
        <v>2004</v>
      </c>
      <c r="AL793" s="224">
        <f t="shared" si="135"/>
        <v>10</v>
      </c>
      <c r="AM793" s="224">
        <v>0</v>
      </c>
      <c r="AN793" s="224">
        <f t="shared" si="136"/>
        <v>10</v>
      </c>
      <c r="AO793" s="224">
        <f t="shared" si="137"/>
        <v>10</v>
      </c>
      <c r="AP793" s="233"/>
      <c r="AQ793" s="224">
        <f t="shared" si="138"/>
        <v>10</v>
      </c>
      <c r="AR793" s="224"/>
      <c r="AS793" s="224">
        <f t="shared" si="139"/>
        <v>10</v>
      </c>
      <c r="AT793" s="224">
        <f t="shared" si="140"/>
        <v>0</v>
      </c>
      <c r="AU793" s="224" t="str">
        <f>IFERROR((AQ793-#REF!+#REF!)/(#REF!-#REF!)*100,"")</f>
        <v/>
      </c>
      <c r="AV793" s="224"/>
      <c r="AW793" s="224"/>
      <c r="AX793" s="224"/>
    </row>
    <row r="794" ht="12.75" customHeight="1" spans="1:50">
      <c r="A794" s="13">
        <v>787</v>
      </c>
      <c r="B794" s="204" t="s">
        <v>2719</v>
      </c>
      <c r="C794" s="204" t="s">
        <v>2701</v>
      </c>
      <c r="D794" s="205" t="s">
        <v>1798</v>
      </c>
      <c r="E794" s="206"/>
      <c r="F794" s="206"/>
      <c r="G794" s="207" t="s">
        <v>3126</v>
      </c>
      <c r="H794" s="208"/>
      <c r="I794" s="209" t="s">
        <v>1799</v>
      </c>
      <c r="J794" s="208">
        <v>1</v>
      </c>
      <c r="K794" s="209" t="s">
        <v>3127</v>
      </c>
      <c r="L794" s="215" t="s">
        <v>1800</v>
      </c>
      <c r="M794" s="214" t="str">
        <f t="shared" si="132"/>
        <v>2004-12-31</v>
      </c>
      <c r="N794" s="46"/>
      <c r="O794" s="16"/>
      <c r="P794" s="14"/>
      <c r="Q794" s="217">
        <v>918</v>
      </c>
      <c r="R794" s="16">
        <v>0</v>
      </c>
      <c r="S794" s="16"/>
      <c r="T794" s="16">
        <f t="shared" si="141"/>
        <v>10</v>
      </c>
      <c r="U794" s="46"/>
      <c r="V794" s="16">
        <f t="shared" si="142"/>
        <v>10</v>
      </c>
      <c r="W794" s="16" t="str">
        <f t="shared" si="133"/>
        <v/>
      </c>
      <c r="X794" s="14"/>
      <c r="Y794" s="2"/>
      <c r="AA794" s="45" t="s">
        <v>3129</v>
      </c>
      <c r="AB794" s="224" t="s">
        <v>3130</v>
      </c>
      <c r="AC794" s="224"/>
      <c r="AD794" s="224"/>
      <c r="AE794" s="224"/>
      <c r="AF794" s="224"/>
      <c r="AG794" s="224">
        <v>1</v>
      </c>
      <c r="AH794" s="224">
        <v>0</v>
      </c>
      <c r="AI794" s="224">
        <v>0</v>
      </c>
      <c r="AJ794" s="224">
        <v>10</v>
      </c>
      <c r="AK794" s="230">
        <f t="shared" si="134"/>
        <v>2004</v>
      </c>
      <c r="AL794" s="224">
        <f t="shared" si="135"/>
        <v>10</v>
      </c>
      <c r="AM794" s="224">
        <v>0</v>
      </c>
      <c r="AN794" s="224">
        <f t="shared" si="136"/>
        <v>10</v>
      </c>
      <c r="AO794" s="224">
        <f t="shared" si="137"/>
        <v>10</v>
      </c>
      <c r="AP794" s="233"/>
      <c r="AQ794" s="224">
        <f t="shared" si="138"/>
        <v>10</v>
      </c>
      <c r="AR794" s="224"/>
      <c r="AS794" s="224">
        <f t="shared" si="139"/>
        <v>10</v>
      </c>
      <c r="AT794" s="224">
        <f t="shared" si="140"/>
        <v>0</v>
      </c>
      <c r="AU794" s="224" t="str">
        <f>IFERROR((AQ794-#REF!+#REF!)/(#REF!-#REF!)*100,"")</f>
        <v/>
      </c>
      <c r="AV794" s="224"/>
      <c r="AW794" s="224"/>
      <c r="AX794" s="224"/>
    </row>
    <row r="795" ht="12.75" customHeight="1" spans="1:50">
      <c r="A795" s="13">
        <v>788</v>
      </c>
      <c r="B795" s="204" t="s">
        <v>2720</v>
      </c>
      <c r="C795" s="204" t="s">
        <v>2701</v>
      </c>
      <c r="D795" s="205" t="s">
        <v>1798</v>
      </c>
      <c r="E795" s="206"/>
      <c r="F795" s="206"/>
      <c r="G795" s="207" t="s">
        <v>3126</v>
      </c>
      <c r="H795" s="208"/>
      <c r="I795" s="209" t="s">
        <v>1799</v>
      </c>
      <c r="J795" s="208">
        <v>1</v>
      </c>
      <c r="K795" s="209" t="s">
        <v>3127</v>
      </c>
      <c r="L795" s="215" t="s">
        <v>1800</v>
      </c>
      <c r="M795" s="214" t="str">
        <f t="shared" si="132"/>
        <v>2004-12-31</v>
      </c>
      <c r="N795" s="46"/>
      <c r="O795" s="16"/>
      <c r="P795" s="14"/>
      <c r="Q795" s="217">
        <v>918</v>
      </c>
      <c r="R795" s="16">
        <v>0</v>
      </c>
      <c r="S795" s="16"/>
      <c r="T795" s="16">
        <f t="shared" si="141"/>
        <v>10</v>
      </c>
      <c r="U795" s="46"/>
      <c r="V795" s="16">
        <f t="shared" si="142"/>
        <v>10</v>
      </c>
      <c r="W795" s="16" t="str">
        <f t="shared" si="133"/>
        <v/>
      </c>
      <c r="X795" s="14"/>
      <c r="Y795" s="2"/>
      <c r="AA795" s="45" t="s">
        <v>3129</v>
      </c>
      <c r="AB795" s="224" t="s">
        <v>3130</v>
      </c>
      <c r="AC795" s="224"/>
      <c r="AD795" s="224"/>
      <c r="AE795" s="224"/>
      <c r="AF795" s="224"/>
      <c r="AG795" s="224">
        <v>1</v>
      </c>
      <c r="AH795" s="224">
        <v>0</v>
      </c>
      <c r="AI795" s="224">
        <v>0</v>
      </c>
      <c r="AJ795" s="224">
        <v>10</v>
      </c>
      <c r="AK795" s="230">
        <f t="shared" si="134"/>
        <v>2004</v>
      </c>
      <c r="AL795" s="224">
        <f t="shared" si="135"/>
        <v>10</v>
      </c>
      <c r="AM795" s="224">
        <v>0</v>
      </c>
      <c r="AN795" s="224">
        <f t="shared" si="136"/>
        <v>10</v>
      </c>
      <c r="AO795" s="224">
        <f t="shared" si="137"/>
        <v>10</v>
      </c>
      <c r="AP795" s="233"/>
      <c r="AQ795" s="224">
        <f t="shared" si="138"/>
        <v>10</v>
      </c>
      <c r="AR795" s="224"/>
      <c r="AS795" s="224">
        <f t="shared" si="139"/>
        <v>10</v>
      </c>
      <c r="AT795" s="224">
        <f t="shared" si="140"/>
        <v>0</v>
      </c>
      <c r="AU795" s="224" t="str">
        <f>IFERROR((AQ795-#REF!+#REF!)/(#REF!-#REF!)*100,"")</f>
        <v/>
      </c>
      <c r="AV795" s="224"/>
      <c r="AW795" s="224"/>
      <c r="AX795" s="224"/>
    </row>
    <row r="796" ht="12.75" customHeight="1" spans="1:50">
      <c r="A796" s="13">
        <v>789</v>
      </c>
      <c r="B796" s="204" t="s">
        <v>2721</v>
      </c>
      <c r="C796" s="204" t="s">
        <v>2701</v>
      </c>
      <c r="D796" s="205" t="s">
        <v>1798</v>
      </c>
      <c r="E796" s="206"/>
      <c r="F796" s="206"/>
      <c r="G796" s="207" t="s">
        <v>3126</v>
      </c>
      <c r="H796" s="208"/>
      <c r="I796" s="209" t="s">
        <v>1799</v>
      </c>
      <c r="J796" s="208">
        <v>1</v>
      </c>
      <c r="K796" s="209" t="s">
        <v>3127</v>
      </c>
      <c r="L796" s="215" t="s">
        <v>1800</v>
      </c>
      <c r="M796" s="214" t="str">
        <f t="shared" si="132"/>
        <v>2004-12-31</v>
      </c>
      <c r="N796" s="46"/>
      <c r="O796" s="16"/>
      <c r="P796" s="14"/>
      <c r="Q796" s="217">
        <v>918</v>
      </c>
      <c r="R796" s="16">
        <v>0</v>
      </c>
      <c r="S796" s="16"/>
      <c r="T796" s="16">
        <f t="shared" si="141"/>
        <v>10</v>
      </c>
      <c r="U796" s="46"/>
      <c r="V796" s="16">
        <f t="shared" si="142"/>
        <v>10</v>
      </c>
      <c r="W796" s="16" t="str">
        <f t="shared" si="133"/>
        <v/>
      </c>
      <c r="X796" s="14"/>
      <c r="Y796" s="2"/>
      <c r="AA796" s="45" t="s">
        <v>3129</v>
      </c>
      <c r="AB796" s="224" t="s">
        <v>3130</v>
      </c>
      <c r="AC796" s="224"/>
      <c r="AD796" s="224"/>
      <c r="AE796" s="224"/>
      <c r="AF796" s="224"/>
      <c r="AG796" s="224">
        <v>1</v>
      </c>
      <c r="AH796" s="224">
        <v>0</v>
      </c>
      <c r="AI796" s="224">
        <v>0</v>
      </c>
      <c r="AJ796" s="224">
        <v>10</v>
      </c>
      <c r="AK796" s="230">
        <f t="shared" si="134"/>
        <v>2004</v>
      </c>
      <c r="AL796" s="224">
        <f t="shared" si="135"/>
        <v>10</v>
      </c>
      <c r="AM796" s="224">
        <v>0</v>
      </c>
      <c r="AN796" s="224">
        <f t="shared" si="136"/>
        <v>10</v>
      </c>
      <c r="AO796" s="224">
        <f t="shared" si="137"/>
        <v>10</v>
      </c>
      <c r="AP796" s="233"/>
      <c r="AQ796" s="224">
        <f t="shared" si="138"/>
        <v>10</v>
      </c>
      <c r="AR796" s="224"/>
      <c r="AS796" s="224">
        <f t="shared" si="139"/>
        <v>10</v>
      </c>
      <c r="AT796" s="224">
        <f t="shared" si="140"/>
        <v>0</v>
      </c>
      <c r="AU796" s="224" t="str">
        <f>IFERROR((AQ796-#REF!+#REF!)/(#REF!-#REF!)*100,"")</f>
        <v/>
      </c>
      <c r="AV796" s="224"/>
      <c r="AW796" s="224"/>
      <c r="AX796" s="224"/>
    </row>
    <row r="797" ht="12.75" customHeight="1" spans="1:50">
      <c r="A797" s="13">
        <v>790</v>
      </c>
      <c r="B797" s="204" t="s">
        <v>2722</v>
      </c>
      <c r="C797" s="204" t="s">
        <v>2701</v>
      </c>
      <c r="D797" s="205" t="s">
        <v>1798</v>
      </c>
      <c r="E797" s="206"/>
      <c r="F797" s="206"/>
      <c r="G797" s="207" t="s">
        <v>3126</v>
      </c>
      <c r="H797" s="208"/>
      <c r="I797" s="209" t="s">
        <v>1799</v>
      </c>
      <c r="J797" s="208">
        <v>1</v>
      </c>
      <c r="K797" s="209" t="s">
        <v>3127</v>
      </c>
      <c r="L797" s="215" t="s">
        <v>1800</v>
      </c>
      <c r="M797" s="214" t="str">
        <f t="shared" si="132"/>
        <v>2004-12-31</v>
      </c>
      <c r="N797" s="46"/>
      <c r="O797" s="16"/>
      <c r="P797" s="14"/>
      <c r="Q797" s="217">
        <v>918</v>
      </c>
      <c r="R797" s="16">
        <v>0</v>
      </c>
      <c r="S797" s="16"/>
      <c r="T797" s="16">
        <f t="shared" si="141"/>
        <v>10</v>
      </c>
      <c r="U797" s="46"/>
      <c r="V797" s="16">
        <f t="shared" si="142"/>
        <v>10</v>
      </c>
      <c r="W797" s="16" t="str">
        <f t="shared" si="133"/>
        <v/>
      </c>
      <c r="X797" s="14"/>
      <c r="Y797" s="2"/>
      <c r="AA797" s="45" t="s">
        <v>3129</v>
      </c>
      <c r="AB797" s="224" t="s">
        <v>3130</v>
      </c>
      <c r="AC797" s="224"/>
      <c r="AD797" s="224"/>
      <c r="AE797" s="224"/>
      <c r="AF797" s="224"/>
      <c r="AG797" s="224">
        <v>1</v>
      </c>
      <c r="AH797" s="224">
        <v>0</v>
      </c>
      <c r="AI797" s="224">
        <v>0</v>
      </c>
      <c r="AJ797" s="224">
        <v>10</v>
      </c>
      <c r="AK797" s="230">
        <f t="shared" si="134"/>
        <v>2004</v>
      </c>
      <c r="AL797" s="224">
        <f t="shared" si="135"/>
        <v>10</v>
      </c>
      <c r="AM797" s="224">
        <v>0</v>
      </c>
      <c r="AN797" s="224">
        <f t="shared" si="136"/>
        <v>10</v>
      </c>
      <c r="AO797" s="224">
        <f t="shared" si="137"/>
        <v>10</v>
      </c>
      <c r="AP797" s="233"/>
      <c r="AQ797" s="224">
        <f t="shared" si="138"/>
        <v>10</v>
      </c>
      <c r="AR797" s="224"/>
      <c r="AS797" s="224">
        <f t="shared" si="139"/>
        <v>10</v>
      </c>
      <c r="AT797" s="224">
        <f t="shared" si="140"/>
        <v>0</v>
      </c>
      <c r="AU797" s="224" t="str">
        <f>IFERROR((AQ797-#REF!+#REF!)/(#REF!-#REF!)*100,"")</f>
        <v/>
      </c>
      <c r="AV797" s="224"/>
      <c r="AW797" s="224"/>
      <c r="AX797" s="224"/>
    </row>
    <row r="798" ht="12.75" customHeight="1" spans="1:50">
      <c r="A798" s="13">
        <v>791</v>
      </c>
      <c r="B798" s="204" t="s">
        <v>2723</v>
      </c>
      <c r="C798" s="204" t="s">
        <v>2724</v>
      </c>
      <c r="D798" s="205" t="s">
        <v>1798</v>
      </c>
      <c r="E798" s="206"/>
      <c r="F798" s="206"/>
      <c r="G798" s="207" t="s">
        <v>3126</v>
      </c>
      <c r="H798" s="208"/>
      <c r="I798" s="209" t="s">
        <v>1799</v>
      </c>
      <c r="J798" s="208">
        <v>1</v>
      </c>
      <c r="K798" s="209" t="s">
        <v>3127</v>
      </c>
      <c r="L798" s="215" t="s">
        <v>1800</v>
      </c>
      <c r="M798" s="214" t="str">
        <f t="shared" si="132"/>
        <v>2004-12-31</v>
      </c>
      <c r="N798" s="46"/>
      <c r="O798" s="16"/>
      <c r="P798" s="14"/>
      <c r="Q798" s="217">
        <v>637</v>
      </c>
      <c r="R798" s="16">
        <v>0</v>
      </c>
      <c r="S798" s="16"/>
      <c r="T798" s="16">
        <f t="shared" si="141"/>
        <v>30</v>
      </c>
      <c r="U798" s="46"/>
      <c r="V798" s="16">
        <f t="shared" si="142"/>
        <v>30</v>
      </c>
      <c r="W798" s="16" t="str">
        <f t="shared" si="133"/>
        <v/>
      </c>
      <c r="X798" s="14"/>
      <c r="Y798" s="2"/>
      <c r="AA798" s="45" t="s">
        <v>3129</v>
      </c>
      <c r="AB798" s="224" t="s">
        <v>3130</v>
      </c>
      <c r="AC798" s="224"/>
      <c r="AD798" s="224"/>
      <c r="AE798" s="224"/>
      <c r="AF798" s="224"/>
      <c r="AG798" s="224">
        <v>1</v>
      </c>
      <c r="AH798" s="224">
        <v>0</v>
      </c>
      <c r="AI798" s="224">
        <v>0</v>
      </c>
      <c r="AJ798" s="224">
        <v>30</v>
      </c>
      <c r="AK798" s="230">
        <f t="shared" si="134"/>
        <v>2004</v>
      </c>
      <c r="AL798" s="224">
        <f t="shared" si="135"/>
        <v>30</v>
      </c>
      <c r="AM798" s="224">
        <v>0</v>
      </c>
      <c r="AN798" s="224">
        <f t="shared" si="136"/>
        <v>30</v>
      </c>
      <c r="AO798" s="224">
        <f t="shared" si="137"/>
        <v>30</v>
      </c>
      <c r="AP798" s="233"/>
      <c r="AQ798" s="224">
        <f t="shared" si="138"/>
        <v>30</v>
      </c>
      <c r="AR798" s="224"/>
      <c r="AS798" s="224">
        <f t="shared" si="139"/>
        <v>30</v>
      </c>
      <c r="AT798" s="224">
        <f t="shared" si="140"/>
        <v>0</v>
      </c>
      <c r="AU798" s="224" t="str">
        <f>IFERROR((AQ798-#REF!+#REF!)/(#REF!-#REF!)*100,"")</f>
        <v/>
      </c>
      <c r="AV798" s="224"/>
      <c r="AW798" s="224"/>
      <c r="AX798" s="224"/>
    </row>
    <row r="799" ht="12.75" customHeight="1" spans="1:50">
      <c r="A799" s="13">
        <v>792</v>
      </c>
      <c r="B799" s="204" t="s">
        <v>2725</v>
      </c>
      <c r="C799" s="204" t="s">
        <v>2724</v>
      </c>
      <c r="D799" s="205" t="s">
        <v>1798</v>
      </c>
      <c r="E799" s="206"/>
      <c r="F799" s="206"/>
      <c r="G799" s="207" t="s">
        <v>3126</v>
      </c>
      <c r="H799" s="208"/>
      <c r="I799" s="209" t="s">
        <v>1799</v>
      </c>
      <c r="J799" s="208">
        <v>1</v>
      </c>
      <c r="K799" s="209" t="s">
        <v>3127</v>
      </c>
      <c r="L799" s="215" t="s">
        <v>1800</v>
      </c>
      <c r="M799" s="214" t="str">
        <f t="shared" si="132"/>
        <v>2004-12-31</v>
      </c>
      <c r="N799" s="46"/>
      <c r="O799" s="16"/>
      <c r="P799" s="14"/>
      <c r="Q799" s="217">
        <v>637</v>
      </c>
      <c r="R799" s="16">
        <v>0</v>
      </c>
      <c r="S799" s="16"/>
      <c r="T799" s="16">
        <f t="shared" si="141"/>
        <v>30</v>
      </c>
      <c r="U799" s="46"/>
      <c r="V799" s="16">
        <f t="shared" si="142"/>
        <v>30</v>
      </c>
      <c r="W799" s="16" t="str">
        <f t="shared" si="133"/>
        <v/>
      </c>
      <c r="X799" s="14"/>
      <c r="Y799" s="2"/>
      <c r="AA799" s="45" t="s">
        <v>3129</v>
      </c>
      <c r="AB799" s="224" t="s">
        <v>3130</v>
      </c>
      <c r="AC799" s="224"/>
      <c r="AD799" s="224"/>
      <c r="AE799" s="224"/>
      <c r="AF799" s="224"/>
      <c r="AG799" s="224">
        <v>1</v>
      </c>
      <c r="AH799" s="224">
        <v>0</v>
      </c>
      <c r="AI799" s="224">
        <v>0</v>
      </c>
      <c r="AJ799" s="224">
        <v>30</v>
      </c>
      <c r="AK799" s="230">
        <f t="shared" si="134"/>
        <v>2004</v>
      </c>
      <c r="AL799" s="224">
        <f t="shared" si="135"/>
        <v>30</v>
      </c>
      <c r="AM799" s="224">
        <v>0</v>
      </c>
      <c r="AN799" s="224">
        <f t="shared" si="136"/>
        <v>30</v>
      </c>
      <c r="AO799" s="224">
        <f t="shared" si="137"/>
        <v>30</v>
      </c>
      <c r="AP799" s="233"/>
      <c r="AQ799" s="224">
        <f t="shared" si="138"/>
        <v>30</v>
      </c>
      <c r="AR799" s="224"/>
      <c r="AS799" s="224">
        <f t="shared" si="139"/>
        <v>30</v>
      </c>
      <c r="AT799" s="224">
        <f t="shared" si="140"/>
        <v>0</v>
      </c>
      <c r="AU799" s="224" t="str">
        <f>IFERROR((AQ799-#REF!+#REF!)/(#REF!-#REF!)*100,"")</f>
        <v/>
      </c>
      <c r="AV799" s="224"/>
      <c r="AW799" s="224"/>
      <c r="AX799" s="224"/>
    </row>
    <row r="800" ht="12.75" customHeight="1" spans="1:50">
      <c r="A800" s="13">
        <v>793</v>
      </c>
      <c r="B800" s="204" t="s">
        <v>2726</v>
      </c>
      <c r="C800" s="204" t="s">
        <v>2724</v>
      </c>
      <c r="D800" s="205" t="s">
        <v>1798</v>
      </c>
      <c r="E800" s="206"/>
      <c r="F800" s="206"/>
      <c r="G800" s="207" t="s">
        <v>3126</v>
      </c>
      <c r="H800" s="208"/>
      <c r="I800" s="209" t="s">
        <v>1799</v>
      </c>
      <c r="J800" s="208">
        <v>1</v>
      </c>
      <c r="K800" s="209" t="s">
        <v>3127</v>
      </c>
      <c r="L800" s="215" t="s">
        <v>1800</v>
      </c>
      <c r="M800" s="214" t="str">
        <f t="shared" si="132"/>
        <v>2004-12-31</v>
      </c>
      <c r="N800" s="46"/>
      <c r="O800" s="16"/>
      <c r="P800" s="14"/>
      <c r="Q800" s="217">
        <v>637</v>
      </c>
      <c r="R800" s="16">
        <v>0</v>
      </c>
      <c r="S800" s="16"/>
      <c r="T800" s="16">
        <f t="shared" si="141"/>
        <v>30</v>
      </c>
      <c r="U800" s="46"/>
      <c r="V800" s="16">
        <f t="shared" si="142"/>
        <v>30</v>
      </c>
      <c r="W800" s="16" t="str">
        <f t="shared" si="133"/>
        <v/>
      </c>
      <c r="X800" s="14"/>
      <c r="Y800" s="2"/>
      <c r="AA800" s="45" t="s">
        <v>3129</v>
      </c>
      <c r="AB800" s="224" t="s">
        <v>3130</v>
      </c>
      <c r="AC800" s="224"/>
      <c r="AD800" s="224"/>
      <c r="AE800" s="224"/>
      <c r="AF800" s="224"/>
      <c r="AG800" s="224">
        <v>1</v>
      </c>
      <c r="AH800" s="224">
        <v>0</v>
      </c>
      <c r="AI800" s="224">
        <v>0</v>
      </c>
      <c r="AJ800" s="224">
        <v>30</v>
      </c>
      <c r="AK800" s="230">
        <f t="shared" si="134"/>
        <v>2004</v>
      </c>
      <c r="AL800" s="224">
        <f t="shared" si="135"/>
        <v>30</v>
      </c>
      <c r="AM800" s="224">
        <v>0</v>
      </c>
      <c r="AN800" s="224">
        <f t="shared" si="136"/>
        <v>30</v>
      </c>
      <c r="AO800" s="224">
        <f t="shared" si="137"/>
        <v>30</v>
      </c>
      <c r="AP800" s="233"/>
      <c r="AQ800" s="224">
        <f t="shared" si="138"/>
        <v>30</v>
      </c>
      <c r="AR800" s="224"/>
      <c r="AS800" s="224">
        <f t="shared" si="139"/>
        <v>30</v>
      </c>
      <c r="AT800" s="224">
        <f t="shared" si="140"/>
        <v>0</v>
      </c>
      <c r="AU800" s="224" t="str">
        <f>IFERROR((AQ800-#REF!+#REF!)/(#REF!-#REF!)*100,"")</f>
        <v/>
      </c>
      <c r="AV800" s="224"/>
      <c r="AW800" s="224"/>
      <c r="AX800" s="224"/>
    </row>
    <row r="801" ht="12.75" customHeight="1" spans="1:50">
      <c r="A801" s="13">
        <v>794</v>
      </c>
      <c r="B801" s="204" t="s">
        <v>2727</v>
      </c>
      <c r="C801" s="204" t="s">
        <v>2724</v>
      </c>
      <c r="D801" s="205" t="s">
        <v>1798</v>
      </c>
      <c r="E801" s="206"/>
      <c r="F801" s="206"/>
      <c r="G801" s="207" t="s">
        <v>3126</v>
      </c>
      <c r="H801" s="208"/>
      <c r="I801" s="209" t="s">
        <v>1799</v>
      </c>
      <c r="J801" s="208">
        <v>1</v>
      </c>
      <c r="K801" s="209" t="s">
        <v>3127</v>
      </c>
      <c r="L801" s="215" t="s">
        <v>1800</v>
      </c>
      <c r="M801" s="214" t="str">
        <f t="shared" si="132"/>
        <v>2004-12-31</v>
      </c>
      <c r="N801" s="46"/>
      <c r="O801" s="16"/>
      <c r="P801" s="14"/>
      <c r="Q801" s="217">
        <v>637</v>
      </c>
      <c r="R801" s="16">
        <v>0</v>
      </c>
      <c r="S801" s="16"/>
      <c r="T801" s="16">
        <f t="shared" si="141"/>
        <v>30</v>
      </c>
      <c r="U801" s="46"/>
      <c r="V801" s="16">
        <f t="shared" si="142"/>
        <v>30</v>
      </c>
      <c r="W801" s="16" t="str">
        <f t="shared" si="133"/>
        <v/>
      </c>
      <c r="X801" s="14"/>
      <c r="Y801" s="2"/>
      <c r="AA801" s="45" t="s">
        <v>3129</v>
      </c>
      <c r="AB801" s="224" t="s">
        <v>3130</v>
      </c>
      <c r="AC801" s="224"/>
      <c r="AD801" s="224"/>
      <c r="AE801" s="224"/>
      <c r="AF801" s="224"/>
      <c r="AG801" s="224">
        <v>1</v>
      </c>
      <c r="AH801" s="224">
        <v>0</v>
      </c>
      <c r="AI801" s="224">
        <v>0</v>
      </c>
      <c r="AJ801" s="224">
        <v>30</v>
      </c>
      <c r="AK801" s="230">
        <f t="shared" si="134"/>
        <v>2004</v>
      </c>
      <c r="AL801" s="224">
        <f t="shared" si="135"/>
        <v>30</v>
      </c>
      <c r="AM801" s="224">
        <v>0</v>
      </c>
      <c r="AN801" s="224">
        <f t="shared" si="136"/>
        <v>30</v>
      </c>
      <c r="AO801" s="224">
        <f t="shared" si="137"/>
        <v>30</v>
      </c>
      <c r="AP801" s="233"/>
      <c r="AQ801" s="224">
        <f t="shared" si="138"/>
        <v>30</v>
      </c>
      <c r="AR801" s="224"/>
      <c r="AS801" s="224">
        <f t="shared" si="139"/>
        <v>30</v>
      </c>
      <c r="AT801" s="224">
        <f t="shared" si="140"/>
        <v>0</v>
      </c>
      <c r="AU801" s="224" t="str">
        <f>IFERROR((AQ801-#REF!+#REF!)/(#REF!-#REF!)*100,"")</f>
        <v/>
      </c>
      <c r="AV801" s="224"/>
      <c r="AW801" s="224"/>
      <c r="AX801" s="224"/>
    </row>
    <row r="802" ht="12.75" customHeight="1" spans="1:50">
      <c r="A802" s="13">
        <v>795</v>
      </c>
      <c r="B802" s="204" t="s">
        <v>2728</v>
      </c>
      <c r="C802" s="204" t="s">
        <v>2724</v>
      </c>
      <c r="D802" s="205" t="s">
        <v>1798</v>
      </c>
      <c r="E802" s="206"/>
      <c r="F802" s="206"/>
      <c r="G802" s="207" t="s">
        <v>3126</v>
      </c>
      <c r="H802" s="208"/>
      <c r="I802" s="209" t="s">
        <v>1799</v>
      </c>
      <c r="J802" s="208">
        <v>1</v>
      </c>
      <c r="K802" s="209" t="s">
        <v>3127</v>
      </c>
      <c r="L802" s="215" t="s">
        <v>1800</v>
      </c>
      <c r="M802" s="214" t="str">
        <f t="shared" si="132"/>
        <v>2004-12-31</v>
      </c>
      <c r="N802" s="46"/>
      <c r="O802" s="16"/>
      <c r="P802" s="14"/>
      <c r="Q802" s="217">
        <v>637</v>
      </c>
      <c r="R802" s="16">
        <v>0</v>
      </c>
      <c r="S802" s="16"/>
      <c r="T802" s="16">
        <f t="shared" si="141"/>
        <v>30</v>
      </c>
      <c r="U802" s="46"/>
      <c r="V802" s="16">
        <f t="shared" si="142"/>
        <v>30</v>
      </c>
      <c r="W802" s="16" t="str">
        <f t="shared" si="133"/>
        <v/>
      </c>
      <c r="X802" s="14"/>
      <c r="Y802" s="2"/>
      <c r="AA802" s="45" t="s">
        <v>3129</v>
      </c>
      <c r="AB802" s="224" t="s">
        <v>3130</v>
      </c>
      <c r="AC802" s="224"/>
      <c r="AD802" s="224"/>
      <c r="AE802" s="224"/>
      <c r="AF802" s="224"/>
      <c r="AG802" s="224">
        <v>1</v>
      </c>
      <c r="AH802" s="224">
        <v>0</v>
      </c>
      <c r="AI802" s="224">
        <v>0</v>
      </c>
      <c r="AJ802" s="224">
        <v>30</v>
      </c>
      <c r="AK802" s="230">
        <f t="shared" si="134"/>
        <v>2004</v>
      </c>
      <c r="AL802" s="224">
        <f t="shared" si="135"/>
        <v>30</v>
      </c>
      <c r="AM802" s="224">
        <v>0</v>
      </c>
      <c r="AN802" s="224">
        <f t="shared" si="136"/>
        <v>30</v>
      </c>
      <c r="AO802" s="224">
        <f t="shared" si="137"/>
        <v>30</v>
      </c>
      <c r="AP802" s="233"/>
      <c r="AQ802" s="224">
        <f t="shared" si="138"/>
        <v>30</v>
      </c>
      <c r="AR802" s="224"/>
      <c r="AS802" s="224">
        <f t="shared" si="139"/>
        <v>30</v>
      </c>
      <c r="AT802" s="224">
        <f t="shared" si="140"/>
        <v>0</v>
      </c>
      <c r="AU802" s="224" t="str">
        <f>IFERROR((AQ802-#REF!+#REF!)/(#REF!-#REF!)*100,"")</f>
        <v/>
      </c>
      <c r="AV802" s="224"/>
      <c r="AW802" s="224"/>
      <c r="AX802" s="224"/>
    </row>
    <row r="803" ht="12.75" customHeight="1" spans="1:50">
      <c r="A803" s="13">
        <v>796</v>
      </c>
      <c r="B803" s="204" t="s">
        <v>2729</v>
      </c>
      <c r="C803" s="204" t="s">
        <v>2724</v>
      </c>
      <c r="D803" s="205" t="s">
        <v>1798</v>
      </c>
      <c r="E803" s="206"/>
      <c r="F803" s="206"/>
      <c r="G803" s="207" t="s">
        <v>3126</v>
      </c>
      <c r="H803" s="208"/>
      <c r="I803" s="209" t="s">
        <v>1799</v>
      </c>
      <c r="J803" s="208">
        <v>1</v>
      </c>
      <c r="K803" s="209" t="s">
        <v>3127</v>
      </c>
      <c r="L803" s="215" t="s">
        <v>1800</v>
      </c>
      <c r="M803" s="214" t="str">
        <f t="shared" si="132"/>
        <v>2004-12-31</v>
      </c>
      <c r="N803" s="46"/>
      <c r="O803" s="16"/>
      <c r="P803" s="14"/>
      <c r="Q803" s="217">
        <v>637</v>
      </c>
      <c r="R803" s="16">
        <v>0</v>
      </c>
      <c r="S803" s="16"/>
      <c r="T803" s="16">
        <f t="shared" si="141"/>
        <v>30</v>
      </c>
      <c r="U803" s="46"/>
      <c r="V803" s="16">
        <f t="shared" si="142"/>
        <v>30</v>
      </c>
      <c r="W803" s="16" t="str">
        <f t="shared" si="133"/>
        <v/>
      </c>
      <c r="X803" s="14"/>
      <c r="Y803" s="2"/>
      <c r="AA803" s="45" t="s">
        <v>3129</v>
      </c>
      <c r="AB803" s="224" t="s">
        <v>3130</v>
      </c>
      <c r="AC803" s="224"/>
      <c r="AD803" s="224"/>
      <c r="AE803" s="224"/>
      <c r="AF803" s="224"/>
      <c r="AG803" s="224">
        <v>1</v>
      </c>
      <c r="AH803" s="224">
        <v>0</v>
      </c>
      <c r="AI803" s="224">
        <v>0</v>
      </c>
      <c r="AJ803" s="224">
        <v>30</v>
      </c>
      <c r="AK803" s="230">
        <f t="shared" si="134"/>
        <v>2004</v>
      </c>
      <c r="AL803" s="224">
        <f t="shared" si="135"/>
        <v>30</v>
      </c>
      <c r="AM803" s="224">
        <v>0</v>
      </c>
      <c r="AN803" s="224">
        <f t="shared" si="136"/>
        <v>30</v>
      </c>
      <c r="AO803" s="224">
        <f t="shared" si="137"/>
        <v>30</v>
      </c>
      <c r="AP803" s="233"/>
      <c r="AQ803" s="224">
        <f t="shared" si="138"/>
        <v>30</v>
      </c>
      <c r="AR803" s="224"/>
      <c r="AS803" s="224">
        <f t="shared" si="139"/>
        <v>30</v>
      </c>
      <c r="AT803" s="224">
        <f t="shared" si="140"/>
        <v>0</v>
      </c>
      <c r="AU803" s="224" t="str">
        <f>IFERROR((AQ803-#REF!+#REF!)/(#REF!-#REF!)*100,"")</f>
        <v/>
      </c>
      <c r="AV803" s="224"/>
      <c r="AW803" s="224"/>
      <c r="AX803" s="224"/>
    </row>
    <row r="804" ht="12.75" customHeight="1" spans="1:50">
      <c r="A804" s="13">
        <v>797</v>
      </c>
      <c r="B804" s="204" t="s">
        <v>2730</v>
      </c>
      <c r="C804" s="204" t="s">
        <v>2724</v>
      </c>
      <c r="D804" s="205" t="s">
        <v>1798</v>
      </c>
      <c r="E804" s="206"/>
      <c r="F804" s="206"/>
      <c r="G804" s="207" t="s">
        <v>3126</v>
      </c>
      <c r="H804" s="208"/>
      <c r="I804" s="209" t="s">
        <v>1799</v>
      </c>
      <c r="J804" s="208">
        <v>1</v>
      </c>
      <c r="K804" s="209" t="s">
        <v>3127</v>
      </c>
      <c r="L804" s="215" t="s">
        <v>1800</v>
      </c>
      <c r="M804" s="214" t="str">
        <f t="shared" si="132"/>
        <v>2004-12-31</v>
      </c>
      <c r="N804" s="46"/>
      <c r="O804" s="16"/>
      <c r="P804" s="14"/>
      <c r="Q804" s="217">
        <v>637</v>
      </c>
      <c r="R804" s="16">
        <v>0</v>
      </c>
      <c r="S804" s="16"/>
      <c r="T804" s="16">
        <f t="shared" si="141"/>
        <v>30</v>
      </c>
      <c r="U804" s="46"/>
      <c r="V804" s="16">
        <f t="shared" si="142"/>
        <v>30</v>
      </c>
      <c r="W804" s="16" t="str">
        <f t="shared" si="133"/>
        <v/>
      </c>
      <c r="X804" s="14"/>
      <c r="Y804" s="2"/>
      <c r="AA804" s="45" t="s">
        <v>3129</v>
      </c>
      <c r="AB804" s="224" t="s">
        <v>3130</v>
      </c>
      <c r="AC804" s="224"/>
      <c r="AD804" s="224"/>
      <c r="AE804" s="224"/>
      <c r="AF804" s="224"/>
      <c r="AG804" s="224">
        <v>1</v>
      </c>
      <c r="AH804" s="224">
        <v>0</v>
      </c>
      <c r="AI804" s="224">
        <v>0</v>
      </c>
      <c r="AJ804" s="224">
        <v>30</v>
      </c>
      <c r="AK804" s="230">
        <f t="shared" si="134"/>
        <v>2004</v>
      </c>
      <c r="AL804" s="224">
        <f t="shared" si="135"/>
        <v>30</v>
      </c>
      <c r="AM804" s="224">
        <v>0</v>
      </c>
      <c r="AN804" s="224">
        <f t="shared" si="136"/>
        <v>30</v>
      </c>
      <c r="AO804" s="224">
        <f t="shared" si="137"/>
        <v>30</v>
      </c>
      <c r="AP804" s="233"/>
      <c r="AQ804" s="224">
        <f t="shared" si="138"/>
        <v>30</v>
      </c>
      <c r="AR804" s="224"/>
      <c r="AS804" s="224">
        <f t="shared" si="139"/>
        <v>30</v>
      </c>
      <c r="AT804" s="224">
        <f t="shared" si="140"/>
        <v>0</v>
      </c>
      <c r="AU804" s="224" t="str">
        <f>IFERROR((AQ804-#REF!+#REF!)/(#REF!-#REF!)*100,"")</f>
        <v/>
      </c>
      <c r="AV804" s="224"/>
      <c r="AW804" s="224"/>
      <c r="AX804" s="224"/>
    </row>
    <row r="805" ht="12.75" customHeight="1" spans="1:50">
      <c r="A805" s="13">
        <v>798</v>
      </c>
      <c r="B805" s="204" t="s">
        <v>2731</v>
      </c>
      <c r="C805" s="204" t="s">
        <v>2724</v>
      </c>
      <c r="D805" s="205" t="s">
        <v>1798</v>
      </c>
      <c r="E805" s="206"/>
      <c r="F805" s="206"/>
      <c r="G805" s="207" t="s">
        <v>3126</v>
      </c>
      <c r="H805" s="208"/>
      <c r="I805" s="209" t="s">
        <v>1799</v>
      </c>
      <c r="J805" s="208">
        <v>1</v>
      </c>
      <c r="K805" s="209" t="s">
        <v>3127</v>
      </c>
      <c r="L805" s="215" t="s">
        <v>1800</v>
      </c>
      <c r="M805" s="214" t="str">
        <f t="shared" si="132"/>
        <v>2004-12-31</v>
      </c>
      <c r="N805" s="46"/>
      <c r="O805" s="16"/>
      <c r="P805" s="14"/>
      <c r="Q805" s="217">
        <v>637</v>
      </c>
      <c r="R805" s="16">
        <v>0</v>
      </c>
      <c r="S805" s="16"/>
      <c r="T805" s="16">
        <f t="shared" si="141"/>
        <v>30</v>
      </c>
      <c r="U805" s="46"/>
      <c r="V805" s="16">
        <f t="shared" si="142"/>
        <v>30</v>
      </c>
      <c r="W805" s="16" t="str">
        <f t="shared" si="133"/>
        <v/>
      </c>
      <c r="X805" s="14"/>
      <c r="Y805" s="2"/>
      <c r="AA805" s="45" t="s">
        <v>3129</v>
      </c>
      <c r="AB805" s="224" t="s">
        <v>3130</v>
      </c>
      <c r="AC805" s="224"/>
      <c r="AD805" s="224"/>
      <c r="AE805" s="224"/>
      <c r="AF805" s="224"/>
      <c r="AG805" s="224">
        <v>1</v>
      </c>
      <c r="AH805" s="224">
        <v>0</v>
      </c>
      <c r="AI805" s="224">
        <v>0</v>
      </c>
      <c r="AJ805" s="224">
        <v>30</v>
      </c>
      <c r="AK805" s="230">
        <f t="shared" si="134"/>
        <v>2004</v>
      </c>
      <c r="AL805" s="224">
        <f t="shared" si="135"/>
        <v>30</v>
      </c>
      <c r="AM805" s="224">
        <v>0</v>
      </c>
      <c r="AN805" s="224">
        <f t="shared" si="136"/>
        <v>30</v>
      </c>
      <c r="AO805" s="224">
        <f t="shared" si="137"/>
        <v>30</v>
      </c>
      <c r="AP805" s="233"/>
      <c r="AQ805" s="224">
        <f t="shared" si="138"/>
        <v>30</v>
      </c>
      <c r="AR805" s="224"/>
      <c r="AS805" s="224">
        <f t="shared" si="139"/>
        <v>30</v>
      </c>
      <c r="AT805" s="224">
        <f t="shared" si="140"/>
        <v>0</v>
      </c>
      <c r="AU805" s="224" t="str">
        <f>IFERROR((AQ805-#REF!+#REF!)/(#REF!-#REF!)*100,"")</f>
        <v/>
      </c>
      <c r="AV805" s="224"/>
      <c r="AW805" s="224"/>
      <c r="AX805" s="224"/>
    </row>
    <row r="806" ht="12.75" customHeight="1" spans="1:50">
      <c r="A806" s="13">
        <v>799</v>
      </c>
      <c r="B806" s="204" t="s">
        <v>2732</v>
      </c>
      <c r="C806" s="204" t="s">
        <v>2724</v>
      </c>
      <c r="D806" s="205" t="s">
        <v>1798</v>
      </c>
      <c r="E806" s="206"/>
      <c r="F806" s="206"/>
      <c r="G806" s="207" t="s">
        <v>3126</v>
      </c>
      <c r="H806" s="208"/>
      <c r="I806" s="209" t="s">
        <v>1799</v>
      </c>
      <c r="J806" s="208">
        <v>1</v>
      </c>
      <c r="K806" s="209" t="s">
        <v>3127</v>
      </c>
      <c r="L806" s="215" t="s">
        <v>1800</v>
      </c>
      <c r="M806" s="214" t="str">
        <f t="shared" si="132"/>
        <v>2004-12-31</v>
      </c>
      <c r="N806" s="46"/>
      <c r="O806" s="16"/>
      <c r="P806" s="14"/>
      <c r="Q806" s="217">
        <v>637</v>
      </c>
      <c r="R806" s="16">
        <v>0</v>
      </c>
      <c r="S806" s="16"/>
      <c r="T806" s="16">
        <f t="shared" si="141"/>
        <v>30</v>
      </c>
      <c r="U806" s="46"/>
      <c r="V806" s="16">
        <f t="shared" si="142"/>
        <v>30</v>
      </c>
      <c r="W806" s="16" t="str">
        <f t="shared" si="133"/>
        <v/>
      </c>
      <c r="X806" s="14"/>
      <c r="Y806" s="2"/>
      <c r="AA806" s="45" t="s">
        <v>3129</v>
      </c>
      <c r="AB806" s="224" t="s">
        <v>3130</v>
      </c>
      <c r="AC806" s="224"/>
      <c r="AD806" s="224"/>
      <c r="AE806" s="224"/>
      <c r="AF806" s="224"/>
      <c r="AG806" s="224">
        <v>1</v>
      </c>
      <c r="AH806" s="224">
        <v>0</v>
      </c>
      <c r="AI806" s="224">
        <v>0</v>
      </c>
      <c r="AJ806" s="224">
        <v>30</v>
      </c>
      <c r="AK806" s="230">
        <f t="shared" si="134"/>
        <v>2004</v>
      </c>
      <c r="AL806" s="224">
        <f t="shared" si="135"/>
        <v>30</v>
      </c>
      <c r="AM806" s="224">
        <v>0</v>
      </c>
      <c r="AN806" s="224">
        <f t="shared" si="136"/>
        <v>30</v>
      </c>
      <c r="AO806" s="224">
        <f t="shared" si="137"/>
        <v>30</v>
      </c>
      <c r="AP806" s="233"/>
      <c r="AQ806" s="224">
        <f t="shared" si="138"/>
        <v>30</v>
      </c>
      <c r="AR806" s="224"/>
      <c r="AS806" s="224">
        <f t="shared" si="139"/>
        <v>30</v>
      </c>
      <c r="AT806" s="224">
        <f t="shared" si="140"/>
        <v>0</v>
      </c>
      <c r="AU806" s="224" t="str">
        <f>IFERROR((AQ806-#REF!+#REF!)/(#REF!-#REF!)*100,"")</f>
        <v/>
      </c>
      <c r="AV806" s="224"/>
      <c r="AW806" s="224"/>
      <c r="AX806" s="224"/>
    </row>
    <row r="807" ht="12.75" customHeight="1" spans="1:50">
      <c r="A807" s="13">
        <v>800</v>
      </c>
      <c r="B807" s="204" t="s">
        <v>2733</v>
      </c>
      <c r="C807" s="204" t="s">
        <v>2724</v>
      </c>
      <c r="D807" s="205" t="s">
        <v>1798</v>
      </c>
      <c r="E807" s="206"/>
      <c r="F807" s="206"/>
      <c r="G807" s="207" t="s">
        <v>3126</v>
      </c>
      <c r="H807" s="208"/>
      <c r="I807" s="209" t="s">
        <v>1799</v>
      </c>
      <c r="J807" s="208">
        <v>1</v>
      </c>
      <c r="K807" s="209" t="s">
        <v>3127</v>
      </c>
      <c r="L807" s="215" t="s">
        <v>1800</v>
      </c>
      <c r="M807" s="214" t="str">
        <f t="shared" si="132"/>
        <v>2004-12-31</v>
      </c>
      <c r="N807" s="46"/>
      <c r="O807" s="16"/>
      <c r="P807" s="14"/>
      <c r="Q807" s="217">
        <v>637</v>
      </c>
      <c r="R807" s="16">
        <v>0</v>
      </c>
      <c r="S807" s="16"/>
      <c r="T807" s="16">
        <f t="shared" si="141"/>
        <v>30</v>
      </c>
      <c r="U807" s="46"/>
      <c r="V807" s="16">
        <f t="shared" si="142"/>
        <v>30</v>
      </c>
      <c r="W807" s="16" t="str">
        <f t="shared" si="133"/>
        <v/>
      </c>
      <c r="X807" s="14"/>
      <c r="Y807" s="2"/>
      <c r="AA807" s="45" t="s">
        <v>3129</v>
      </c>
      <c r="AB807" s="224" t="s">
        <v>3130</v>
      </c>
      <c r="AC807" s="224"/>
      <c r="AD807" s="224"/>
      <c r="AE807" s="224"/>
      <c r="AF807" s="224"/>
      <c r="AG807" s="224">
        <v>1</v>
      </c>
      <c r="AH807" s="224">
        <v>0</v>
      </c>
      <c r="AI807" s="224">
        <v>0</v>
      </c>
      <c r="AJ807" s="224">
        <v>30</v>
      </c>
      <c r="AK807" s="230">
        <f t="shared" si="134"/>
        <v>2004</v>
      </c>
      <c r="AL807" s="224">
        <f t="shared" si="135"/>
        <v>30</v>
      </c>
      <c r="AM807" s="224">
        <v>0</v>
      </c>
      <c r="AN807" s="224">
        <f t="shared" si="136"/>
        <v>30</v>
      </c>
      <c r="AO807" s="224">
        <f t="shared" si="137"/>
        <v>30</v>
      </c>
      <c r="AP807" s="233"/>
      <c r="AQ807" s="224">
        <f t="shared" si="138"/>
        <v>30</v>
      </c>
      <c r="AR807" s="224"/>
      <c r="AS807" s="224">
        <f t="shared" si="139"/>
        <v>30</v>
      </c>
      <c r="AT807" s="224">
        <f t="shared" si="140"/>
        <v>0</v>
      </c>
      <c r="AU807" s="224" t="str">
        <f>IFERROR((AQ807-#REF!+#REF!)/(#REF!-#REF!)*100,"")</f>
        <v/>
      </c>
      <c r="AV807" s="224"/>
      <c r="AW807" s="224"/>
      <c r="AX807" s="224"/>
    </row>
    <row r="808" ht="12.75" customHeight="1" spans="1:50">
      <c r="A808" s="13">
        <v>801</v>
      </c>
      <c r="B808" s="204" t="s">
        <v>2734</v>
      </c>
      <c r="C808" s="204" t="s">
        <v>2724</v>
      </c>
      <c r="D808" s="205" t="s">
        <v>1798</v>
      </c>
      <c r="E808" s="206"/>
      <c r="F808" s="206"/>
      <c r="G808" s="207" t="s">
        <v>3126</v>
      </c>
      <c r="H808" s="208"/>
      <c r="I808" s="209" t="s">
        <v>1799</v>
      </c>
      <c r="J808" s="208">
        <v>1</v>
      </c>
      <c r="K808" s="209" t="s">
        <v>3127</v>
      </c>
      <c r="L808" s="215" t="s">
        <v>1800</v>
      </c>
      <c r="M808" s="214" t="str">
        <f t="shared" si="132"/>
        <v>2004-12-31</v>
      </c>
      <c r="N808" s="46"/>
      <c r="O808" s="16"/>
      <c r="P808" s="14"/>
      <c r="Q808" s="217">
        <v>637</v>
      </c>
      <c r="R808" s="16">
        <v>0</v>
      </c>
      <c r="S808" s="16"/>
      <c r="T808" s="16">
        <f t="shared" si="141"/>
        <v>30</v>
      </c>
      <c r="U808" s="46"/>
      <c r="V808" s="16">
        <f t="shared" si="142"/>
        <v>30</v>
      </c>
      <c r="W808" s="16" t="str">
        <f t="shared" si="133"/>
        <v/>
      </c>
      <c r="X808" s="14"/>
      <c r="Y808" s="2"/>
      <c r="AA808" s="45" t="s">
        <v>3129</v>
      </c>
      <c r="AB808" s="224" t="s">
        <v>3130</v>
      </c>
      <c r="AC808" s="224"/>
      <c r="AD808" s="224"/>
      <c r="AE808" s="224"/>
      <c r="AF808" s="224"/>
      <c r="AG808" s="224">
        <v>1</v>
      </c>
      <c r="AH808" s="224">
        <v>0</v>
      </c>
      <c r="AI808" s="224">
        <v>0</v>
      </c>
      <c r="AJ808" s="224">
        <v>30</v>
      </c>
      <c r="AK808" s="230">
        <f t="shared" si="134"/>
        <v>2004</v>
      </c>
      <c r="AL808" s="224">
        <f t="shared" si="135"/>
        <v>30</v>
      </c>
      <c r="AM808" s="224">
        <v>0</v>
      </c>
      <c r="AN808" s="224">
        <f t="shared" si="136"/>
        <v>30</v>
      </c>
      <c r="AO808" s="224">
        <f t="shared" si="137"/>
        <v>30</v>
      </c>
      <c r="AP808" s="233"/>
      <c r="AQ808" s="224">
        <f t="shared" si="138"/>
        <v>30</v>
      </c>
      <c r="AR808" s="224"/>
      <c r="AS808" s="224">
        <f t="shared" si="139"/>
        <v>30</v>
      </c>
      <c r="AT808" s="224">
        <f t="shared" si="140"/>
        <v>0</v>
      </c>
      <c r="AU808" s="224" t="str">
        <f>IFERROR((AQ808-#REF!+#REF!)/(#REF!-#REF!)*100,"")</f>
        <v/>
      </c>
      <c r="AV808" s="224"/>
      <c r="AW808" s="224"/>
      <c r="AX808" s="224"/>
    </row>
    <row r="809" ht="12.75" customHeight="1" spans="1:50">
      <c r="A809" s="13">
        <v>802</v>
      </c>
      <c r="B809" s="204" t="s">
        <v>2735</v>
      </c>
      <c r="C809" s="204" t="s">
        <v>2724</v>
      </c>
      <c r="D809" s="205" t="s">
        <v>1798</v>
      </c>
      <c r="E809" s="206"/>
      <c r="F809" s="206"/>
      <c r="G809" s="207" t="s">
        <v>3126</v>
      </c>
      <c r="H809" s="208"/>
      <c r="I809" s="209" t="s">
        <v>1799</v>
      </c>
      <c r="J809" s="208">
        <v>1</v>
      </c>
      <c r="K809" s="209" t="s">
        <v>3127</v>
      </c>
      <c r="L809" s="215" t="s">
        <v>1800</v>
      </c>
      <c r="M809" s="214" t="str">
        <f t="shared" si="132"/>
        <v>2004-12-31</v>
      </c>
      <c r="N809" s="46"/>
      <c r="O809" s="16"/>
      <c r="P809" s="14"/>
      <c r="Q809" s="217">
        <v>637</v>
      </c>
      <c r="R809" s="16">
        <v>0</v>
      </c>
      <c r="S809" s="16"/>
      <c r="T809" s="16">
        <f t="shared" si="141"/>
        <v>30</v>
      </c>
      <c r="U809" s="46"/>
      <c r="V809" s="16">
        <f t="shared" si="142"/>
        <v>30</v>
      </c>
      <c r="W809" s="16" t="str">
        <f t="shared" si="133"/>
        <v/>
      </c>
      <c r="X809" s="14"/>
      <c r="Y809" s="2"/>
      <c r="AA809" s="45" t="s">
        <v>3129</v>
      </c>
      <c r="AB809" s="224" t="s">
        <v>3130</v>
      </c>
      <c r="AC809" s="224"/>
      <c r="AD809" s="224"/>
      <c r="AE809" s="224"/>
      <c r="AF809" s="224"/>
      <c r="AG809" s="224">
        <v>1</v>
      </c>
      <c r="AH809" s="224">
        <v>0</v>
      </c>
      <c r="AI809" s="224">
        <v>0</v>
      </c>
      <c r="AJ809" s="224">
        <v>30</v>
      </c>
      <c r="AK809" s="230">
        <f t="shared" si="134"/>
        <v>2004</v>
      </c>
      <c r="AL809" s="224">
        <f t="shared" si="135"/>
        <v>30</v>
      </c>
      <c r="AM809" s="224">
        <v>0</v>
      </c>
      <c r="AN809" s="224">
        <f t="shared" si="136"/>
        <v>30</v>
      </c>
      <c r="AO809" s="224">
        <f t="shared" si="137"/>
        <v>30</v>
      </c>
      <c r="AP809" s="233"/>
      <c r="AQ809" s="224">
        <f t="shared" si="138"/>
        <v>30</v>
      </c>
      <c r="AR809" s="224"/>
      <c r="AS809" s="224">
        <f t="shared" si="139"/>
        <v>30</v>
      </c>
      <c r="AT809" s="224">
        <f t="shared" si="140"/>
        <v>0</v>
      </c>
      <c r="AU809" s="224" t="str">
        <f>IFERROR((AQ809-#REF!+#REF!)/(#REF!-#REF!)*100,"")</f>
        <v/>
      </c>
      <c r="AV809" s="224"/>
      <c r="AW809" s="224"/>
      <c r="AX809" s="224"/>
    </row>
    <row r="810" ht="12.75" customHeight="1" spans="1:50">
      <c r="A810" s="13">
        <v>803</v>
      </c>
      <c r="B810" s="204" t="s">
        <v>2736</v>
      </c>
      <c r="C810" s="204" t="s">
        <v>2724</v>
      </c>
      <c r="D810" s="205" t="s">
        <v>1798</v>
      </c>
      <c r="E810" s="206"/>
      <c r="F810" s="206"/>
      <c r="G810" s="207" t="s">
        <v>3126</v>
      </c>
      <c r="H810" s="208"/>
      <c r="I810" s="209" t="s">
        <v>1799</v>
      </c>
      <c r="J810" s="208">
        <v>1</v>
      </c>
      <c r="K810" s="209" t="s">
        <v>3127</v>
      </c>
      <c r="L810" s="215" t="s">
        <v>1800</v>
      </c>
      <c r="M810" s="214" t="str">
        <f t="shared" si="132"/>
        <v>2004-12-31</v>
      </c>
      <c r="N810" s="46"/>
      <c r="O810" s="16"/>
      <c r="P810" s="14"/>
      <c r="Q810" s="217">
        <v>637</v>
      </c>
      <c r="R810" s="16">
        <v>0</v>
      </c>
      <c r="S810" s="16"/>
      <c r="T810" s="16">
        <f t="shared" si="141"/>
        <v>30</v>
      </c>
      <c r="U810" s="46"/>
      <c r="V810" s="16">
        <f t="shared" si="142"/>
        <v>30</v>
      </c>
      <c r="W810" s="16" t="str">
        <f t="shared" si="133"/>
        <v/>
      </c>
      <c r="X810" s="14"/>
      <c r="Y810" s="2"/>
      <c r="AA810" s="45" t="s">
        <v>3129</v>
      </c>
      <c r="AB810" s="224" t="s">
        <v>3130</v>
      </c>
      <c r="AC810" s="224"/>
      <c r="AD810" s="224"/>
      <c r="AE810" s="224"/>
      <c r="AF810" s="224"/>
      <c r="AG810" s="224">
        <v>1</v>
      </c>
      <c r="AH810" s="224">
        <v>0</v>
      </c>
      <c r="AI810" s="224">
        <v>0</v>
      </c>
      <c r="AJ810" s="224">
        <v>30</v>
      </c>
      <c r="AK810" s="230">
        <f t="shared" si="134"/>
        <v>2004</v>
      </c>
      <c r="AL810" s="224">
        <f t="shared" si="135"/>
        <v>30</v>
      </c>
      <c r="AM810" s="224">
        <v>0</v>
      </c>
      <c r="AN810" s="224">
        <f t="shared" si="136"/>
        <v>30</v>
      </c>
      <c r="AO810" s="224">
        <f t="shared" si="137"/>
        <v>30</v>
      </c>
      <c r="AP810" s="233"/>
      <c r="AQ810" s="224">
        <f t="shared" si="138"/>
        <v>30</v>
      </c>
      <c r="AR810" s="224"/>
      <c r="AS810" s="224">
        <f t="shared" si="139"/>
        <v>30</v>
      </c>
      <c r="AT810" s="224">
        <f t="shared" si="140"/>
        <v>0</v>
      </c>
      <c r="AU810" s="224" t="str">
        <f>IFERROR((AQ810-#REF!+#REF!)/(#REF!-#REF!)*100,"")</f>
        <v/>
      </c>
      <c r="AV810" s="224"/>
      <c r="AW810" s="224"/>
      <c r="AX810" s="224"/>
    </row>
    <row r="811" ht="12.75" customHeight="1" spans="1:50">
      <c r="A811" s="13">
        <v>804</v>
      </c>
      <c r="B811" s="204" t="s">
        <v>2737</v>
      </c>
      <c r="C811" s="204" t="s">
        <v>2724</v>
      </c>
      <c r="D811" s="205" t="s">
        <v>1798</v>
      </c>
      <c r="E811" s="206"/>
      <c r="F811" s="206"/>
      <c r="G811" s="207" t="s">
        <v>3126</v>
      </c>
      <c r="H811" s="208"/>
      <c r="I811" s="209" t="s">
        <v>1799</v>
      </c>
      <c r="J811" s="208">
        <v>1</v>
      </c>
      <c r="K811" s="209" t="s">
        <v>3127</v>
      </c>
      <c r="L811" s="215" t="s">
        <v>1800</v>
      </c>
      <c r="M811" s="214" t="str">
        <f t="shared" si="132"/>
        <v>2004-12-31</v>
      </c>
      <c r="N811" s="46"/>
      <c r="O811" s="16"/>
      <c r="P811" s="14"/>
      <c r="Q811" s="217">
        <v>637</v>
      </c>
      <c r="R811" s="16">
        <v>0</v>
      </c>
      <c r="S811" s="16"/>
      <c r="T811" s="16">
        <f t="shared" si="141"/>
        <v>30</v>
      </c>
      <c r="U811" s="46"/>
      <c r="V811" s="16">
        <f t="shared" si="142"/>
        <v>30</v>
      </c>
      <c r="W811" s="16" t="str">
        <f t="shared" si="133"/>
        <v/>
      </c>
      <c r="X811" s="14"/>
      <c r="Y811" s="2"/>
      <c r="AA811" s="45" t="s">
        <v>3129</v>
      </c>
      <c r="AB811" s="224" t="s">
        <v>3130</v>
      </c>
      <c r="AC811" s="224"/>
      <c r="AD811" s="224"/>
      <c r="AE811" s="224"/>
      <c r="AF811" s="224"/>
      <c r="AG811" s="224">
        <v>1</v>
      </c>
      <c r="AH811" s="224">
        <v>0</v>
      </c>
      <c r="AI811" s="224">
        <v>0</v>
      </c>
      <c r="AJ811" s="224">
        <v>30</v>
      </c>
      <c r="AK811" s="230">
        <f t="shared" si="134"/>
        <v>2004</v>
      </c>
      <c r="AL811" s="224">
        <f t="shared" si="135"/>
        <v>30</v>
      </c>
      <c r="AM811" s="224">
        <v>0</v>
      </c>
      <c r="AN811" s="224">
        <f t="shared" si="136"/>
        <v>30</v>
      </c>
      <c r="AO811" s="224">
        <f t="shared" si="137"/>
        <v>30</v>
      </c>
      <c r="AP811" s="233"/>
      <c r="AQ811" s="224">
        <f t="shared" si="138"/>
        <v>30</v>
      </c>
      <c r="AR811" s="224"/>
      <c r="AS811" s="224">
        <f t="shared" si="139"/>
        <v>30</v>
      </c>
      <c r="AT811" s="224">
        <f t="shared" si="140"/>
        <v>0</v>
      </c>
      <c r="AU811" s="224" t="str">
        <f>IFERROR((AQ811-#REF!+#REF!)/(#REF!-#REF!)*100,"")</f>
        <v/>
      </c>
      <c r="AV811" s="224"/>
      <c r="AW811" s="224"/>
      <c r="AX811" s="224"/>
    </row>
    <row r="812" ht="12.75" customHeight="1" spans="1:50">
      <c r="A812" s="13">
        <v>805</v>
      </c>
      <c r="B812" s="204" t="s">
        <v>2738</v>
      </c>
      <c r="C812" s="204" t="s">
        <v>2724</v>
      </c>
      <c r="D812" s="205" t="s">
        <v>1798</v>
      </c>
      <c r="E812" s="206"/>
      <c r="F812" s="206"/>
      <c r="G812" s="207" t="s">
        <v>3126</v>
      </c>
      <c r="H812" s="208"/>
      <c r="I812" s="209" t="s">
        <v>1799</v>
      </c>
      <c r="J812" s="208">
        <v>1</v>
      </c>
      <c r="K812" s="209" t="s">
        <v>3127</v>
      </c>
      <c r="L812" s="215" t="s">
        <v>1800</v>
      </c>
      <c r="M812" s="214" t="str">
        <f t="shared" si="132"/>
        <v>2004-12-31</v>
      </c>
      <c r="N812" s="46"/>
      <c r="O812" s="16"/>
      <c r="P812" s="14"/>
      <c r="Q812" s="217">
        <v>637</v>
      </c>
      <c r="R812" s="16">
        <v>0</v>
      </c>
      <c r="S812" s="16"/>
      <c r="T812" s="16">
        <f t="shared" si="141"/>
        <v>30</v>
      </c>
      <c r="U812" s="46"/>
      <c r="V812" s="16">
        <f t="shared" si="142"/>
        <v>30</v>
      </c>
      <c r="W812" s="16" t="str">
        <f t="shared" si="133"/>
        <v/>
      </c>
      <c r="X812" s="14"/>
      <c r="Y812" s="2"/>
      <c r="AA812" s="45" t="s">
        <v>3129</v>
      </c>
      <c r="AB812" s="224" t="s">
        <v>3130</v>
      </c>
      <c r="AC812" s="224"/>
      <c r="AD812" s="224"/>
      <c r="AE812" s="224"/>
      <c r="AF812" s="224"/>
      <c r="AG812" s="224">
        <v>1</v>
      </c>
      <c r="AH812" s="224">
        <v>0</v>
      </c>
      <c r="AI812" s="224">
        <v>0</v>
      </c>
      <c r="AJ812" s="224">
        <v>30</v>
      </c>
      <c r="AK812" s="230">
        <f t="shared" si="134"/>
        <v>2004</v>
      </c>
      <c r="AL812" s="224">
        <f t="shared" si="135"/>
        <v>30</v>
      </c>
      <c r="AM812" s="224">
        <v>0</v>
      </c>
      <c r="AN812" s="224">
        <f t="shared" si="136"/>
        <v>30</v>
      </c>
      <c r="AO812" s="224">
        <f t="shared" si="137"/>
        <v>30</v>
      </c>
      <c r="AP812" s="233"/>
      <c r="AQ812" s="224">
        <f t="shared" si="138"/>
        <v>30</v>
      </c>
      <c r="AR812" s="224"/>
      <c r="AS812" s="224">
        <f t="shared" si="139"/>
        <v>30</v>
      </c>
      <c r="AT812" s="224">
        <f t="shared" si="140"/>
        <v>0</v>
      </c>
      <c r="AU812" s="224" t="str">
        <f>IFERROR((AQ812-#REF!+#REF!)/(#REF!-#REF!)*100,"")</f>
        <v/>
      </c>
      <c r="AV812" s="224"/>
      <c r="AW812" s="224"/>
      <c r="AX812" s="224"/>
    </row>
    <row r="813" ht="12.75" customHeight="1" spans="1:50">
      <c r="A813" s="13">
        <v>806</v>
      </c>
      <c r="B813" s="204" t="s">
        <v>2739</v>
      </c>
      <c r="C813" s="204" t="s">
        <v>2724</v>
      </c>
      <c r="D813" s="205" t="s">
        <v>1798</v>
      </c>
      <c r="E813" s="206"/>
      <c r="F813" s="206"/>
      <c r="G813" s="207" t="s">
        <v>3126</v>
      </c>
      <c r="H813" s="208"/>
      <c r="I813" s="209" t="s">
        <v>1799</v>
      </c>
      <c r="J813" s="208">
        <v>1</v>
      </c>
      <c r="K813" s="209" t="s">
        <v>3127</v>
      </c>
      <c r="L813" s="215" t="s">
        <v>1800</v>
      </c>
      <c r="M813" s="214" t="str">
        <f t="shared" si="132"/>
        <v>2004-12-31</v>
      </c>
      <c r="N813" s="46"/>
      <c r="O813" s="16"/>
      <c r="P813" s="14"/>
      <c r="Q813" s="217">
        <v>637</v>
      </c>
      <c r="R813" s="16">
        <v>0</v>
      </c>
      <c r="S813" s="16"/>
      <c r="T813" s="16">
        <f t="shared" si="141"/>
        <v>30</v>
      </c>
      <c r="U813" s="46"/>
      <c r="V813" s="16">
        <f t="shared" si="142"/>
        <v>30</v>
      </c>
      <c r="W813" s="16" t="str">
        <f t="shared" si="133"/>
        <v/>
      </c>
      <c r="X813" s="14"/>
      <c r="Y813" s="2"/>
      <c r="AA813" s="45" t="s">
        <v>3129</v>
      </c>
      <c r="AB813" s="224" t="s">
        <v>3130</v>
      </c>
      <c r="AC813" s="224"/>
      <c r="AD813" s="224"/>
      <c r="AE813" s="224"/>
      <c r="AF813" s="224"/>
      <c r="AG813" s="224">
        <v>1</v>
      </c>
      <c r="AH813" s="224">
        <v>0</v>
      </c>
      <c r="AI813" s="224">
        <v>0</v>
      </c>
      <c r="AJ813" s="224">
        <v>30</v>
      </c>
      <c r="AK813" s="230">
        <f t="shared" si="134"/>
        <v>2004</v>
      </c>
      <c r="AL813" s="224">
        <f t="shared" si="135"/>
        <v>30</v>
      </c>
      <c r="AM813" s="224">
        <v>0</v>
      </c>
      <c r="AN813" s="224">
        <f t="shared" si="136"/>
        <v>30</v>
      </c>
      <c r="AO813" s="224">
        <f t="shared" si="137"/>
        <v>30</v>
      </c>
      <c r="AP813" s="233"/>
      <c r="AQ813" s="224">
        <f t="shared" si="138"/>
        <v>30</v>
      </c>
      <c r="AR813" s="224"/>
      <c r="AS813" s="224">
        <f t="shared" si="139"/>
        <v>30</v>
      </c>
      <c r="AT813" s="224">
        <f t="shared" si="140"/>
        <v>0</v>
      </c>
      <c r="AU813" s="224" t="str">
        <f>IFERROR((AQ813-#REF!+#REF!)/(#REF!-#REF!)*100,"")</f>
        <v/>
      </c>
      <c r="AV813" s="224"/>
      <c r="AW813" s="224"/>
      <c r="AX813" s="224"/>
    </row>
    <row r="814" ht="12.75" customHeight="1" spans="1:50">
      <c r="A814" s="13">
        <v>807</v>
      </c>
      <c r="B814" s="204" t="s">
        <v>2740</v>
      </c>
      <c r="C814" s="204" t="s">
        <v>2724</v>
      </c>
      <c r="D814" s="205" t="s">
        <v>1798</v>
      </c>
      <c r="E814" s="206"/>
      <c r="F814" s="206"/>
      <c r="G814" s="207" t="s">
        <v>3126</v>
      </c>
      <c r="H814" s="208"/>
      <c r="I814" s="209" t="s">
        <v>1799</v>
      </c>
      <c r="J814" s="208">
        <v>1</v>
      </c>
      <c r="K814" s="209" t="s">
        <v>3127</v>
      </c>
      <c r="L814" s="215" t="s">
        <v>1800</v>
      </c>
      <c r="M814" s="214" t="str">
        <f t="shared" si="132"/>
        <v>2004-12-31</v>
      </c>
      <c r="N814" s="46"/>
      <c r="O814" s="16"/>
      <c r="P814" s="14"/>
      <c r="Q814" s="217">
        <v>637</v>
      </c>
      <c r="R814" s="16">
        <v>0</v>
      </c>
      <c r="S814" s="16"/>
      <c r="T814" s="16">
        <f t="shared" si="141"/>
        <v>30</v>
      </c>
      <c r="U814" s="46"/>
      <c r="V814" s="16">
        <f t="shared" si="142"/>
        <v>30</v>
      </c>
      <c r="W814" s="16" t="str">
        <f t="shared" si="133"/>
        <v/>
      </c>
      <c r="X814" s="14"/>
      <c r="Y814" s="2"/>
      <c r="AA814" s="45" t="s">
        <v>3129</v>
      </c>
      <c r="AB814" s="224" t="s">
        <v>3130</v>
      </c>
      <c r="AC814" s="224"/>
      <c r="AD814" s="224"/>
      <c r="AE814" s="224"/>
      <c r="AF814" s="224"/>
      <c r="AG814" s="224">
        <v>1</v>
      </c>
      <c r="AH814" s="224">
        <v>0</v>
      </c>
      <c r="AI814" s="224">
        <v>0</v>
      </c>
      <c r="AJ814" s="224">
        <v>30</v>
      </c>
      <c r="AK814" s="230">
        <f t="shared" si="134"/>
        <v>2004</v>
      </c>
      <c r="AL814" s="224">
        <f t="shared" si="135"/>
        <v>30</v>
      </c>
      <c r="AM814" s="224">
        <v>0</v>
      </c>
      <c r="AN814" s="224">
        <f t="shared" si="136"/>
        <v>30</v>
      </c>
      <c r="AO814" s="224">
        <f t="shared" si="137"/>
        <v>30</v>
      </c>
      <c r="AP814" s="233"/>
      <c r="AQ814" s="224">
        <f t="shared" si="138"/>
        <v>30</v>
      </c>
      <c r="AR814" s="224"/>
      <c r="AS814" s="224">
        <f t="shared" si="139"/>
        <v>30</v>
      </c>
      <c r="AT814" s="224">
        <f t="shared" si="140"/>
        <v>0</v>
      </c>
      <c r="AU814" s="224" t="str">
        <f>IFERROR((AQ814-#REF!+#REF!)/(#REF!-#REF!)*100,"")</f>
        <v/>
      </c>
      <c r="AV814" s="224"/>
      <c r="AW814" s="224"/>
      <c r="AX814" s="224"/>
    </row>
    <row r="815" ht="12.75" customHeight="1" spans="1:50">
      <c r="A815" s="13">
        <v>808</v>
      </c>
      <c r="B815" s="204" t="s">
        <v>2741</v>
      </c>
      <c r="C815" s="204" t="s">
        <v>2724</v>
      </c>
      <c r="D815" s="205" t="s">
        <v>1798</v>
      </c>
      <c r="E815" s="206"/>
      <c r="F815" s="206"/>
      <c r="G815" s="207" t="s">
        <v>3126</v>
      </c>
      <c r="H815" s="208"/>
      <c r="I815" s="209" t="s">
        <v>1799</v>
      </c>
      <c r="J815" s="208">
        <v>1</v>
      </c>
      <c r="K815" s="209" t="s">
        <v>3127</v>
      </c>
      <c r="L815" s="215" t="s">
        <v>1800</v>
      </c>
      <c r="M815" s="214" t="str">
        <f t="shared" si="132"/>
        <v>2004-12-31</v>
      </c>
      <c r="N815" s="46"/>
      <c r="O815" s="16"/>
      <c r="P815" s="14"/>
      <c r="Q815" s="217">
        <v>637</v>
      </c>
      <c r="R815" s="16">
        <v>0</v>
      </c>
      <c r="S815" s="16"/>
      <c r="T815" s="16">
        <f t="shared" si="141"/>
        <v>30</v>
      </c>
      <c r="U815" s="46"/>
      <c r="V815" s="16">
        <f t="shared" si="142"/>
        <v>30</v>
      </c>
      <c r="W815" s="16" t="str">
        <f t="shared" si="133"/>
        <v/>
      </c>
      <c r="X815" s="14"/>
      <c r="Y815" s="2"/>
      <c r="AA815" s="45" t="s">
        <v>3129</v>
      </c>
      <c r="AB815" s="224" t="s">
        <v>3130</v>
      </c>
      <c r="AC815" s="224"/>
      <c r="AD815" s="224"/>
      <c r="AE815" s="224"/>
      <c r="AF815" s="224"/>
      <c r="AG815" s="224">
        <v>1</v>
      </c>
      <c r="AH815" s="224">
        <v>0</v>
      </c>
      <c r="AI815" s="224">
        <v>0</v>
      </c>
      <c r="AJ815" s="224">
        <v>30</v>
      </c>
      <c r="AK815" s="230">
        <f t="shared" si="134"/>
        <v>2004</v>
      </c>
      <c r="AL815" s="224">
        <f t="shared" si="135"/>
        <v>30</v>
      </c>
      <c r="AM815" s="224">
        <v>0</v>
      </c>
      <c r="AN815" s="224">
        <f t="shared" si="136"/>
        <v>30</v>
      </c>
      <c r="AO815" s="224">
        <f t="shared" si="137"/>
        <v>30</v>
      </c>
      <c r="AP815" s="233"/>
      <c r="AQ815" s="224">
        <f t="shared" si="138"/>
        <v>30</v>
      </c>
      <c r="AR815" s="224"/>
      <c r="AS815" s="224">
        <f t="shared" si="139"/>
        <v>30</v>
      </c>
      <c r="AT815" s="224">
        <f t="shared" si="140"/>
        <v>0</v>
      </c>
      <c r="AU815" s="224" t="str">
        <f>IFERROR((AQ815-#REF!+#REF!)/(#REF!-#REF!)*100,"")</f>
        <v/>
      </c>
      <c r="AV815" s="224"/>
      <c r="AW815" s="224"/>
      <c r="AX815" s="224"/>
    </row>
    <row r="816" ht="12.75" customHeight="1" spans="1:50">
      <c r="A816" s="13">
        <v>809</v>
      </c>
      <c r="B816" s="204" t="s">
        <v>2742</v>
      </c>
      <c r="C816" s="204" t="s">
        <v>2724</v>
      </c>
      <c r="D816" s="205" t="s">
        <v>1798</v>
      </c>
      <c r="E816" s="206"/>
      <c r="F816" s="206"/>
      <c r="G816" s="207" t="s">
        <v>3126</v>
      </c>
      <c r="H816" s="208"/>
      <c r="I816" s="209" t="s">
        <v>1799</v>
      </c>
      <c r="J816" s="208">
        <v>1</v>
      </c>
      <c r="K816" s="209" t="s">
        <v>3127</v>
      </c>
      <c r="L816" s="215" t="s">
        <v>1800</v>
      </c>
      <c r="M816" s="214" t="str">
        <f t="shared" si="132"/>
        <v>2004-12-31</v>
      </c>
      <c r="N816" s="46"/>
      <c r="O816" s="16"/>
      <c r="P816" s="14"/>
      <c r="Q816" s="217">
        <v>637</v>
      </c>
      <c r="R816" s="16">
        <v>0</v>
      </c>
      <c r="S816" s="16"/>
      <c r="T816" s="16">
        <f t="shared" si="141"/>
        <v>30</v>
      </c>
      <c r="U816" s="46"/>
      <c r="V816" s="16">
        <f t="shared" si="142"/>
        <v>30</v>
      </c>
      <c r="W816" s="16" t="str">
        <f t="shared" si="133"/>
        <v/>
      </c>
      <c r="X816" s="14"/>
      <c r="Y816" s="2"/>
      <c r="AA816" s="45" t="s">
        <v>3129</v>
      </c>
      <c r="AB816" s="224" t="s">
        <v>3130</v>
      </c>
      <c r="AC816" s="224"/>
      <c r="AD816" s="224"/>
      <c r="AE816" s="224"/>
      <c r="AF816" s="224"/>
      <c r="AG816" s="224">
        <v>1</v>
      </c>
      <c r="AH816" s="224">
        <v>0</v>
      </c>
      <c r="AI816" s="224">
        <v>0</v>
      </c>
      <c r="AJ816" s="224">
        <v>30</v>
      </c>
      <c r="AK816" s="230">
        <f t="shared" si="134"/>
        <v>2004</v>
      </c>
      <c r="AL816" s="224">
        <f t="shared" si="135"/>
        <v>30</v>
      </c>
      <c r="AM816" s="224">
        <v>0</v>
      </c>
      <c r="AN816" s="224">
        <f t="shared" si="136"/>
        <v>30</v>
      </c>
      <c r="AO816" s="224">
        <f t="shared" si="137"/>
        <v>30</v>
      </c>
      <c r="AP816" s="233"/>
      <c r="AQ816" s="224">
        <f t="shared" si="138"/>
        <v>30</v>
      </c>
      <c r="AR816" s="224"/>
      <c r="AS816" s="224">
        <f t="shared" si="139"/>
        <v>30</v>
      </c>
      <c r="AT816" s="224">
        <f t="shared" si="140"/>
        <v>0</v>
      </c>
      <c r="AU816" s="224" t="str">
        <f>IFERROR((AQ816-#REF!+#REF!)/(#REF!-#REF!)*100,"")</f>
        <v/>
      </c>
      <c r="AV816" s="224"/>
      <c r="AW816" s="224"/>
      <c r="AX816" s="224"/>
    </row>
    <row r="817" ht="12.75" customHeight="1" spans="1:50">
      <c r="A817" s="13">
        <v>810</v>
      </c>
      <c r="B817" s="204" t="s">
        <v>2743</v>
      </c>
      <c r="C817" s="204" t="s">
        <v>2724</v>
      </c>
      <c r="D817" s="205" t="s">
        <v>1798</v>
      </c>
      <c r="E817" s="206"/>
      <c r="F817" s="206"/>
      <c r="G817" s="207" t="s">
        <v>3126</v>
      </c>
      <c r="H817" s="208"/>
      <c r="I817" s="209" t="s">
        <v>1799</v>
      </c>
      <c r="J817" s="208">
        <v>1</v>
      </c>
      <c r="K817" s="209" t="s">
        <v>3127</v>
      </c>
      <c r="L817" s="215" t="s">
        <v>1800</v>
      </c>
      <c r="M817" s="214" t="str">
        <f t="shared" si="132"/>
        <v>2004-12-31</v>
      </c>
      <c r="N817" s="46"/>
      <c r="O817" s="16"/>
      <c r="P817" s="14"/>
      <c r="Q817" s="217">
        <v>637</v>
      </c>
      <c r="R817" s="16">
        <v>0</v>
      </c>
      <c r="S817" s="16"/>
      <c r="T817" s="16">
        <f t="shared" si="141"/>
        <v>30</v>
      </c>
      <c r="U817" s="46"/>
      <c r="V817" s="16">
        <f t="shared" si="142"/>
        <v>30</v>
      </c>
      <c r="W817" s="16" t="str">
        <f t="shared" si="133"/>
        <v/>
      </c>
      <c r="X817" s="14"/>
      <c r="Y817" s="2"/>
      <c r="AA817" s="45" t="s">
        <v>3129</v>
      </c>
      <c r="AB817" s="224" t="s">
        <v>3130</v>
      </c>
      <c r="AC817" s="224"/>
      <c r="AD817" s="224"/>
      <c r="AE817" s="224"/>
      <c r="AF817" s="224"/>
      <c r="AG817" s="224">
        <v>1</v>
      </c>
      <c r="AH817" s="224">
        <v>0</v>
      </c>
      <c r="AI817" s="224">
        <v>0</v>
      </c>
      <c r="AJ817" s="224">
        <v>30</v>
      </c>
      <c r="AK817" s="230">
        <f t="shared" si="134"/>
        <v>2004</v>
      </c>
      <c r="AL817" s="224">
        <f t="shared" si="135"/>
        <v>30</v>
      </c>
      <c r="AM817" s="224">
        <v>0</v>
      </c>
      <c r="AN817" s="224">
        <f t="shared" si="136"/>
        <v>30</v>
      </c>
      <c r="AO817" s="224">
        <f t="shared" si="137"/>
        <v>30</v>
      </c>
      <c r="AP817" s="233"/>
      <c r="AQ817" s="224">
        <f t="shared" si="138"/>
        <v>30</v>
      </c>
      <c r="AR817" s="224"/>
      <c r="AS817" s="224">
        <f t="shared" si="139"/>
        <v>30</v>
      </c>
      <c r="AT817" s="224">
        <f t="shared" si="140"/>
        <v>0</v>
      </c>
      <c r="AU817" s="224" t="str">
        <f>IFERROR((AQ817-#REF!+#REF!)/(#REF!-#REF!)*100,"")</f>
        <v/>
      </c>
      <c r="AV817" s="224"/>
      <c r="AW817" s="224"/>
      <c r="AX817" s="224"/>
    </row>
    <row r="818" ht="12.75" customHeight="1" spans="1:50">
      <c r="A818" s="13">
        <v>811</v>
      </c>
      <c r="B818" s="204" t="s">
        <v>2744</v>
      </c>
      <c r="C818" s="204" t="s">
        <v>2724</v>
      </c>
      <c r="D818" s="205" t="s">
        <v>1798</v>
      </c>
      <c r="E818" s="206"/>
      <c r="F818" s="206"/>
      <c r="G818" s="207" t="s">
        <v>3126</v>
      </c>
      <c r="H818" s="208"/>
      <c r="I818" s="209" t="s">
        <v>1799</v>
      </c>
      <c r="J818" s="208">
        <v>1</v>
      </c>
      <c r="K818" s="209" t="s">
        <v>3127</v>
      </c>
      <c r="L818" s="215" t="s">
        <v>1800</v>
      </c>
      <c r="M818" s="214" t="str">
        <f t="shared" si="132"/>
        <v>2004-12-31</v>
      </c>
      <c r="N818" s="46"/>
      <c r="O818" s="16"/>
      <c r="P818" s="14"/>
      <c r="Q818" s="217">
        <v>637</v>
      </c>
      <c r="R818" s="16">
        <v>0</v>
      </c>
      <c r="S818" s="16"/>
      <c r="T818" s="16">
        <f t="shared" si="141"/>
        <v>30</v>
      </c>
      <c r="U818" s="46"/>
      <c r="V818" s="16">
        <f t="shared" si="142"/>
        <v>30</v>
      </c>
      <c r="W818" s="16" t="str">
        <f t="shared" si="133"/>
        <v/>
      </c>
      <c r="X818" s="14"/>
      <c r="Y818" s="2"/>
      <c r="AA818" s="45" t="s">
        <v>3129</v>
      </c>
      <c r="AB818" s="224" t="s">
        <v>3130</v>
      </c>
      <c r="AC818" s="224"/>
      <c r="AD818" s="224"/>
      <c r="AE818" s="224"/>
      <c r="AF818" s="224"/>
      <c r="AG818" s="224">
        <v>1</v>
      </c>
      <c r="AH818" s="224">
        <v>0</v>
      </c>
      <c r="AI818" s="224">
        <v>0</v>
      </c>
      <c r="AJ818" s="224">
        <v>30</v>
      </c>
      <c r="AK818" s="230">
        <f t="shared" si="134"/>
        <v>2004</v>
      </c>
      <c r="AL818" s="224">
        <f t="shared" si="135"/>
        <v>30</v>
      </c>
      <c r="AM818" s="224">
        <v>0</v>
      </c>
      <c r="AN818" s="224">
        <f t="shared" si="136"/>
        <v>30</v>
      </c>
      <c r="AO818" s="224">
        <f t="shared" si="137"/>
        <v>30</v>
      </c>
      <c r="AP818" s="233"/>
      <c r="AQ818" s="224">
        <f t="shared" si="138"/>
        <v>30</v>
      </c>
      <c r="AR818" s="224"/>
      <c r="AS818" s="224">
        <f t="shared" si="139"/>
        <v>30</v>
      </c>
      <c r="AT818" s="224">
        <f t="shared" si="140"/>
        <v>0</v>
      </c>
      <c r="AU818" s="224" t="str">
        <f>IFERROR((AQ818-#REF!+#REF!)/(#REF!-#REF!)*100,"")</f>
        <v/>
      </c>
      <c r="AV818" s="224"/>
      <c r="AW818" s="224"/>
      <c r="AX818" s="224"/>
    </row>
    <row r="819" ht="12.75" customHeight="1" spans="1:50">
      <c r="A819" s="13">
        <v>812</v>
      </c>
      <c r="B819" s="204" t="s">
        <v>2745</v>
      </c>
      <c r="C819" s="204" t="s">
        <v>2724</v>
      </c>
      <c r="D819" s="205" t="s">
        <v>1798</v>
      </c>
      <c r="E819" s="206"/>
      <c r="F819" s="206"/>
      <c r="G819" s="207" t="s">
        <v>3126</v>
      </c>
      <c r="H819" s="208"/>
      <c r="I819" s="209" t="s">
        <v>1799</v>
      </c>
      <c r="J819" s="208">
        <v>1</v>
      </c>
      <c r="K819" s="209" t="s">
        <v>3127</v>
      </c>
      <c r="L819" s="215" t="s">
        <v>1800</v>
      </c>
      <c r="M819" s="214" t="str">
        <f t="shared" si="132"/>
        <v>2004-12-31</v>
      </c>
      <c r="N819" s="46"/>
      <c r="O819" s="16"/>
      <c r="P819" s="14"/>
      <c r="Q819" s="217">
        <v>637</v>
      </c>
      <c r="R819" s="16">
        <v>0</v>
      </c>
      <c r="S819" s="16"/>
      <c r="T819" s="16">
        <f t="shared" si="141"/>
        <v>30</v>
      </c>
      <c r="U819" s="46"/>
      <c r="V819" s="16">
        <f t="shared" si="142"/>
        <v>30</v>
      </c>
      <c r="W819" s="16" t="str">
        <f t="shared" si="133"/>
        <v/>
      </c>
      <c r="X819" s="14"/>
      <c r="Y819" s="2"/>
      <c r="AA819" s="45" t="s">
        <v>3129</v>
      </c>
      <c r="AB819" s="224" t="s">
        <v>3130</v>
      </c>
      <c r="AC819" s="224"/>
      <c r="AD819" s="224"/>
      <c r="AE819" s="224"/>
      <c r="AF819" s="224"/>
      <c r="AG819" s="224">
        <v>1</v>
      </c>
      <c r="AH819" s="224">
        <v>0</v>
      </c>
      <c r="AI819" s="224">
        <v>0</v>
      </c>
      <c r="AJ819" s="224">
        <v>30</v>
      </c>
      <c r="AK819" s="230">
        <f t="shared" si="134"/>
        <v>2004</v>
      </c>
      <c r="AL819" s="224">
        <f t="shared" si="135"/>
        <v>30</v>
      </c>
      <c r="AM819" s="224">
        <v>0</v>
      </c>
      <c r="AN819" s="224">
        <f t="shared" si="136"/>
        <v>30</v>
      </c>
      <c r="AO819" s="224">
        <f t="shared" si="137"/>
        <v>30</v>
      </c>
      <c r="AP819" s="233"/>
      <c r="AQ819" s="224">
        <f t="shared" si="138"/>
        <v>30</v>
      </c>
      <c r="AR819" s="224"/>
      <c r="AS819" s="224">
        <f t="shared" si="139"/>
        <v>30</v>
      </c>
      <c r="AT819" s="224">
        <f t="shared" si="140"/>
        <v>0</v>
      </c>
      <c r="AU819" s="224" t="str">
        <f>IFERROR((AQ819-#REF!+#REF!)/(#REF!-#REF!)*100,"")</f>
        <v/>
      </c>
      <c r="AV819" s="224"/>
      <c r="AW819" s="224"/>
      <c r="AX819" s="224"/>
    </row>
    <row r="820" ht="12.75" customHeight="1" spans="1:50">
      <c r="A820" s="13">
        <v>813</v>
      </c>
      <c r="B820" s="204" t="s">
        <v>2746</v>
      </c>
      <c r="C820" s="204" t="s">
        <v>2724</v>
      </c>
      <c r="D820" s="205" t="s">
        <v>1798</v>
      </c>
      <c r="E820" s="206"/>
      <c r="F820" s="206"/>
      <c r="G820" s="207" t="s">
        <v>3126</v>
      </c>
      <c r="H820" s="208"/>
      <c r="I820" s="209" t="s">
        <v>1799</v>
      </c>
      <c r="J820" s="208">
        <v>1</v>
      </c>
      <c r="K820" s="209" t="s">
        <v>3127</v>
      </c>
      <c r="L820" s="215" t="s">
        <v>1800</v>
      </c>
      <c r="M820" s="214" t="str">
        <f t="shared" si="132"/>
        <v>2004-12-31</v>
      </c>
      <c r="N820" s="46"/>
      <c r="O820" s="16"/>
      <c r="P820" s="14"/>
      <c r="Q820" s="217">
        <v>637</v>
      </c>
      <c r="R820" s="16">
        <v>0</v>
      </c>
      <c r="S820" s="16"/>
      <c r="T820" s="16">
        <f t="shared" si="141"/>
        <v>30</v>
      </c>
      <c r="U820" s="46"/>
      <c r="V820" s="16">
        <f t="shared" si="142"/>
        <v>30</v>
      </c>
      <c r="W820" s="16" t="str">
        <f t="shared" si="133"/>
        <v/>
      </c>
      <c r="X820" s="14"/>
      <c r="Y820" s="2"/>
      <c r="AA820" s="45" t="s">
        <v>3129</v>
      </c>
      <c r="AB820" s="224" t="s">
        <v>3130</v>
      </c>
      <c r="AC820" s="224"/>
      <c r="AD820" s="224"/>
      <c r="AE820" s="224"/>
      <c r="AF820" s="224"/>
      <c r="AG820" s="224">
        <v>1</v>
      </c>
      <c r="AH820" s="224">
        <v>0</v>
      </c>
      <c r="AI820" s="224">
        <v>0</v>
      </c>
      <c r="AJ820" s="224">
        <v>30</v>
      </c>
      <c r="AK820" s="230">
        <f t="shared" si="134"/>
        <v>2004</v>
      </c>
      <c r="AL820" s="224">
        <f t="shared" si="135"/>
        <v>30</v>
      </c>
      <c r="AM820" s="224">
        <v>0</v>
      </c>
      <c r="AN820" s="224">
        <f t="shared" si="136"/>
        <v>30</v>
      </c>
      <c r="AO820" s="224">
        <f t="shared" si="137"/>
        <v>30</v>
      </c>
      <c r="AP820" s="233"/>
      <c r="AQ820" s="224">
        <f t="shared" si="138"/>
        <v>30</v>
      </c>
      <c r="AR820" s="224"/>
      <c r="AS820" s="224">
        <f t="shared" si="139"/>
        <v>30</v>
      </c>
      <c r="AT820" s="224">
        <f t="shared" si="140"/>
        <v>0</v>
      </c>
      <c r="AU820" s="224" t="str">
        <f>IFERROR((AQ820-#REF!+#REF!)/(#REF!-#REF!)*100,"")</f>
        <v/>
      </c>
      <c r="AV820" s="224"/>
      <c r="AW820" s="224"/>
      <c r="AX820" s="224"/>
    </row>
    <row r="821" ht="12.75" customHeight="1" spans="1:50">
      <c r="A821" s="13">
        <v>814</v>
      </c>
      <c r="B821" s="204" t="s">
        <v>2747</v>
      </c>
      <c r="C821" s="204" t="s">
        <v>2724</v>
      </c>
      <c r="D821" s="205" t="s">
        <v>1798</v>
      </c>
      <c r="E821" s="206"/>
      <c r="F821" s="206"/>
      <c r="G821" s="207" t="s">
        <v>3126</v>
      </c>
      <c r="H821" s="208"/>
      <c r="I821" s="209" t="s">
        <v>1799</v>
      </c>
      <c r="J821" s="208">
        <v>1</v>
      </c>
      <c r="K821" s="209" t="s">
        <v>3127</v>
      </c>
      <c r="L821" s="215" t="s">
        <v>1800</v>
      </c>
      <c r="M821" s="214" t="str">
        <f t="shared" si="132"/>
        <v>2004-12-31</v>
      </c>
      <c r="N821" s="46"/>
      <c r="O821" s="16"/>
      <c r="P821" s="14"/>
      <c r="Q821" s="217">
        <v>637</v>
      </c>
      <c r="R821" s="16">
        <v>0</v>
      </c>
      <c r="S821" s="16"/>
      <c r="T821" s="16">
        <f t="shared" si="141"/>
        <v>30</v>
      </c>
      <c r="U821" s="46"/>
      <c r="V821" s="16">
        <f t="shared" si="142"/>
        <v>30</v>
      </c>
      <c r="W821" s="16" t="str">
        <f t="shared" si="133"/>
        <v/>
      </c>
      <c r="X821" s="14"/>
      <c r="Y821" s="2"/>
      <c r="AA821" s="45" t="s">
        <v>3129</v>
      </c>
      <c r="AB821" s="224" t="s">
        <v>3130</v>
      </c>
      <c r="AC821" s="224"/>
      <c r="AD821" s="224"/>
      <c r="AE821" s="224"/>
      <c r="AF821" s="224"/>
      <c r="AG821" s="224">
        <v>1</v>
      </c>
      <c r="AH821" s="224">
        <v>0</v>
      </c>
      <c r="AI821" s="224">
        <v>0</v>
      </c>
      <c r="AJ821" s="224">
        <v>30</v>
      </c>
      <c r="AK821" s="230">
        <f t="shared" si="134"/>
        <v>2004</v>
      </c>
      <c r="AL821" s="224">
        <f t="shared" si="135"/>
        <v>30</v>
      </c>
      <c r="AM821" s="224">
        <v>0</v>
      </c>
      <c r="AN821" s="224">
        <f t="shared" si="136"/>
        <v>30</v>
      </c>
      <c r="AO821" s="224">
        <f t="shared" si="137"/>
        <v>30</v>
      </c>
      <c r="AP821" s="233"/>
      <c r="AQ821" s="224">
        <f t="shared" si="138"/>
        <v>30</v>
      </c>
      <c r="AR821" s="224"/>
      <c r="AS821" s="224">
        <f t="shared" si="139"/>
        <v>30</v>
      </c>
      <c r="AT821" s="224">
        <f t="shared" si="140"/>
        <v>0</v>
      </c>
      <c r="AU821" s="224" t="str">
        <f>IFERROR((AQ821-#REF!+#REF!)/(#REF!-#REF!)*100,"")</f>
        <v/>
      </c>
      <c r="AV821" s="224"/>
      <c r="AW821" s="224"/>
      <c r="AX821" s="224"/>
    </row>
    <row r="822" ht="12.75" customHeight="1" spans="1:50">
      <c r="A822" s="13">
        <v>815</v>
      </c>
      <c r="B822" s="204" t="s">
        <v>2748</v>
      </c>
      <c r="C822" s="204" t="s">
        <v>2724</v>
      </c>
      <c r="D822" s="205" t="s">
        <v>1798</v>
      </c>
      <c r="E822" s="206"/>
      <c r="F822" s="206"/>
      <c r="G822" s="207" t="s">
        <v>3126</v>
      </c>
      <c r="H822" s="208"/>
      <c r="I822" s="209" t="s">
        <v>1799</v>
      </c>
      <c r="J822" s="208">
        <v>1</v>
      </c>
      <c r="K822" s="209" t="s">
        <v>3127</v>
      </c>
      <c r="L822" s="215" t="s">
        <v>1800</v>
      </c>
      <c r="M822" s="214" t="str">
        <f t="shared" si="132"/>
        <v>2004-12-31</v>
      </c>
      <c r="N822" s="46"/>
      <c r="O822" s="16"/>
      <c r="P822" s="14"/>
      <c r="Q822" s="217">
        <v>637</v>
      </c>
      <c r="R822" s="16">
        <v>0</v>
      </c>
      <c r="S822" s="16"/>
      <c r="T822" s="16">
        <f t="shared" si="141"/>
        <v>30</v>
      </c>
      <c r="U822" s="46"/>
      <c r="V822" s="16">
        <f t="shared" si="142"/>
        <v>30</v>
      </c>
      <c r="W822" s="16" t="str">
        <f t="shared" si="133"/>
        <v/>
      </c>
      <c r="X822" s="14"/>
      <c r="Y822" s="2"/>
      <c r="AA822" s="45" t="s">
        <v>3129</v>
      </c>
      <c r="AB822" s="224" t="s">
        <v>3130</v>
      </c>
      <c r="AC822" s="224"/>
      <c r="AD822" s="224"/>
      <c r="AE822" s="224"/>
      <c r="AF822" s="224"/>
      <c r="AG822" s="224">
        <v>1</v>
      </c>
      <c r="AH822" s="224">
        <v>0</v>
      </c>
      <c r="AI822" s="224">
        <v>0</v>
      </c>
      <c r="AJ822" s="224">
        <v>30</v>
      </c>
      <c r="AK822" s="230">
        <f t="shared" si="134"/>
        <v>2004</v>
      </c>
      <c r="AL822" s="224">
        <f t="shared" si="135"/>
        <v>30</v>
      </c>
      <c r="AM822" s="224">
        <v>0</v>
      </c>
      <c r="AN822" s="224">
        <f t="shared" si="136"/>
        <v>30</v>
      </c>
      <c r="AO822" s="224">
        <f t="shared" si="137"/>
        <v>30</v>
      </c>
      <c r="AP822" s="233"/>
      <c r="AQ822" s="224">
        <f t="shared" si="138"/>
        <v>30</v>
      </c>
      <c r="AR822" s="224"/>
      <c r="AS822" s="224">
        <f t="shared" si="139"/>
        <v>30</v>
      </c>
      <c r="AT822" s="224">
        <f t="shared" si="140"/>
        <v>0</v>
      </c>
      <c r="AU822" s="224" t="str">
        <f>IFERROR((AQ822-#REF!+#REF!)/(#REF!-#REF!)*100,"")</f>
        <v/>
      </c>
      <c r="AV822" s="224"/>
      <c r="AW822" s="224"/>
      <c r="AX822" s="224"/>
    </row>
    <row r="823" s="203" customFormat="1" ht="12.75" customHeight="1" spans="1:52">
      <c r="A823" s="13">
        <v>816</v>
      </c>
      <c r="B823" s="204" t="s">
        <v>2749</v>
      </c>
      <c r="C823" s="204" t="s">
        <v>2724</v>
      </c>
      <c r="D823" s="205" t="s">
        <v>1798</v>
      </c>
      <c r="E823" s="206"/>
      <c r="F823" s="206"/>
      <c r="G823" s="207" t="s">
        <v>3126</v>
      </c>
      <c r="H823" s="208"/>
      <c r="I823" s="209" t="s">
        <v>1799</v>
      </c>
      <c r="J823" s="208">
        <v>1</v>
      </c>
      <c r="K823" s="209" t="s">
        <v>3127</v>
      </c>
      <c r="L823" s="215" t="s">
        <v>1800</v>
      </c>
      <c r="M823" s="214" t="str">
        <f t="shared" si="132"/>
        <v>2004-12-31</v>
      </c>
      <c r="N823" s="46"/>
      <c r="O823" s="16"/>
      <c r="P823" s="14"/>
      <c r="Q823" s="217">
        <v>637</v>
      </c>
      <c r="R823" s="16">
        <v>0</v>
      </c>
      <c r="S823" s="16"/>
      <c r="T823" s="16">
        <f t="shared" si="141"/>
        <v>30</v>
      </c>
      <c r="U823" s="46"/>
      <c r="V823" s="16">
        <f t="shared" si="142"/>
        <v>30</v>
      </c>
      <c r="W823" s="16" t="str">
        <f t="shared" si="133"/>
        <v/>
      </c>
      <c r="X823" s="14"/>
      <c r="Y823" s="2"/>
      <c r="Z823" s="3"/>
      <c r="AA823" s="45" t="s">
        <v>3129</v>
      </c>
      <c r="AB823" s="224" t="s">
        <v>3130</v>
      </c>
      <c r="AC823" s="224"/>
      <c r="AD823" s="224"/>
      <c r="AE823" s="224"/>
      <c r="AF823" s="224"/>
      <c r="AG823" s="224">
        <v>1</v>
      </c>
      <c r="AH823" s="224">
        <v>0</v>
      </c>
      <c r="AI823" s="224">
        <v>0</v>
      </c>
      <c r="AJ823" s="224">
        <v>30</v>
      </c>
      <c r="AK823" s="230">
        <f t="shared" si="134"/>
        <v>2004</v>
      </c>
      <c r="AL823" s="224">
        <f t="shared" si="135"/>
        <v>30</v>
      </c>
      <c r="AM823" s="224">
        <v>0</v>
      </c>
      <c r="AN823" s="224">
        <f t="shared" si="136"/>
        <v>30</v>
      </c>
      <c r="AO823" s="224">
        <f t="shared" si="137"/>
        <v>30</v>
      </c>
      <c r="AP823" s="233"/>
      <c r="AQ823" s="224">
        <f t="shared" si="138"/>
        <v>30</v>
      </c>
      <c r="AR823" s="224"/>
      <c r="AS823" s="224">
        <f t="shared" si="139"/>
        <v>30</v>
      </c>
      <c r="AT823" s="224">
        <f t="shared" si="140"/>
        <v>0</v>
      </c>
      <c r="AU823" s="224" t="str">
        <f>IFERROR((AQ823-#REF!+#REF!)/(#REF!-#REF!)*100,"")</f>
        <v/>
      </c>
      <c r="AV823" s="224"/>
      <c r="AW823" s="224"/>
      <c r="AX823" s="224"/>
      <c r="AY823" s="3"/>
      <c r="AZ823" s="3"/>
    </row>
    <row r="824" ht="12.75" customHeight="1" spans="1:50">
      <c r="A824" s="13">
        <v>817</v>
      </c>
      <c r="B824" s="204" t="s">
        <v>2750</v>
      </c>
      <c r="C824" s="204" t="s">
        <v>2724</v>
      </c>
      <c r="D824" s="205" t="s">
        <v>1798</v>
      </c>
      <c r="E824" s="206"/>
      <c r="F824" s="206"/>
      <c r="G824" s="207" t="s">
        <v>3126</v>
      </c>
      <c r="H824" s="208"/>
      <c r="I824" s="209" t="s">
        <v>1799</v>
      </c>
      <c r="J824" s="208">
        <v>1</v>
      </c>
      <c r="K824" s="209" t="s">
        <v>3127</v>
      </c>
      <c r="L824" s="215" t="s">
        <v>1800</v>
      </c>
      <c r="M824" s="214" t="str">
        <f t="shared" si="132"/>
        <v>2004-12-31</v>
      </c>
      <c r="N824" s="46"/>
      <c r="O824" s="16"/>
      <c r="P824" s="14"/>
      <c r="Q824" s="217">
        <v>637</v>
      </c>
      <c r="R824" s="16">
        <v>0</v>
      </c>
      <c r="S824" s="16"/>
      <c r="T824" s="16">
        <f t="shared" si="141"/>
        <v>30</v>
      </c>
      <c r="U824" s="46"/>
      <c r="V824" s="16">
        <f t="shared" si="142"/>
        <v>30</v>
      </c>
      <c r="W824" s="16" t="str">
        <f t="shared" si="133"/>
        <v/>
      </c>
      <c r="X824" s="14"/>
      <c r="Y824" s="2"/>
      <c r="AA824" s="45" t="s">
        <v>3129</v>
      </c>
      <c r="AB824" s="224" t="s">
        <v>3130</v>
      </c>
      <c r="AC824" s="224"/>
      <c r="AD824" s="224"/>
      <c r="AE824" s="224"/>
      <c r="AF824" s="224"/>
      <c r="AG824" s="224">
        <v>1</v>
      </c>
      <c r="AH824" s="224">
        <v>0</v>
      </c>
      <c r="AI824" s="224">
        <v>0</v>
      </c>
      <c r="AJ824" s="224">
        <v>30</v>
      </c>
      <c r="AK824" s="230">
        <f t="shared" si="134"/>
        <v>2004</v>
      </c>
      <c r="AL824" s="224">
        <f t="shared" si="135"/>
        <v>30</v>
      </c>
      <c r="AM824" s="224">
        <v>0</v>
      </c>
      <c r="AN824" s="224">
        <f t="shared" si="136"/>
        <v>30</v>
      </c>
      <c r="AO824" s="224">
        <f t="shared" si="137"/>
        <v>30</v>
      </c>
      <c r="AP824" s="233"/>
      <c r="AQ824" s="224">
        <f t="shared" si="138"/>
        <v>30</v>
      </c>
      <c r="AR824" s="224"/>
      <c r="AS824" s="224">
        <f t="shared" si="139"/>
        <v>30</v>
      </c>
      <c r="AT824" s="224">
        <f t="shared" si="140"/>
        <v>0</v>
      </c>
      <c r="AU824" s="224" t="str">
        <f>IFERROR((AQ824-#REF!+#REF!)/(#REF!-#REF!)*100,"")</f>
        <v/>
      </c>
      <c r="AV824" s="224"/>
      <c r="AW824" s="224"/>
      <c r="AX824" s="224"/>
    </row>
    <row r="825" s="203" customFormat="1" ht="12.75" customHeight="1" spans="1:52">
      <c r="A825" s="13">
        <v>818</v>
      </c>
      <c r="B825" s="204" t="s">
        <v>2751</v>
      </c>
      <c r="C825" s="204" t="s">
        <v>2724</v>
      </c>
      <c r="D825" s="205" t="s">
        <v>1798</v>
      </c>
      <c r="E825" s="206"/>
      <c r="F825" s="206"/>
      <c r="G825" s="207" t="s">
        <v>3126</v>
      </c>
      <c r="H825" s="208"/>
      <c r="I825" s="209" t="s">
        <v>1799</v>
      </c>
      <c r="J825" s="208">
        <v>1</v>
      </c>
      <c r="K825" s="209" t="s">
        <v>3127</v>
      </c>
      <c r="L825" s="215" t="s">
        <v>1800</v>
      </c>
      <c r="M825" s="214" t="str">
        <f t="shared" si="132"/>
        <v>2004-12-31</v>
      </c>
      <c r="N825" s="46"/>
      <c r="O825" s="16"/>
      <c r="P825" s="14"/>
      <c r="Q825" s="217">
        <v>637</v>
      </c>
      <c r="R825" s="16">
        <v>0</v>
      </c>
      <c r="S825" s="16"/>
      <c r="T825" s="16">
        <f t="shared" si="141"/>
        <v>30</v>
      </c>
      <c r="U825" s="46"/>
      <c r="V825" s="16">
        <f t="shared" si="142"/>
        <v>30</v>
      </c>
      <c r="W825" s="16" t="str">
        <f t="shared" si="133"/>
        <v/>
      </c>
      <c r="X825" s="14"/>
      <c r="Y825" s="2"/>
      <c r="Z825" s="3"/>
      <c r="AA825" s="45" t="s">
        <v>3129</v>
      </c>
      <c r="AB825" s="224" t="s">
        <v>3130</v>
      </c>
      <c r="AC825" s="224"/>
      <c r="AD825" s="224"/>
      <c r="AE825" s="224"/>
      <c r="AF825" s="224"/>
      <c r="AG825" s="224">
        <v>1</v>
      </c>
      <c r="AH825" s="224">
        <v>0</v>
      </c>
      <c r="AI825" s="224">
        <v>0</v>
      </c>
      <c r="AJ825" s="224">
        <v>30</v>
      </c>
      <c r="AK825" s="230">
        <f t="shared" si="134"/>
        <v>2004</v>
      </c>
      <c r="AL825" s="224">
        <f t="shared" si="135"/>
        <v>30</v>
      </c>
      <c r="AM825" s="224">
        <v>0</v>
      </c>
      <c r="AN825" s="224">
        <f t="shared" si="136"/>
        <v>30</v>
      </c>
      <c r="AO825" s="224">
        <f t="shared" si="137"/>
        <v>30</v>
      </c>
      <c r="AP825" s="233"/>
      <c r="AQ825" s="224">
        <f t="shared" si="138"/>
        <v>30</v>
      </c>
      <c r="AR825" s="224"/>
      <c r="AS825" s="224">
        <f t="shared" si="139"/>
        <v>30</v>
      </c>
      <c r="AT825" s="224">
        <f t="shared" si="140"/>
        <v>0</v>
      </c>
      <c r="AU825" s="224" t="str">
        <f>IFERROR((AQ825-#REF!+#REF!)/(#REF!-#REF!)*100,"")</f>
        <v/>
      </c>
      <c r="AV825" s="224"/>
      <c r="AW825" s="224"/>
      <c r="AX825" s="224"/>
      <c r="AY825" s="3"/>
      <c r="AZ825" s="3"/>
    </row>
    <row r="826" ht="12.75" customHeight="1" spans="1:50">
      <c r="A826" s="13">
        <v>819</v>
      </c>
      <c r="B826" s="204" t="s">
        <v>2752</v>
      </c>
      <c r="C826" s="204" t="s">
        <v>2724</v>
      </c>
      <c r="D826" s="205" t="s">
        <v>1798</v>
      </c>
      <c r="E826" s="206"/>
      <c r="F826" s="206"/>
      <c r="G826" s="207" t="s">
        <v>3126</v>
      </c>
      <c r="H826" s="208"/>
      <c r="I826" s="209" t="s">
        <v>1799</v>
      </c>
      <c r="J826" s="208">
        <v>1</v>
      </c>
      <c r="K826" s="209" t="s">
        <v>3127</v>
      </c>
      <c r="L826" s="215" t="s">
        <v>1800</v>
      </c>
      <c r="M826" s="214" t="str">
        <f t="shared" si="132"/>
        <v>2004-12-31</v>
      </c>
      <c r="N826" s="46"/>
      <c r="O826" s="16"/>
      <c r="P826" s="14"/>
      <c r="Q826" s="217">
        <v>637</v>
      </c>
      <c r="R826" s="16">
        <v>0</v>
      </c>
      <c r="S826" s="16"/>
      <c r="T826" s="16">
        <f t="shared" si="141"/>
        <v>30</v>
      </c>
      <c r="U826" s="46"/>
      <c r="V826" s="16">
        <f t="shared" si="142"/>
        <v>30</v>
      </c>
      <c r="W826" s="16" t="str">
        <f t="shared" si="133"/>
        <v/>
      </c>
      <c r="X826" s="14"/>
      <c r="Y826" s="2"/>
      <c r="AA826" s="45" t="s">
        <v>3129</v>
      </c>
      <c r="AB826" s="224" t="s">
        <v>3130</v>
      </c>
      <c r="AC826" s="224"/>
      <c r="AD826" s="224"/>
      <c r="AE826" s="224"/>
      <c r="AF826" s="224"/>
      <c r="AG826" s="224">
        <v>1</v>
      </c>
      <c r="AH826" s="224">
        <v>0</v>
      </c>
      <c r="AI826" s="224">
        <v>0</v>
      </c>
      <c r="AJ826" s="224">
        <v>30</v>
      </c>
      <c r="AK826" s="230">
        <f t="shared" si="134"/>
        <v>2004</v>
      </c>
      <c r="AL826" s="224">
        <f t="shared" si="135"/>
        <v>30</v>
      </c>
      <c r="AM826" s="224">
        <v>0</v>
      </c>
      <c r="AN826" s="224">
        <f t="shared" si="136"/>
        <v>30</v>
      </c>
      <c r="AO826" s="224">
        <f t="shared" si="137"/>
        <v>30</v>
      </c>
      <c r="AP826" s="233"/>
      <c r="AQ826" s="224">
        <f t="shared" si="138"/>
        <v>30</v>
      </c>
      <c r="AR826" s="224"/>
      <c r="AS826" s="224">
        <f t="shared" si="139"/>
        <v>30</v>
      </c>
      <c r="AT826" s="224">
        <f t="shared" si="140"/>
        <v>0</v>
      </c>
      <c r="AU826" s="224" t="str">
        <f>IFERROR((AQ826-#REF!+#REF!)/(#REF!-#REF!)*100,"")</f>
        <v/>
      </c>
      <c r="AV826" s="224"/>
      <c r="AW826" s="224"/>
      <c r="AX826" s="224"/>
    </row>
    <row r="827" ht="12.75" customHeight="1" spans="1:50">
      <c r="A827" s="13">
        <v>820</v>
      </c>
      <c r="B827" s="204" t="s">
        <v>2753</v>
      </c>
      <c r="C827" s="204" t="s">
        <v>2724</v>
      </c>
      <c r="D827" s="205" t="s">
        <v>1798</v>
      </c>
      <c r="E827" s="206"/>
      <c r="F827" s="206"/>
      <c r="G827" s="207" t="s">
        <v>3126</v>
      </c>
      <c r="H827" s="208"/>
      <c r="I827" s="209" t="s">
        <v>1799</v>
      </c>
      <c r="J827" s="208">
        <v>1</v>
      </c>
      <c r="K827" s="209" t="s">
        <v>3127</v>
      </c>
      <c r="L827" s="215" t="s">
        <v>1800</v>
      </c>
      <c r="M827" s="214" t="str">
        <f t="shared" si="132"/>
        <v>2004-12-31</v>
      </c>
      <c r="N827" s="46"/>
      <c r="O827" s="16"/>
      <c r="P827" s="14"/>
      <c r="Q827" s="217">
        <v>637</v>
      </c>
      <c r="R827" s="16">
        <v>0</v>
      </c>
      <c r="S827" s="16"/>
      <c r="T827" s="16">
        <f t="shared" si="141"/>
        <v>30</v>
      </c>
      <c r="U827" s="46"/>
      <c r="V827" s="16">
        <f t="shared" si="142"/>
        <v>30</v>
      </c>
      <c r="W827" s="16" t="str">
        <f t="shared" si="133"/>
        <v/>
      </c>
      <c r="X827" s="14"/>
      <c r="Y827" s="2"/>
      <c r="AA827" s="45" t="s">
        <v>3129</v>
      </c>
      <c r="AB827" s="224" t="s">
        <v>3130</v>
      </c>
      <c r="AC827" s="224"/>
      <c r="AD827" s="224"/>
      <c r="AE827" s="224"/>
      <c r="AF827" s="224"/>
      <c r="AG827" s="224">
        <v>1</v>
      </c>
      <c r="AH827" s="224">
        <v>0</v>
      </c>
      <c r="AI827" s="224">
        <v>0</v>
      </c>
      <c r="AJ827" s="224">
        <v>30</v>
      </c>
      <c r="AK827" s="230">
        <f t="shared" si="134"/>
        <v>2004</v>
      </c>
      <c r="AL827" s="224">
        <f t="shared" si="135"/>
        <v>30</v>
      </c>
      <c r="AM827" s="224">
        <v>0</v>
      </c>
      <c r="AN827" s="224">
        <f t="shared" si="136"/>
        <v>30</v>
      </c>
      <c r="AO827" s="224">
        <f t="shared" si="137"/>
        <v>30</v>
      </c>
      <c r="AP827" s="233"/>
      <c r="AQ827" s="224">
        <f t="shared" si="138"/>
        <v>30</v>
      </c>
      <c r="AR827" s="224"/>
      <c r="AS827" s="224">
        <f t="shared" si="139"/>
        <v>30</v>
      </c>
      <c r="AT827" s="224">
        <f t="shared" si="140"/>
        <v>0</v>
      </c>
      <c r="AU827" s="224" t="str">
        <f>IFERROR((AQ827-#REF!+#REF!)/(#REF!-#REF!)*100,"")</f>
        <v/>
      </c>
      <c r="AV827" s="224"/>
      <c r="AW827" s="224"/>
      <c r="AX827" s="224"/>
    </row>
    <row r="828" ht="12.75" customHeight="1" spans="1:50">
      <c r="A828" s="13">
        <v>821</v>
      </c>
      <c r="B828" s="204" t="s">
        <v>2754</v>
      </c>
      <c r="C828" s="204" t="s">
        <v>2724</v>
      </c>
      <c r="D828" s="205" t="s">
        <v>1798</v>
      </c>
      <c r="E828" s="206"/>
      <c r="F828" s="206"/>
      <c r="G828" s="207" t="s">
        <v>3126</v>
      </c>
      <c r="H828" s="208"/>
      <c r="I828" s="209" t="s">
        <v>1799</v>
      </c>
      <c r="J828" s="208">
        <v>1</v>
      </c>
      <c r="K828" s="209" t="s">
        <v>3127</v>
      </c>
      <c r="L828" s="215" t="s">
        <v>1800</v>
      </c>
      <c r="M828" s="214" t="str">
        <f t="shared" si="132"/>
        <v>2004-12-31</v>
      </c>
      <c r="N828" s="46"/>
      <c r="O828" s="16"/>
      <c r="P828" s="14"/>
      <c r="Q828" s="217">
        <v>637</v>
      </c>
      <c r="R828" s="16">
        <v>0</v>
      </c>
      <c r="S828" s="16"/>
      <c r="T828" s="16">
        <f t="shared" si="141"/>
        <v>30</v>
      </c>
      <c r="U828" s="46"/>
      <c r="V828" s="16">
        <f t="shared" si="142"/>
        <v>30</v>
      </c>
      <c r="W828" s="16" t="str">
        <f t="shared" si="133"/>
        <v/>
      </c>
      <c r="X828" s="14"/>
      <c r="Y828" s="2"/>
      <c r="AA828" s="45" t="s">
        <v>3129</v>
      </c>
      <c r="AB828" s="224" t="s">
        <v>3130</v>
      </c>
      <c r="AC828" s="224"/>
      <c r="AD828" s="224"/>
      <c r="AE828" s="224"/>
      <c r="AF828" s="224"/>
      <c r="AG828" s="224">
        <v>1</v>
      </c>
      <c r="AH828" s="224">
        <v>0</v>
      </c>
      <c r="AI828" s="224">
        <v>0</v>
      </c>
      <c r="AJ828" s="224">
        <v>30</v>
      </c>
      <c r="AK828" s="230">
        <f t="shared" si="134"/>
        <v>2004</v>
      </c>
      <c r="AL828" s="224">
        <f t="shared" si="135"/>
        <v>30</v>
      </c>
      <c r="AM828" s="224">
        <v>0</v>
      </c>
      <c r="AN828" s="224">
        <f t="shared" si="136"/>
        <v>30</v>
      </c>
      <c r="AO828" s="224">
        <f t="shared" si="137"/>
        <v>30</v>
      </c>
      <c r="AP828" s="233"/>
      <c r="AQ828" s="224">
        <f t="shared" si="138"/>
        <v>30</v>
      </c>
      <c r="AR828" s="224"/>
      <c r="AS828" s="224">
        <f t="shared" si="139"/>
        <v>30</v>
      </c>
      <c r="AT828" s="224">
        <f t="shared" si="140"/>
        <v>0</v>
      </c>
      <c r="AU828" s="224" t="str">
        <f>IFERROR((AQ828-#REF!+#REF!)/(#REF!-#REF!)*100,"")</f>
        <v/>
      </c>
      <c r="AV828" s="224"/>
      <c r="AW828" s="224"/>
      <c r="AX828" s="224"/>
    </row>
    <row r="829" ht="12.75" customHeight="1" spans="1:50">
      <c r="A829" s="13">
        <v>822</v>
      </c>
      <c r="B829" s="204" t="s">
        <v>2755</v>
      </c>
      <c r="C829" s="204" t="s">
        <v>2724</v>
      </c>
      <c r="D829" s="205" t="s">
        <v>1798</v>
      </c>
      <c r="E829" s="206"/>
      <c r="F829" s="206"/>
      <c r="G829" s="207" t="s">
        <v>3126</v>
      </c>
      <c r="H829" s="208"/>
      <c r="I829" s="209" t="s">
        <v>1799</v>
      </c>
      <c r="J829" s="208">
        <v>1</v>
      </c>
      <c r="K829" s="209" t="s">
        <v>3127</v>
      </c>
      <c r="L829" s="215" t="s">
        <v>1800</v>
      </c>
      <c r="M829" s="214" t="str">
        <f t="shared" si="132"/>
        <v>2004-12-31</v>
      </c>
      <c r="N829" s="46"/>
      <c r="O829" s="16"/>
      <c r="P829" s="14"/>
      <c r="Q829" s="217">
        <v>637</v>
      </c>
      <c r="R829" s="16">
        <v>0</v>
      </c>
      <c r="S829" s="16"/>
      <c r="T829" s="16">
        <f t="shared" si="141"/>
        <v>30</v>
      </c>
      <c r="U829" s="46"/>
      <c r="V829" s="16">
        <f t="shared" si="142"/>
        <v>30</v>
      </c>
      <c r="W829" s="16" t="str">
        <f t="shared" si="133"/>
        <v/>
      </c>
      <c r="X829" s="14"/>
      <c r="Y829" s="2"/>
      <c r="AA829" s="45" t="s">
        <v>3129</v>
      </c>
      <c r="AB829" s="224" t="s">
        <v>3130</v>
      </c>
      <c r="AC829" s="224"/>
      <c r="AD829" s="224"/>
      <c r="AE829" s="224"/>
      <c r="AF829" s="224"/>
      <c r="AG829" s="224">
        <v>1</v>
      </c>
      <c r="AH829" s="224">
        <v>0</v>
      </c>
      <c r="AI829" s="224">
        <v>0</v>
      </c>
      <c r="AJ829" s="224">
        <v>30</v>
      </c>
      <c r="AK829" s="230">
        <f t="shared" si="134"/>
        <v>2004</v>
      </c>
      <c r="AL829" s="224">
        <f t="shared" si="135"/>
        <v>30</v>
      </c>
      <c r="AM829" s="224">
        <v>0</v>
      </c>
      <c r="AN829" s="224">
        <f t="shared" si="136"/>
        <v>30</v>
      </c>
      <c r="AO829" s="224">
        <f t="shared" si="137"/>
        <v>30</v>
      </c>
      <c r="AP829" s="233"/>
      <c r="AQ829" s="224">
        <f t="shared" si="138"/>
        <v>30</v>
      </c>
      <c r="AR829" s="224"/>
      <c r="AS829" s="224">
        <f t="shared" si="139"/>
        <v>30</v>
      </c>
      <c r="AT829" s="224">
        <f t="shared" si="140"/>
        <v>0</v>
      </c>
      <c r="AU829" s="224" t="str">
        <f>IFERROR((AQ829-#REF!+#REF!)/(#REF!-#REF!)*100,"")</f>
        <v/>
      </c>
      <c r="AV829" s="224"/>
      <c r="AW829" s="224"/>
      <c r="AX829" s="224"/>
    </row>
    <row r="830" ht="12.75" customHeight="1" spans="1:50">
      <c r="A830" s="13">
        <v>823</v>
      </c>
      <c r="B830" s="204" t="s">
        <v>2756</v>
      </c>
      <c r="C830" s="204" t="s">
        <v>2724</v>
      </c>
      <c r="D830" s="205" t="s">
        <v>1798</v>
      </c>
      <c r="E830" s="206"/>
      <c r="F830" s="206"/>
      <c r="G830" s="207" t="s">
        <v>3126</v>
      </c>
      <c r="H830" s="208"/>
      <c r="I830" s="209" t="s">
        <v>1799</v>
      </c>
      <c r="J830" s="208">
        <v>1</v>
      </c>
      <c r="K830" s="209" t="s">
        <v>3127</v>
      </c>
      <c r="L830" s="215" t="s">
        <v>1800</v>
      </c>
      <c r="M830" s="214" t="str">
        <f t="shared" si="132"/>
        <v>2004-12-31</v>
      </c>
      <c r="N830" s="46"/>
      <c r="O830" s="16"/>
      <c r="P830" s="14"/>
      <c r="Q830" s="217">
        <v>637</v>
      </c>
      <c r="R830" s="16">
        <v>0</v>
      </c>
      <c r="S830" s="16"/>
      <c r="T830" s="16">
        <f t="shared" si="141"/>
        <v>30</v>
      </c>
      <c r="U830" s="46"/>
      <c r="V830" s="16">
        <f t="shared" si="142"/>
        <v>30</v>
      </c>
      <c r="W830" s="16" t="str">
        <f t="shared" si="133"/>
        <v/>
      </c>
      <c r="X830" s="14"/>
      <c r="Y830" s="2"/>
      <c r="AA830" s="45" t="s">
        <v>3129</v>
      </c>
      <c r="AB830" s="224" t="s">
        <v>3130</v>
      </c>
      <c r="AC830" s="224"/>
      <c r="AD830" s="224"/>
      <c r="AE830" s="224"/>
      <c r="AF830" s="224"/>
      <c r="AG830" s="224">
        <v>1</v>
      </c>
      <c r="AH830" s="224">
        <v>0</v>
      </c>
      <c r="AI830" s="224">
        <v>0</v>
      </c>
      <c r="AJ830" s="224">
        <v>30</v>
      </c>
      <c r="AK830" s="230">
        <f t="shared" si="134"/>
        <v>2004</v>
      </c>
      <c r="AL830" s="224">
        <f t="shared" si="135"/>
        <v>30</v>
      </c>
      <c r="AM830" s="224">
        <v>0</v>
      </c>
      <c r="AN830" s="224">
        <f t="shared" si="136"/>
        <v>30</v>
      </c>
      <c r="AO830" s="224">
        <f t="shared" si="137"/>
        <v>30</v>
      </c>
      <c r="AP830" s="233"/>
      <c r="AQ830" s="224">
        <f t="shared" si="138"/>
        <v>30</v>
      </c>
      <c r="AR830" s="224"/>
      <c r="AS830" s="224">
        <f t="shared" si="139"/>
        <v>30</v>
      </c>
      <c r="AT830" s="224">
        <f t="shared" si="140"/>
        <v>0</v>
      </c>
      <c r="AU830" s="224" t="str">
        <f>IFERROR((AQ830-#REF!+#REF!)/(#REF!-#REF!)*100,"")</f>
        <v/>
      </c>
      <c r="AV830" s="224"/>
      <c r="AW830" s="224"/>
      <c r="AX830" s="224"/>
    </row>
    <row r="831" ht="12.75" customHeight="1" spans="1:50">
      <c r="A831" s="13">
        <v>824</v>
      </c>
      <c r="B831" s="204" t="s">
        <v>2757</v>
      </c>
      <c r="C831" s="204" t="s">
        <v>2724</v>
      </c>
      <c r="D831" s="205" t="s">
        <v>1798</v>
      </c>
      <c r="E831" s="206"/>
      <c r="F831" s="206"/>
      <c r="G831" s="207" t="s">
        <v>3126</v>
      </c>
      <c r="H831" s="208"/>
      <c r="I831" s="209" t="s">
        <v>1799</v>
      </c>
      <c r="J831" s="208">
        <v>1</v>
      </c>
      <c r="K831" s="209" t="s">
        <v>3127</v>
      </c>
      <c r="L831" s="215" t="s">
        <v>1800</v>
      </c>
      <c r="M831" s="214" t="str">
        <f t="shared" si="132"/>
        <v>2004-12-31</v>
      </c>
      <c r="N831" s="46"/>
      <c r="O831" s="16"/>
      <c r="P831" s="14"/>
      <c r="Q831" s="217">
        <v>637</v>
      </c>
      <c r="R831" s="16">
        <v>0</v>
      </c>
      <c r="S831" s="16"/>
      <c r="T831" s="16">
        <f t="shared" si="141"/>
        <v>30</v>
      </c>
      <c r="U831" s="46"/>
      <c r="V831" s="16">
        <f t="shared" si="142"/>
        <v>30</v>
      </c>
      <c r="W831" s="16" t="str">
        <f t="shared" si="133"/>
        <v/>
      </c>
      <c r="X831" s="14"/>
      <c r="Y831" s="2"/>
      <c r="AA831" s="45" t="s">
        <v>3129</v>
      </c>
      <c r="AB831" s="224" t="s">
        <v>3130</v>
      </c>
      <c r="AC831" s="224"/>
      <c r="AD831" s="224"/>
      <c r="AE831" s="224"/>
      <c r="AF831" s="224"/>
      <c r="AG831" s="224">
        <v>1</v>
      </c>
      <c r="AH831" s="224">
        <v>0</v>
      </c>
      <c r="AI831" s="224">
        <v>0</v>
      </c>
      <c r="AJ831" s="224">
        <v>30</v>
      </c>
      <c r="AK831" s="230">
        <f t="shared" si="134"/>
        <v>2004</v>
      </c>
      <c r="AL831" s="224">
        <f t="shared" si="135"/>
        <v>30</v>
      </c>
      <c r="AM831" s="224">
        <v>0</v>
      </c>
      <c r="AN831" s="224">
        <f t="shared" si="136"/>
        <v>30</v>
      </c>
      <c r="AO831" s="224">
        <f t="shared" si="137"/>
        <v>30</v>
      </c>
      <c r="AP831" s="233"/>
      <c r="AQ831" s="224">
        <f t="shared" si="138"/>
        <v>30</v>
      </c>
      <c r="AR831" s="224"/>
      <c r="AS831" s="224">
        <f t="shared" si="139"/>
        <v>30</v>
      </c>
      <c r="AT831" s="224">
        <f t="shared" si="140"/>
        <v>0</v>
      </c>
      <c r="AU831" s="224" t="str">
        <f>IFERROR((AQ831-#REF!+#REF!)/(#REF!-#REF!)*100,"")</f>
        <v/>
      </c>
      <c r="AV831" s="224"/>
      <c r="AW831" s="224"/>
      <c r="AX831" s="224"/>
    </row>
    <row r="832" ht="12.75" customHeight="1" spans="1:50">
      <c r="A832" s="13">
        <v>825</v>
      </c>
      <c r="B832" s="204" t="s">
        <v>2758</v>
      </c>
      <c r="C832" s="204" t="s">
        <v>2724</v>
      </c>
      <c r="D832" s="205" t="s">
        <v>1798</v>
      </c>
      <c r="E832" s="206"/>
      <c r="F832" s="206"/>
      <c r="G832" s="207" t="s">
        <v>3126</v>
      </c>
      <c r="H832" s="208"/>
      <c r="I832" s="209" t="s">
        <v>1799</v>
      </c>
      <c r="J832" s="208">
        <v>1</v>
      </c>
      <c r="K832" s="209" t="s">
        <v>3127</v>
      </c>
      <c r="L832" s="215" t="s">
        <v>1800</v>
      </c>
      <c r="M832" s="214" t="str">
        <f t="shared" si="132"/>
        <v>2004-12-31</v>
      </c>
      <c r="N832" s="46"/>
      <c r="O832" s="16"/>
      <c r="P832" s="14"/>
      <c r="Q832" s="217">
        <v>637</v>
      </c>
      <c r="R832" s="16">
        <v>0</v>
      </c>
      <c r="S832" s="16"/>
      <c r="T832" s="16">
        <f t="shared" si="141"/>
        <v>30</v>
      </c>
      <c r="U832" s="46"/>
      <c r="V832" s="16">
        <f t="shared" si="142"/>
        <v>30</v>
      </c>
      <c r="W832" s="16" t="str">
        <f t="shared" si="133"/>
        <v/>
      </c>
      <c r="X832" s="14"/>
      <c r="Y832" s="2"/>
      <c r="AA832" s="45" t="s">
        <v>3129</v>
      </c>
      <c r="AB832" s="224" t="s">
        <v>3130</v>
      </c>
      <c r="AC832" s="224"/>
      <c r="AD832" s="224"/>
      <c r="AE832" s="224"/>
      <c r="AF832" s="224"/>
      <c r="AG832" s="224">
        <v>1</v>
      </c>
      <c r="AH832" s="224">
        <v>0</v>
      </c>
      <c r="AI832" s="224">
        <v>0</v>
      </c>
      <c r="AJ832" s="224">
        <v>30</v>
      </c>
      <c r="AK832" s="230">
        <f t="shared" si="134"/>
        <v>2004</v>
      </c>
      <c r="AL832" s="224">
        <f t="shared" si="135"/>
        <v>30</v>
      </c>
      <c r="AM832" s="224">
        <v>0</v>
      </c>
      <c r="AN832" s="224">
        <f t="shared" si="136"/>
        <v>30</v>
      </c>
      <c r="AO832" s="224">
        <f t="shared" si="137"/>
        <v>30</v>
      </c>
      <c r="AP832" s="233"/>
      <c r="AQ832" s="224">
        <f t="shared" si="138"/>
        <v>30</v>
      </c>
      <c r="AR832" s="224"/>
      <c r="AS832" s="224">
        <f t="shared" si="139"/>
        <v>30</v>
      </c>
      <c r="AT832" s="224">
        <f t="shared" si="140"/>
        <v>0</v>
      </c>
      <c r="AU832" s="224" t="str">
        <f>IFERROR((AQ832-#REF!+#REF!)/(#REF!-#REF!)*100,"")</f>
        <v/>
      </c>
      <c r="AV832" s="224"/>
      <c r="AW832" s="224"/>
      <c r="AX832" s="224"/>
    </row>
    <row r="833" ht="12.75" customHeight="1" spans="1:50">
      <c r="A833" s="13">
        <v>826</v>
      </c>
      <c r="B833" s="204" t="s">
        <v>2759</v>
      </c>
      <c r="C833" s="204" t="s">
        <v>2724</v>
      </c>
      <c r="D833" s="205" t="s">
        <v>1798</v>
      </c>
      <c r="E833" s="206"/>
      <c r="F833" s="206"/>
      <c r="G833" s="207" t="s">
        <v>3126</v>
      </c>
      <c r="H833" s="208"/>
      <c r="I833" s="209" t="s">
        <v>1799</v>
      </c>
      <c r="J833" s="208">
        <v>1</v>
      </c>
      <c r="K833" s="209" t="s">
        <v>3127</v>
      </c>
      <c r="L833" s="215" t="s">
        <v>1800</v>
      </c>
      <c r="M833" s="214" t="str">
        <f t="shared" si="132"/>
        <v>2004-12-31</v>
      </c>
      <c r="N833" s="46"/>
      <c r="O833" s="16"/>
      <c r="P833" s="14"/>
      <c r="Q833" s="217">
        <v>637</v>
      </c>
      <c r="R833" s="16">
        <v>0</v>
      </c>
      <c r="S833" s="16"/>
      <c r="T833" s="16">
        <f t="shared" si="141"/>
        <v>30</v>
      </c>
      <c r="U833" s="46"/>
      <c r="V833" s="16">
        <f t="shared" si="142"/>
        <v>30</v>
      </c>
      <c r="W833" s="16" t="str">
        <f t="shared" si="133"/>
        <v/>
      </c>
      <c r="X833" s="14"/>
      <c r="Y833" s="2"/>
      <c r="AA833" s="45" t="s">
        <v>3129</v>
      </c>
      <c r="AB833" s="224" t="s">
        <v>3130</v>
      </c>
      <c r="AC833" s="224"/>
      <c r="AD833" s="224"/>
      <c r="AE833" s="224"/>
      <c r="AF833" s="224"/>
      <c r="AG833" s="224">
        <v>1</v>
      </c>
      <c r="AH833" s="224">
        <v>0</v>
      </c>
      <c r="AI833" s="224">
        <v>0</v>
      </c>
      <c r="AJ833" s="224">
        <v>30</v>
      </c>
      <c r="AK833" s="230">
        <f t="shared" si="134"/>
        <v>2004</v>
      </c>
      <c r="AL833" s="224">
        <f t="shared" si="135"/>
        <v>30</v>
      </c>
      <c r="AM833" s="224">
        <v>0</v>
      </c>
      <c r="AN833" s="224">
        <f t="shared" si="136"/>
        <v>30</v>
      </c>
      <c r="AO833" s="224">
        <f t="shared" si="137"/>
        <v>30</v>
      </c>
      <c r="AP833" s="233"/>
      <c r="AQ833" s="224">
        <f t="shared" si="138"/>
        <v>30</v>
      </c>
      <c r="AR833" s="224"/>
      <c r="AS833" s="224">
        <f t="shared" si="139"/>
        <v>30</v>
      </c>
      <c r="AT833" s="224">
        <f t="shared" si="140"/>
        <v>0</v>
      </c>
      <c r="AU833" s="224" t="str">
        <f>IFERROR((AQ833-#REF!+#REF!)/(#REF!-#REF!)*100,"")</f>
        <v/>
      </c>
      <c r="AV833" s="224"/>
      <c r="AW833" s="224"/>
      <c r="AX833" s="224"/>
    </row>
    <row r="834" ht="12.75" customHeight="1" spans="1:50">
      <c r="A834" s="13">
        <v>827</v>
      </c>
      <c r="B834" s="204" t="s">
        <v>2760</v>
      </c>
      <c r="C834" s="204" t="s">
        <v>2724</v>
      </c>
      <c r="D834" s="205" t="s">
        <v>1798</v>
      </c>
      <c r="E834" s="206"/>
      <c r="F834" s="206"/>
      <c r="G834" s="207" t="s">
        <v>3126</v>
      </c>
      <c r="H834" s="208"/>
      <c r="I834" s="209" t="s">
        <v>1799</v>
      </c>
      <c r="J834" s="208">
        <v>1</v>
      </c>
      <c r="K834" s="209" t="s">
        <v>3127</v>
      </c>
      <c r="L834" s="215" t="s">
        <v>1800</v>
      </c>
      <c r="M834" s="214" t="str">
        <f t="shared" si="132"/>
        <v>2004-12-31</v>
      </c>
      <c r="N834" s="46"/>
      <c r="O834" s="16"/>
      <c r="P834" s="14"/>
      <c r="Q834" s="217">
        <v>637</v>
      </c>
      <c r="R834" s="16">
        <v>0</v>
      </c>
      <c r="S834" s="16"/>
      <c r="T834" s="16">
        <f t="shared" si="141"/>
        <v>30</v>
      </c>
      <c r="U834" s="46"/>
      <c r="V834" s="16">
        <f t="shared" si="142"/>
        <v>30</v>
      </c>
      <c r="W834" s="16" t="str">
        <f t="shared" si="133"/>
        <v/>
      </c>
      <c r="X834" s="14"/>
      <c r="Y834" s="2"/>
      <c r="AA834" s="45" t="s">
        <v>3129</v>
      </c>
      <c r="AB834" s="224" t="s">
        <v>3130</v>
      </c>
      <c r="AC834" s="224"/>
      <c r="AD834" s="224"/>
      <c r="AE834" s="224"/>
      <c r="AF834" s="224"/>
      <c r="AG834" s="224">
        <v>1</v>
      </c>
      <c r="AH834" s="224">
        <v>0</v>
      </c>
      <c r="AI834" s="224">
        <v>0</v>
      </c>
      <c r="AJ834" s="224">
        <v>30</v>
      </c>
      <c r="AK834" s="230">
        <f t="shared" si="134"/>
        <v>2004</v>
      </c>
      <c r="AL834" s="224">
        <f t="shared" si="135"/>
        <v>30</v>
      </c>
      <c r="AM834" s="224">
        <v>0</v>
      </c>
      <c r="AN834" s="224">
        <f t="shared" si="136"/>
        <v>30</v>
      </c>
      <c r="AO834" s="224">
        <f t="shared" si="137"/>
        <v>30</v>
      </c>
      <c r="AP834" s="233"/>
      <c r="AQ834" s="224">
        <f t="shared" si="138"/>
        <v>30</v>
      </c>
      <c r="AR834" s="224"/>
      <c r="AS834" s="224">
        <f t="shared" si="139"/>
        <v>30</v>
      </c>
      <c r="AT834" s="224">
        <f t="shared" si="140"/>
        <v>0</v>
      </c>
      <c r="AU834" s="224" t="str">
        <f>IFERROR((AQ834-#REF!+#REF!)/(#REF!-#REF!)*100,"")</f>
        <v/>
      </c>
      <c r="AV834" s="224"/>
      <c r="AW834" s="224"/>
      <c r="AX834" s="224"/>
    </row>
    <row r="835" ht="12.75" customHeight="1" spans="1:50">
      <c r="A835" s="13">
        <v>828</v>
      </c>
      <c r="B835" s="204" t="s">
        <v>2761</v>
      </c>
      <c r="C835" s="204" t="s">
        <v>2724</v>
      </c>
      <c r="D835" s="205" t="s">
        <v>1798</v>
      </c>
      <c r="E835" s="206"/>
      <c r="F835" s="206"/>
      <c r="G835" s="207" t="s">
        <v>3126</v>
      </c>
      <c r="H835" s="208"/>
      <c r="I835" s="209" t="s">
        <v>1799</v>
      </c>
      <c r="J835" s="208">
        <v>1</v>
      </c>
      <c r="K835" s="209" t="s">
        <v>3127</v>
      </c>
      <c r="L835" s="215" t="s">
        <v>1800</v>
      </c>
      <c r="M835" s="214" t="str">
        <f t="shared" si="132"/>
        <v>2004-12-31</v>
      </c>
      <c r="N835" s="46"/>
      <c r="O835" s="16"/>
      <c r="P835" s="14"/>
      <c r="Q835" s="217">
        <v>637</v>
      </c>
      <c r="R835" s="16">
        <v>0</v>
      </c>
      <c r="S835" s="16"/>
      <c r="T835" s="16">
        <f t="shared" si="141"/>
        <v>30</v>
      </c>
      <c r="U835" s="46"/>
      <c r="V835" s="16">
        <f t="shared" si="142"/>
        <v>30</v>
      </c>
      <c r="W835" s="16" t="str">
        <f t="shared" si="133"/>
        <v/>
      </c>
      <c r="X835" s="14"/>
      <c r="Y835" s="2"/>
      <c r="AA835" s="45" t="s">
        <v>3129</v>
      </c>
      <c r="AB835" s="224" t="s">
        <v>3130</v>
      </c>
      <c r="AC835" s="224"/>
      <c r="AD835" s="224"/>
      <c r="AE835" s="224"/>
      <c r="AF835" s="224"/>
      <c r="AG835" s="224">
        <v>1</v>
      </c>
      <c r="AH835" s="224">
        <v>0</v>
      </c>
      <c r="AI835" s="224">
        <v>0</v>
      </c>
      <c r="AJ835" s="224">
        <v>30</v>
      </c>
      <c r="AK835" s="230">
        <f t="shared" si="134"/>
        <v>2004</v>
      </c>
      <c r="AL835" s="224">
        <f t="shared" si="135"/>
        <v>30</v>
      </c>
      <c r="AM835" s="224">
        <v>0</v>
      </c>
      <c r="AN835" s="224">
        <f t="shared" si="136"/>
        <v>30</v>
      </c>
      <c r="AO835" s="224">
        <f t="shared" si="137"/>
        <v>30</v>
      </c>
      <c r="AP835" s="233"/>
      <c r="AQ835" s="224">
        <f t="shared" si="138"/>
        <v>30</v>
      </c>
      <c r="AR835" s="224"/>
      <c r="AS835" s="224">
        <f t="shared" si="139"/>
        <v>30</v>
      </c>
      <c r="AT835" s="224">
        <f t="shared" si="140"/>
        <v>0</v>
      </c>
      <c r="AU835" s="224" t="str">
        <f>IFERROR((AQ835-#REF!+#REF!)/(#REF!-#REF!)*100,"")</f>
        <v/>
      </c>
      <c r="AV835" s="224"/>
      <c r="AW835" s="224"/>
      <c r="AX835" s="224"/>
    </row>
    <row r="836" ht="12.75" customHeight="1" spans="1:50">
      <c r="A836" s="13">
        <v>829</v>
      </c>
      <c r="B836" s="204" t="s">
        <v>2762</v>
      </c>
      <c r="C836" s="204" t="s">
        <v>2724</v>
      </c>
      <c r="D836" s="205" t="s">
        <v>1798</v>
      </c>
      <c r="E836" s="206"/>
      <c r="F836" s="206"/>
      <c r="G836" s="207" t="s">
        <v>3126</v>
      </c>
      <c r="H836" s="208"/>
      <c r="I836" s="209" t="s">
        <v>1799</v>
      </c>
      <c r="J836" s="208">
        <v>1</v>
      </c>
      <c r="K836" s="209" t="s">
        <v>3127</v>
      </c>
      <c r="L836" s="215" t="s">
        <v>1800</v>
      </c>
      <c r="M836" s="214" t="str">
        <f t="shared" si="132"/>
        <v>2004-12-31</v>
      </c>
      <c r="N836" s="46"/>
      <c r="O836" s="16"/>
      <c r="P836" s="14"/>
      <c r="Q836" s="217">
        <v>637</v>
      </c>
      <c r="R836" s="16">
        <v>0</v>
      </c>
      <c r="S836" s="16"/>
      <c r="T836" s="16">
        <f t="shared" si="141"/>
        <v>30</v>
      </c>
      <c r="U836" s="46"/>
      <c r="V836" s="16">
        <f t="shared" si="142"/>
        <v>30</v>
      </c>
      <c r="W836" s="16" t="str">
        <f t="shared" si="133"/>
        <v/>
      </c>
      <c r="X836" s="14"/>
      <c r="Y836" s="2"/>
      <c r="AA836" s="45" t="s">
        <v>3129</v>
      </c>
      <c r="AB836" s="224" t="s">
        <v>3130</v>
      </c>
      <c r="AC836" s="224"/>
      <c r="AD836" s="224"/>
      <c r="AE836" s="224"/>
      <c r="AF836" s="224"/>
      <c r="AG836" s="224">
        <v>1</v>
      </c>
      <c r="AH836" s="224">
        <v>0</v>
      </c>
      <c r="AI836" s="224">
        <v>0</v>
      </c>
      <c r="AJ836" s="224">
        <v>30</v>
      </c>
      <c r="AK836" s="230">
        <f t="shared" si="134"/>
        <v>2004</v>
      </c>
      <c r="AL836" s="224">
        <f t="shared" si="135"/>
        <v>30</v>
      </c>
      <c r="AM836" s="224">
        <v>0</v>
      </c>
      <c r="AN836" s="224">
        <f t="shared" si="136"/>
        <v>30</v>
      </c>
      <c r="AO836" s="224">
        <f t="shared" si="137"/>
        <v>30</v>
      </c>
      <c r="AP836" s="233"/>
      <c r="AQ836" s="224">
        <f t="shared" si="138"/>
        <v>30</v>
      </c>
      <c r="AR836" s="224"/>
      <c r="AS836" s="224">
        <f t="shared" si="139"/>
        <v>30</v>
      </c>
      <c r="AT836" s="224">
        <f t="shared" si="140"/>
        <v>0</v>
      </c>
      <c r="AU836" s="224" t="str">
        <f>IFERROR((AQ836-#REF!+#REF!)/(#REF!-#REF!)*100,"")</f>
        <v/>
      </c>
      <c r="AV836" s="224"/>
      <c r="AW836" s="224"/>
      <c r="AX836" s="224"/>
    </row>
    <row r="837" ht="12.75" customHeight="1" spans="1:50">
      <c r="A837" s="13">
        <v>830</v>
      </c>
      <c r="B837" s="204" t="s">
        <v>2763</v>
      </c>
      <c r="C837" s="204" t="s">
        <v>2724</v>
      </c>
      <c r="D837" s="205" t="s">
        <v>1798</v>
      </c>
      <c r="E837" s="206"/>
      <c r="F837" s="206"/>
      <c r="G837" s="207" t="s">
        <v>3126</v>
      </c>
      <c r="H837" s="208"/>
      <c r="I837" s="209" t="s">
        <v>1799</v>
      </c>
      <c r="J837" s="208">
        <v>1</v>
      </c>
      <c r="K837" s="209" t="s">
        <v>3127</v>
      </c>
      <c r="L837" s="215" t="s">
        <v>1800</v>
      </c>
      <c r="M837" s="214" t="str">
        <f t="shared" si="132"/>
        <v>2004-12-31</v>
      </c>
      <c r="N837" s="46"/>
      <c r="O837" s="16"/>
      <c r="P837" s="14"/>
      <c r="Q837" s="217">
        <v>637</v>
      </c>
      <c r="R837" s="16">
        <v>0</v>
      </c>
      <c r="S837" s="16"/>
      <c r="T837" s="16">
        <f t="shared" si="141"/>
        <v>30</v>
      </c>
      <c r="U837" s="46"/>
      <c r="V837" s="16">
        <f t="shared" si="142"/>
        <v>30</v>
      </c>
      <c r="W837" s="16" t="str">
        <f t="shared" si="133"/>
        <v/>
      </c>
      <c r="X837" s="14"/>
      <c r="Y837" s="2"/>
      <c r="AA837" s="45" t="s">
        <v>3129</v>
      </c>
      <c r="AB837" s="224" t="s">
        <v>3130</v>
      </c>
      <c r="AC837" s="224"/>
      <c r="AD837" s="224"/>
      <c r="AE837" s="224"/>
      <c r="AF837" s="224"/>
      <c r="AG837" s="224">
        <v>1</v>
      </c>
      <c r="AH837" s="224">
        <v>0</v>
      </c>
      <c r="AI837" s="224">
        <v>0</v>
      </c>
      <c r="AJ837" s="224">
        <v>30</v>
      </c>
      <c r="AK837" s="230">
        <f t="shared" si="134"/>
        <v>2004</v>
      </c>
      <c r="AL837" s="224">
        <f t="shared" si="135"/>
        <v>30</v>
      </c>
      <c r="AM837" s="224">
        <v>0</v>
      </c>
      <c r="AN837" s="224">
        <f t="shared" si="136"/>
        <v>30</v>
      </c>
      <c r="AO837" s="224">
        <f t="shared" si="137"/>
        <v>30</v>
      </c>
      <c r="AP837" s="233"/>
      <c r="AQ837" s="224">
        <f t="shared" si="138"/>
        <v>30</v>
      </c>
      <c r="AR837" s="224"/>
      <c r="AS837" s="224">
        <f t="shared" si="139"/>
        <v>30</v>
      </c>
      <c r="AT837" s="224">
        <f t="shared" si="140"/>
        <v>0</v>
      </c>
      <c r="AU837" s="224" t="str">
        <f>IFERROR((AQ837-#REF!+#REF!)/(#REF!-#REF!)*100,"")</f>
        <v/>
      </c>
      <c r="AV837" s="224"/>
      <c r="AW837" s="224"/>
      <c r="AX837" s="224"/>
    </row>
    <row r="838" ht="12.75" customHeight="1" spans="1:50">
      <c r="A838" s="13">
        <v>831</v>
      </c>
      <c r="B838" s="204" t="s">
        <v>2764</v>
      </c>
      <c r="C838" s="204" t="s">
        <v>2724</v>
      </c>
      <c r="D838" s="205" t="s">
        <v>1798</v>
      </c>
      <c r="E838" s="206"/>
      <c r="F838" s="206"/>
      <c r="G838" s="207" t="s">
        <v>3126</v>
      </c>
      <c r="H838" s="208"/>
      <c r="I838" s="209" t="s">
        <v>1799</v>
      </c>
      <c r="J838" s="208">
        <v>1</v>
      </c>
      <c r="K838" s="209" t="s">
        <v>3127</v>
      </c>
      <c r="L838" s="215" t="s">
        <v>1800</v>
      </c>
      <c r="M838" s="214" t="str">
        <f t="shared" si="132"/>
        <v>2004-12-31</v>
      </c>
      <c r="N838" s="46"/>
      <c r="O838" s="16"/>
      <c r="P838" s="14"/>
      <c r="Q838" s="217">
        <v>637</v>
      </c>
      <c r="R838" s="16">
        <v>0</v>
      </c>
      <c r="S838" s="16"/>
      <c r="T838" s="16">
        <f t="shared" si="141"/>
        <v>30</v>
      </c>
      <c r="U838" s="46"/>
      <c r="V838" s="16">
        <f t="shared" si="142"/>
        <v>30</v>
      </c>
      <c r="W838" s="16" t="str">
        <f t="shared" si="133"/>
        <v/>
      </c>
      <c r="X838" s="14"/>
      <c r="Y838" s="2"/>
      <c r="AA838" s="45" t="s">
        <v>3129</v>
      </c>
      <c r="AB838" s="224" t="s">
        <v>3130</v>
      </c>
      <c r="AC838" s="224"/>
      <c r="AD838" s="224"/>
      <c r="AE838" s="224"/>
      <c r="AF838" s="224"/>
      <c r="AG838" s="224">
        <v>1</v>
      </c>
      <c r="AH838" s="224">
        <v>0</v>
      </c>
      <c r="AI838" s="224">
        <v>0</v>
      </c>
      <c r="AJ838" s="224">
        <v>30</v>
      </c>
      <c r="AK838" s="230">
        <f t="shared" si="134"/>
        <v>2004</v>
      </c>
      <c r="AL838" s="224">
        <f t="shared" si="135"/>
        <v>30</v>
      </c>
      <c r="AM838" s="224">
        <v>0</v>
      </c>
      <c r="AN838" s="224">
        <f t="shared" si="136"/>
        <v>30</v>
      </c>
      <c r="AO838" s="224">
        <f t="shared" si="137"/>
        <v>30</v>
      </c>
      <c r="AP838" s="233"/>
      <c r="AQ838" s="224">
        <f t="shared" si="138"/>
        <v>30</v>
      </c>
      <c r="AR838" s="224"/>
      <c r="AS838" s="224">
        <f t="shared" si="139"/>
        <v>30</v>
      </c>
      <c r="AT838" s="224">
        <f t="shared" si="140"/>
        <v>0</v>
      </c>
      <c r="AU838" s="224" t="str">
        <f>IFERROR((AQ838-#REF!+#REF!)/(#REF!-#REF!)*100,"")</f>
        <v/>
      </c>
      <c r="AV838" s="224"/>
      <c r="AW838" s="224"/>
      <c r="AX838" s="224"/>
    </row>
    <row r="839" ht="12.75" customHeight="1" spans="1:50">
      <c r="A839" s="13">
        <v>832</v>
      </c>
      <c r="B839" s="204" t="s">
        <v>2765</v>
      </c>
      <c r="C839" s="204" t="s">
        <v>2724</v>
      </c>
      <c r="D839" s="205" t="s">
        <v>1798</v>
      </c>
      <c r="E839" s="206"/>
      <c r="F839" s="206"/>
      <c r="G839" s="207" t="s">
        <v>3126</v>
      </c>
      <c r="H839" s="208"/>
      <c r="I839" s="209" t="s">
        <v>1799</v>
      </c>
      <c r="J839" s="208">
        <v>1</v>
      </c>
      <c r="K839" s="209" t="s">
        <v>3127</v>
      </c>
      <c r="L839" s="215" t="s">
        <v>1800</v>
      </c>
      <c r="M839" s="214" t="str">
        <f t="shared" si="132"/>
        <v>2004-12-31</v>
      </c>
      <c r="N839" s="46"/>
      <c r="O839" s="16"/>
      <c r="P839" s="14"/>
      <c r="Q839" s="217">
        <v>637</v>
      </c>
      <c r="R839" s="16">
        <v>0</v>
      </c>
      <c r="S839" s="16"/>
      <c r="T839" s="16">
        <f t="shared" si="141"/>
        <v>30</v>
      </c>
      <c r="U839" s="46"/>
      <c r="V839" s="16">
        <f t="shared" si="142"/>
        <v>30</v>
      </c>
      <c r="W839" s="16" t="str">
        <f t="shared" si="133"/>
        <v/>
      </c>
      <c r="X839" s="14"/>
      <c r="Y839" s="2"/>
      <c r="AA839" s="45" t="s">
        <v>3129</v>
      </c>
      <c r="AB839" s="224" t="s">
        <v>3130</v>
      </c>
      <c r="AC839" s="224"/>
      <c r="AD839" s="224"/>
      <c r="AE839" s="224"/>
      <c r="AF839" s="224"/>
      <c r="AG839" s="224">
        <v>1</v>
      </c>
      <c r="AH839" s="224">
        <v>0</v>
      </c>
      <c r="AI839" s="224">
        <v>0</v>
      </c>
      <c r="AJ839" s="224">
        <v>30</v>
      </c>
      <c r="AK839" s="230">
        <f t="shared" si="134"/>
        <v>2004</v>
      </c>
      <c r="AL839" s="224">
        <f t="shared" si="135"/>
        <v>30</v>
      </c>
      <c r="AM839" s="224">
        <v>0</v>
      </c>
      <c r="AN839" s="224">
        <f t="shared" si="136"/>
        <v>30</v>
      </c>
      <c r="AO839" s="224">
        <f t="shared" si="137"/>
        <v>30</v>
      </c>
      <c r="AP839" s="233"/>
      <c r="AQ839" s="224">
        <f t="shared" si="138"/>
        <v>30</v>
      </c>
      <c r="AR839" s="224"/>
      <c r="AS839" s="224">
        <f t="shared" si="139"/>
        <v>30</v>
      </c>
      <c r="AT839" s="224">
        <f t="shared" si="140"/>
        <v>0</v>
      </c>
      <c r="AU839" s="224" t="str">
        <f>IFERROR((AQ839-#REF!+#REF!)/(#REF!-#REF!)*100,"")</f>
        <v/>
      </c>
      <c r="AV839" s="224"/>
      <c r="AW839" s="224"/>
      <c r="AX839" s="224"/>
    </row>
    <row r="840" ht="12.75" customHeight="1" spans="1:50">
      <c r="A840" s="13">
        <v>833</v>
      </c>
      <c r="B840" s="204" t="s">
        <v>2766</v>
      </c>
      <c r="C840" s="204" t="s">
        <v>2724</v>
      </c>
      <c r="D840" s="205" t="s">
        <v>1798</v>
      </c>
      <c r="E840" s="206"/>
      <c r="F840" s="206"/>
      <c r="G840" s="207" t="s">
        <v>3126</v>
      </c>
      <c r="H840" s="208"/>
      <c r="I840" s="209" t="s">
        <v>1799</v>
      </c>
      <c r="J840" s="208">
        <v>1</v>
      </c>
      <c r="K840" s="209" t="s">
        <v>3127</v>
      </c>
      <c r="L840" s="215" t="s">
        <v>1800</v>
      </c>
      <c r="M840" s="214" t="str">
        <f t="shared" ref="M840:M903" si="143">L840</f>
        <v>2004-12-31</v>
      </c>
      <c r="N840" s="46"/>
      <c r="O840" s="16"/>
      <c r="P840" s="14"/>
      <c r="Q840" s="217">
        <v>637</v>
      </c>
      <c r="R840" s="16">
        <v>0</v>
      </c>
      <c r="S840" s="16"/>
      <c r="T840" s="16">
        <f t="shared" si="141"/>
        <v>30</v>
      </c>
      <c r="U840" s="46"/>
      <c r="V840" s="16">
        <f t="shared" si="142"/>
        <v>30</v>
      </c>
      <c r="W840" s="16" t="str">
        <f t="shared" ref="W840:W903" si="144">IF(R840-S840=0,"",(V840-R840+S840)/(R840-S840)*100)</f>
        <v/>
      </c>
      <c r="X840" s="14"/>
      <c r="Y840" s="2"/>
      <c r="AA840" s="45" t="s">
        <v>3129</v>
      </c>
      <c r="AB840" s="224" t="s">
        <v>3130</v>
      </c>
      <c r="AC840" s="224"/>
      <c r="AD840" s="224"/>
      <c r="AE840" s="224"/>
      <c r="AF840" s="224"/>
      <c r="AG840" s="224">
        <v>1</v>
      </c>
      <c r="AH840" s="224">
        <v>0</v>
      </c>
      <c r="AI840" s="224">
        <v>0</v>
      </c>
      <c r="AJ840" s="224">
        <v>30</v>
      </c>
      <c r="AK840" s="230">
        <f t="shared" ref="AK840:AK903" si="145">YEAR(M840)</f>
        <v>2004</v>
      </c>
      <c r="AL840" s="224">
        <f t="shared" ref="AL840:AL903" si="146">IF(AND(AB840="市场法",AA840="否"),AJ840*J840,ROUND(AC840*H840*AG840+AD840*H840*AI840,-1))</f>
        <v>30</v>
      </c>
      <c r="AM840" s="224">
        <v>0</v>
      </c>
      <c r="AN840" s="224">
        <f t="shared" ref="AN840:AN903" si="147">ROUND((AL840+AM840),-1)</f>
        <v>30</v>
      </c>
      <c r="AO840" s="224">
        <f t="shared" ref="AO840:AO903" si="148">AN840</f>
        <v>30</v>
      </c>
      <c r="AP840" s="233"/>
      <c r="AQ840" s="224">
        <f t="shared" ref="AQ840:AQ903" si="149">IF(AP840="",AO840,ROUND(AO840*AP840/100,0))</f>
        <v>30</v>
      </c>
      <c r="AR840" s="224"/>
      <c r="AS840" s="224">
        <f t="shared" ref="AS840:AS903" si="150">IF((AQ840-AR840)&lt;0,0,AQ840-AR840)</f>
        <v>30</v>
      </c>
      <c r="AT840" s="224">
        <f t="shared" ref="AT840:AT903" si="151">IF((R840-S840)&lt;0,0,R840-S840)</f>
        <v>0</v>
      </c>
      <c r="AU840" s="224" t="str">
        <f>IFERROR((AQ840-#REF!+#REF!)/(#REF!-#REF!)*100,"")</f>
        <v/>
      </c>
      <c r="AV840" s="224"/>
      <c r="AW840" s="224"/>
      <c r="AX840" s="224"/>
    </row>
    <row r="841" ht="12.75" customHeight="1" spans="1:50">
      <c r="A841" s="13">
        <v>834</v>
      </c>
      <c r="B841" s="204" t="s">
        <v>2767</v>
      </c>
      <c r="C841" s="204" t="s">
        <v>2724</v>
      </c>
      <c r="D841" s="205" t="s">
        <v>1798</v>
      </c>
      <c r="E841" s="206"/>
      <c r="F841" s="206"/>
      <c r="G841" s="207" t="s">
        <v>3126</v>
      </c>
      <c r="H841" s="208"/>
      <c r="I841" s="209" t="s">
        <v>1799</v>
      </c>
      <c r="J841" s="208">
        <v>1</v>
      </c>
      <c r="K841" s="209" t="s">
        <v>3127</v>
      </c>
      <c r="L841" s="215" t="s">
        <v>1800</v>
      </c>
      <c r="M841" s="214" t="str">
        <f t="shared" si="143"/>
        <v>2004-12-31</v>
      </c>
      <c r="N841" s="46"/>
      <c r="O841" s="16"/>
      <c r="P841" s="14"/>
      <c r="Q841" s="217">
        <v>637</v>
      </c>
      <c r="R841" s="16">
        <v>0</v>
      </c>
      <c r="S841" s="16"/>
      <c r="T841" s="16">
        <f t="shared" ref="T841:T904" si="152">AS841</f>
        <v>30</v>
      </c>
      <c r="U841" s="46"/>
      <c r="V841" s="16">
        <f t="shared" ref="V841:V904" si="153">T841</f>
        <v>30</v>
      </c>
      <c r="W841" s="16" t="str">
        <f t="shared" si="144"/>
        <v/>
      </c>
      <c r="X841" s="14"/>
      <c r="Y841" s="2"/>
      <c r="AA841" s="45" t="s">
        <v>3129</v>
      </c>
      <c r="AB841" s="224" t="s">
        <v>3130</v>
      </c>
      <c r="AC841" s="224"/>
      <c r="AD841" s="224"/>
      <c r="AE841" s="224"/>
      <c r="AF841" s="224"/>
      <c r="AG841" s="224">
        <v>1</v>
      </c>
      <c r="AH841" s="224">
        <v>0</v>
      </c>
      <c r="AI841" s="224">
        <v>0</v>
      </c>
      <c r="AJ841" s="224">
        <v>30</v>
      </c>
      <c r="AK841" s="230">
        <f t="shared" si="145"/>
        <v>2004</v>
      </c>
      <c r="AL841" s="224">
        <f t="shared" si="146"/>
        <v>30</v>
      </c>
      <c r="AM841" s="224">
        <v>0</v>
      </c>
      <c r="AN841" s="224">
        <f t="shared" si="147"/>
        <v>30</v>
      </c>
      <c r="AO841" s="224">
        <f t="shared" si="148"/>
        <v>30</v>
      </c>
      <c r="AP841" s="233"/>
      <c r="AQ841" s="224">
        <f t="shared" si="149"/>
        <v>30</v>
      </c>
      <c r="AR841" s="224"/>
      <c r="AS841" s="224">
        <f t="shared" si="150"/>
        <v>30</v>
      </c>
      <c r="AT841" s="224">
        <f t="shared" si="151"/>
        <v>0</v>
      </c>
      <c r="AU841" s="224" t="str">
        <f>IFERROR((AQ841-#REF!+#REF!)/(#REF!-#REF!)*100,"")</f>
        <v/>
      </c>
      <c r="AV841" s="224"/>
      <c r="AW841" s="224"/>
      <c r="AX841" s="224"/>
    </row>
    <row r="842" ht="12.75" customHeight="1" spans="1:50">
      <c r="A842" s="13">
        <v>835</v>
      </c>
      <c r="B842" s="204" t="s">
        <v>2768</v>
      </c>
      <c r="C842" s="204" t="s">
        <v>2724</v>
      </c>
      <c r="D842" s="205" t="s">
        <v>1798</v>
      </c>
      <c r="E842" s="206"/>
      <c r="F842" s="206"/>
      <c r="G842" s="207" t="s">
        <v>3126</v>
      </c>
      <c r="H842" s="208"/>
      <c r="I842" s="209" t="s">
        <v>1799</v>
      </c>
      <c r="J842" s="208">
        <v>1</v>
      </c>
      <c r="K842" s="209" t="s">
        <v>3127</v>
      </c>
      <c r="L842" s="215" t="s">
        <v>1800</v>
      </c>
      <c r="M842" s="214" t="str">
        <f t="shared" si="143"/>
        <v>2004-12-31</v>
      </c>
      <c r="N842" s="46"/>
      <c r="O842" s="16"/>
      <c r="P842" s="14"/>
      <c r="Q842" s="217">
        <v>637</v>
      </c>
      <c r="R842" s="16">
        <v>0</v>
      </c>
      <c r="S842" s="16"/>
      <c r="T842" s="16">
        <f t="shared" si="152"/>
        <v>30</v>
      </c>
      <c r="U842" s="46"/>
      <c r="V842" s="16">
        <f t="shared" si="153"/>
        <v>30</v>
      </c>
      <c r="W842" s="16" t="str">
        <f t="shared" si="144"/>
        <v/>
      </c>
      <c r="X842" s="14"/>
      <c r="Y842" s="2"/>
      <c r="AA842" s="45" t="s">
        <v>3129</v>
      </c>
      <c r="AB842" s="224" t="s">
        <v>3130</v>
      </c>
      <c r="AC842" s="224"/>
      <c r="AD842" s="224"/>
      <c r="AE842" s="224"/>
      <c r="AF842" s="224"/>
      <c r="AG842" s="224">
        <v>1</v>
      </c>
      <c r="AH842" s="224">
        <v>0</v>
      </c>
      <c r="AI842" s="224">
        <v>0</v>
      </c>
      <c r="AJ842" s="224">
        <v>30</v>
      </c>
      <c r="AK842" s="230">
        <f t="shared" si="145"/>
        <v>2004</v>
      </c>
      <c r="AL842" s="224">
        <f t="shared" si="146"/>
        <v>30</v>
      </c>
      <c r="AM842" s="224">
        <v>0</v>
      </c>
      <c r="AN842" s="224">
        <f t="shared" si="147"/>
        <v>30</v>
      </c>
      <c r="AO842" s="224">
        <f t="shared" si="148"/>
        <v>30</v>
      </c>
      <c r="AP842" s="233"/>
      <c r="AQ842" s="224">
        <f t="shared" si="149"/>
        <v>30</v>
      </c>
      <c r="AR842" s="224"/>
      <c r="AS842" s="224">
        <f t="shared" si="150"/>
        <v>30</v>
      </c>
      <c r="AT842" s="224">
        <f t="shared" si="151"/>
        <v>0</v>
      </c>
      <c r="AU842" s="224" t="str">
        <f>IFERROR((AQ842-#REF!+#REF!)/(#REF!-#REF!)*100,"")</f>
        <v/>
      </c>
      <c r="AV842" s="224"/>
      <c r="AW842" s="224"/>
      <c r="AX842" s="224"/>
    </row>
    <row r="843" ht="12.75" customHeight="1" spans="1:50">
      <c r="A843" s="13">
        <v>836</v>
      </c>
      <c r="B843" s="204" t="s">
        <v>2769</v>
      </c>
      <c r="C843" s="204" t="s">
        <v>2724</v>
      </c>
      <c r="D843" s="205" t="s">
        <v>1798</v>
      </c>
      <c r="E843" s="206"/>
      <c r="F843" s="206"/>
      <c r="G843" s="207" t="s">
        <v>3126</v>
      </c>
      <c r="H843" s="208"/>
      <c r="I843" s="209" t="s">
        <v>1799</v>
      </c>
      <c r="J843" s="208">
        <v>1</v>
      </c>
      <c r="K843" s="209" t="s">
        <v>3127</v>
      </c>
      <c r="L843" s="215" t="s">
        <v>1800</v>
      </c>
      <c r="M843" s="214" t="str">
        <f t="shared" si="143"/>
        <v>2004-12-31</v>
      </c>
      <c r="N843" s="46"/>
      <c r="O843" s="16"/>
      <c r="P843" s="14"/>
      <c r="Q843" s="217">
        <v>637</v>
      </c>
      <c r="R843" s="16">
        <v>0</v>
      </c>
      <c r="S843" s="16"/>
      <c r="T843" s="16">
        <f t="shared" si="152"/>
        <v>30</v>
      </c>
      <c r="U843" s="46"/>
      <c r="V843" s="16">
        <f t="shared" si="153"/>
        <v>30</v>
      </c>
      <c r="W843" s="16" t="str">
        <f t="shared" si="144"/>
        <v/>
      </c>
      <c r="X843" s="14"/>
      <c r="Y843" s="2"/>
      <c r="AA843" s="45" t="s">
        <v>3129</v>
      </c>
      <c r="AB843" s="224" t="s">
        <v>3130</v>
      </c>
      <c r="AC843" s="224"/>
      <c r="AD843" s="224"/>
      <c r="AE843" s="224"/>
      <c r="AF843" s="224"/>
      <c r="AG843" s="224">
        <v>1</v>
      </c>
      <c r="AH843" s="224">
        <v>0</v>
      </c>
      <c r="AI843" s="224">
        <v>0</v>
      </c>
      <c r="AJ843" s="224">
        <v>30</v>
      </c>
      <c r="AK843" s="230">
        <f t="shared" si="145"/>
        <v>2004</v>
      </c>
      <c r="AL843" s="224">
        <f t="shared" si="146"/>
        <v>30</v>
      </c>
      <c r="AM843" s="224">
        <v>0</v>
      </c>
      <c r="AN843" s="224">
        <f t="shared" si="147"/>
        <v>30</v>
      </c>
      <c r="AO843" s="224">
        <f t="shared" si="148"/>
        <v>30</v>
      </c>
      <c r="AP843" s="233"/>
      <c r="AQ843" s="224">
        <f t="shared" si="149"/>
        <v>30</v>
      </c>
      <c r="AR843" s="224"/>
      <c r="AS843" s="224">
        <f t="shared" si="150"/>
        <v>30</v>
      </c>
      <c r="AT843" s="224">
        <f t="shared" si="151"/>
        <v>0</v>
      </c>
      <c r="AU843" s="224" t="str">
        <f>IFERROR((AQ843-#REF!+#REF!)/(#REF!-#REF!)*100,"")</f>
        <v/>
      </c>
      <c r="AV843" s="224"/>
      <c r="AW843" s="224"/>
      <c r="AX843" s="224"/>
    </row>
    <row r="844" ht="12.75" customHeight="1" spans="1:50">
      <c r="A844" s="13">
        <v>837</v>
      </c>
      <c r="B844" s="204" t="s">
        <v>2770</v>
      </c>
      <c r="C844" s="204" t="s">
        <v>2724</v>
      </c>
      <c r="D844" s="205" t="s">
        <v>1798</v>
      </c>
      <c r="E844" s="206"/>
      <c r="F844" s="206"/>
      <c r="G844" s="207" t="s">
        <v>3126</v>
      </c>
      <c r="H844" s="208"/>
      <c r="I844" s="209" t="s">
        <v>1799</v>
      </c>
      <c r="J844" s="208">
        <v>1</v>
      </c>
      <c r="K844" s="209" t="s">
        <v>3127</v>
      </c>
      <c r="L844" s="215" t="s">
        <v>1800</v>
      </c>
      <c r="M844" s="214" t="str">
        <f t="shared" si="143"/>
        <v>2004-12-31</v>
      </c>
      <c r="N844" s="46"/>
      <c r="O844" s="16"/>
      <c r="P844" s="14"/>
      <c r="Q844" s="217">
        <v>637</v>
      </c>
      <c r="R844" s="16">
        <v>0</v>
      </c>
      <c r="S844" s="16"/>
      <c r="T844" s="16">
        <f t="shared" si="152"/>
        <v>30</v>
      </c>
      <c r="U844" s="46"/>
      <c r="V844" s="16">
        <f t="shared" si="153"/>
        <v>30</v>
      </c>
      <c r="W844" s="16" t="str">
        <f t="shared" si="144"/>
        <v/>
      </c>
      <c r="X844" s="14"/>
      <c r="Y844" s="2"/>
      <c r="AA844" s="45" t="s">
        <v>3129</v>
      </c>
      <c r="AB844" s="224" t="s">
        <v>3130</v>
      </c>
      <c r="AC844" s="224"/>
      <c r="AD844" s="224"/>
      <c r="AE844" s="224"/>
      <c r="AF844" s="224"/>
      <c r="AG844" s="224">
        <v>1</v>
      </c>
      <c r="AH844" s="224">
        <v>0</v>
      </c>
      <c r="AI844" s="224">
        <v>0</v>
      </c>
      <c r="AJ844" s="224">
        <v>30</v>
      </c>
      <c r="AK844" s="230">
        <f t="shared" si="145"/>
        <v>2004</v>
      </c>
      <c r="AL844" s="224">
        <f t="shared" si="146"/>
        <v>30</v>
      </c>
      <c r="AM844" s="224">
        <v>0</v>
      </c>
      <c r="AN844" s="224">
        <f t="shared" si="147"/>
        <v>30</v>
      </c>
      <c r="AO844" s="224">
        <f t="shared" si="148"/>
        <v>30</v>
      </c>
      <c r="AP844" s="233"/>
      <c r="AQ844" s="224">
        <f t="shared" si="149"/>
        <v>30</v>
      </c>
      <c r="AR844" s="224"/>
      <c r="AS844" s="224">
        <f t="shared" si="150"/>
        <v>30</v>
      </c>
      <c r="AT844" s="224">
        <f t="shared" si="151"/>
        <v>0</v>
      </c>
      <c r="AU844" s="224" t="str">
        <f>IFERROR((AQ844-#REF!+#REF!)/(#REF!-#REF!)*100,"")</f>
        <v/>
      </c>
      <c r="AV844" s="224"/>
      <c r="AW844" s="224"/>
      <c r="AX844" s="224"/>
    </row>
    <row r="845" ht="12.75" customHeight="1" spans="1:50">
      <c r="A845" s="13">
        <v>838</v>
      </c>
      <c r="B845" s="204" t="s">
        <v>2771</v>
      </c>
      <c r="C845" s="204" t="s">
        <v>2724</v>
      </c>
      <c r="D845" s="205" t="s">
        <v>1798</v>
      </c>
      <c r="E845" s="206"/>
      <c r="F845" s="206"/>
      <c r="G845" s="207" t="s">
        <v>3126</v>
      </c>
      <c r="H845" s="208"/>
      <c r="I845" s="209" t="s">
        <v>1799</v>
      </c>
      <c r="J845" s="208">
        <v>1</v>
      </c>
      <c r="K845" s="209" t="s">
        <v>3127</v>
      </c>
      <c r="L845" s="215" t="s">
        <v>1800</v>
      </c>
      <c r="M845" s="214" t="str">
        <f t="shared" si="143"/>
        <v>2004-12-31</v>
      </c>
      <c r="N845" s="46"/>
      <c r="O845" s="16"/>
      <c r="P845" s="14"/>
      <c r="Q845" s="217">
        <v>637</v>
      </c>
      <c r="R845" s="16">
        <v>0</v>
      </c>
      <c r="S845" s="16"/>
      <c r="T845" s="16">
        <f t="shared" si="152"/>
        <v>30</v>
      </c>
      <c r="U845" s="46"/>
      <c r="V845" s="16">
        <f t="shared" si="153"/>
        <v>30</v>
      </c>
      <c r="W845" s="16" t="str">
        <f t="shared" si="144"/>
        <v/>
      </c>
      <c r="X845" s="14"/>
      <c r="Y845" s="2"/>
      <c r="AA845" s="45" t="s">
        <v>3129</v>
      </c>
      <c r="AB845" s="224" t="s">
        <v>3130</v>
      </c>
      <c r="AC845" s="224"/>
      <c r="AD845" s="224"/>
      <c r="AE845" s="224"/>
      <c r="AF845" s="224"/>
      <c r="AG845" s="224">
        <v>1</v>
      </c>
      <c r="AH845" s="224">
        <v>0</v>
      </c>
      <c r="AI845" s="224">
        <v>0</v>
      </c>
      <c r="AJ845" s="224">
        <v>30</v>
      </c>
      <c r="AK845" s="230">
        <f t="shared" si="145"/>
        <v>2004</v>
      </c>
      <c r="AL845" s="224">
        <f t="shared" si="146"/>
        <v>30</v>
      </c>
      <c r="AM845" s="224">
        <v>0</v>
      </c>
      <c r="AN845" s="224">
        <f t="shared" si="147"/>
        <v>30</v>
      </c>
      <c r="AO845" s="224">
        <f t="shared" si="148"/>
        <v>30</v>
      </c>
      <c r="AP845" s="233"/>
      <c r="AQ845" s="224">
        <f t="shared" si="149"/>
        <v>30</v>
      </c>
      <c r="AR845" s="224"/>
      <c r="AS845" s="224">
        <f t="shared" si="150"/>
        <v>30</v>
      </c>
      <c r="AT845" s="224">
        <f t="shared" si="151"/>
        <v>0</v>
      </c>
      <c r="AU845" s="224" t="str">
        <f>IFERROR((AQ845-#REF!+#REF!)/(#REF!-#REF!)*100,"")</f>
        <v/>
      </c>
      <c r="AV845" s="224"/>
      <c r="AW845" s="224"/>
      <c r="AX845" s="224"/>
    </row>
    <row r="846" ht="12.75" customHeight="1" spans="1:50">
      <c r="A846" s="13">
        <v>839</v>
      </c>
      <c r="B846" s="204" t="s">
        <v>2772</v>
      </c>
      <c r="C846" s="204" t="s">
        <v>2724</v>
      </c>
      <c r="D846" s="205" t="s">
        <v>1798</v>
      </c>
      <c r="E846" s="206"/>
      <c r="F846" s="206"/>
      <c r="G846" s="207" t="s">
        <v>3126</v>
      </c>
      <c r="H846" s="208"/>
      <c r="I846" s="209" t="s">
        <v>1799</v>
      </c>
      <c r="J846" s="208">
        <v>1</v>
      </c>
      <c r="K846" s="209" t="s">
        <v>3127</v>
      </c>
      <c r="L846" s="215" t="s">
        <v>1800</v>
      </c>
      <c r="M846" s="214" t="str">
        <f t="shared" si="143"/>
        <v>2004-12-31</v>
      </c>
      <c r="N846" s="46"/>
      <c r="O846" s="16"/>
      <c r="P846" s="14"/>
      <c r="Q846" s="217">
        <v>637</v>
      </c>
      <c r="R846" s="16">
        <v>0</v>
      </c>
      <c r="S846" s="16"/>
      <c r="T846" s="16">
        <f t="shared" si="152"/>
        <v>30</v>
      </c>
      <c r="U846" s="46"/>
      <c r="V846" s="16">
        <f t="shared" si="153"/>
        <v>30</v>
      </c>
      <c r="W846" s="16" t="str">
        <f t="shared" si="144"/>
        <v/>
      </c>
      <c r="X846" s="14"/>
      <c r="Y846" s="2"/>
      <c r="AA846" s="45" t="s">
        <v>3129</v>
      </c>
      <c r="AB846" s="224" t="s">
        <v>3130</v>
      </c>
      <c r="AC846" s="224"/>
      <c r="AD846" s="224"/>
      <c r="AE846" s="224"/>
      <c r="AF846" s="224"/>
      <c r="AG846" s="224">
        <v>1</v>
      </c>
      <c r="AH846" s="224">
        <v>0</v>
      </c>
      <c r="AI846" s="224">
        <v>0</v>
      </c>
      <c r="AJ846" s="224">
        <v>30</v>
      </c>
      <c r="AK846" s="230">
        <f t="shared" si="145"/>
        <v>2004</v>
      </c>
      <c r="AL846" s="224">
        <f t="shared" si="146"/>
        <v>30</v>
      </c>
      <c r="AM846" s="224">
        <v>0</v>
      </c>
      <c r="AN846" s="224">
        <f t="shared" si="147"/>
        <v>30</v>
      </c>
      <c r="AO846" s="224">
        <f t="shared" si="148"/>
        <v>30</v>
      </c>
      <c r="AP846" s="233"/>
      <c r="AQ846" s="224">
        <f t="shared" si="149"/>
        <v>30</v>
      </c>
      <c r="AR846" s="224"/>
      <c r="AS846" s="224">
        <f t="shared" si="150"/>
        <v>30</v>
      </c>
      <c r="AT846" s="224">
        <f t="shared" si="151"/>
        <v>0</v>
      </c>
      <c r="AU846" s="224" t="str">
        <f>IFERROR((AQ846-#REF!+#REF!)/(#REF!-#REF!)*100,"")</f>
        <v/>
      </c>
      <c r="AV846" s="224"/>
      <c r="AW846" s="224"/>
      <c r="AX846" s="224"/>
    </row>
    <row r="847" ht="12.75" customHeight="1" spans="1:50">
      <c r="A847" s="13">
        <v>840</v>
      </c>
      <c r="B847" s="204" t="s">
        <v>2773</v>
      </c>
      <c r="C847" s="204" t="s">
        <v>2724</v>
      </c>
      <c r="D847" s="205" t="s">
        <v>1798</v>
      </c>
      <c r="E847" s="206"/>
      <c r="F847" s="206"/>
      <c r="G847" s="207" t="s">
        <v>3126</v>
      </c>
      <c r="H847" s="208"/>
      <c r="I847" s="209" t="s">
        <v>1799</v>
      </c>
      <c r="J847" s="208">
        <v>1</v>
      </c>
      <c r="K847" s="209" t="s">
        <v>3127</v>
      </c>
      <c r="L847" s="215" t="s">
        <v>1800</v>
      </c>
      <c r="M847" s="214" t="str">
        <f t="shared" si="143"/>
        <v>2004-12-31</v>
      </c>
      <c r="N847" s="46"/>
      <c r="O847" s="16"/>
      <c r="P847" s="14"/>
      <c r="Q847" s="217">
        <v>637</v>
      </c>
      <c r="R847" s="16">
        <v>0</v>
      </c>
      <c r="S847" s="16"/>
      <c r="T847" s="16">
        <f t="shared" si="152"/>
        <v>30</v>
      </c>
      <c r="U847" s="46"/>
      <c r="V847" s="16">
        <f t="shared" si="153"/>
        <v>30</v>
      </c>
      <c r="W847" s="16" t="str">
        <f t="shared" si="144"/>
        <v/>
      </c>
      <c r="X847" s="14"/>
      <c r="Y847" s="2"/>
      <c r="AA847" s="45" t="s">
        <v>3129</v>
      </c>
      <c r="AB847" s="224" t="s">
        <v>3130</v>
      </c>
      <c r="AC847" s="224"/>
      <c r="AD847" s="224"/>
      <c r="AE847" s="224"/>
      <c r="AF847" s="224"/>
      <c r="AG847" s="224">
        <v>1</v>
      </c>
      <c r="AH847" s="224">
        <v>0</v>
      </c>
      <c r="AI847" s="224">
        <v>0</v>
      </c>
      <c r="AJ847" s="224">
        <v>30</v>
      </c>
      <c r="AK847" s="230">
        <f t="shared" si="145"/>
        <v>2004</v>
      </c>
      <c r="AL847" s="224">
        <f t="shared" si="146"/>
        <v>30</v>
      </c>
      <c r="AM847" s="224">
        <v>0</v>
      </c>
      <c r="AN847" s="224">
        <f t="shared" si="147"/>
        <v>30</v>
      </c>
      <c r="AO847" s="224">
        <f t="shared" si="148"/>
        <v>30</v>
      </c>
      <c r="AP847" s="233"/>
      <c r="AQ847" s="224">
        <f t="shared" si="149"/>
        <v>30</v>
      </c>
      <c r="AR847" s="224"/>
      <c r="AS847" s="224">
        <f t="shared" si="150"/>
        <v>30</v>
      </c>
      <c r="AT847" s="224">
        <f t="shared" si="151"/>
        <v>0</v>
      </c>
      <c r="AU847" s="224" t="str">
        <f>IFERROR((AQ847-#REF!+#REF!)/(#REF!-#REF!)*100,"")</f>
        <v/>
      </c>
      <c r="AV847" s="224"/>
      <c r="AW847" s="224"/>
      <c r="AX847" s="224"/>
    </row>
    <row r="848" ht="12.75" customHeight="1" spans="1:50">
      <c r="A848" s="13">
        <v>841</v>
      </c>
      <c r="B848" s="204" t="s">
        <v>2774</v>
      </c>
      <c r="C848" s="204" t="s">
        <v>2724</v>
      </c>
      <c r="D848" s="205" t="s">
        <v>1798</v>
      </c>
      <c r="E848" s="206"/>
      <c r="F848" s="206"/>
      <c r="G848" s="207" t="s">
        <v>3126</v>
      </c>
      <c r="H848" s="208"/>
      <c r="I848" s="209" t="s">
        <v>1799</v>
      </c>
      <c r="J848" s="208">
        <v>1</v>
      </c>
      <c r="K848" s="209" t="s">
        <v>3127</v>
      </c>
      <c r="L848" s="215" t="s">
        <v>1800</v>
      </c>
      <c r="M848" s="214" t="str">
        <f t="shared" si="143"/>
        <v>2004-12-31</v>
      </c>
      <c r="N848" s="46"/>
      <c r="O848" s="16"/>
      <c r="P848" s="14"/>
      <c r="Q848" s="217">
        <v>637</v>
      </c>
      <c r="R848" s="16">
        <v>0</v>
      </c>
      <c r="S848" s="16"/>
      <c r="T848" s="16">
        <f t="shared" si="152"/>
        <v>30</v>
      </c>
      <c r="U848" s="46"/>
      <c r="V848" s="16">
        <f t="shared" si="153"/>
        <v>30</v>
      </c>
      <c r="W848" s="16" t="str">
        <f t="shared" si="144"/>
        <v/>
      </c>
      <c r="X848" s="14"/>
      <c r="Y848" s="2"/>
      <c r="AA848" s="45" t="s">
        <v>3129</v>
      </c>
      <c r="AB848" s="224" t="s">
        <v>3130</v>
      </c>
      <c r="AC848" s="224"/>
      <c r="AD848" s="224"/>
      <c r="AE848" s="224"/>
      <c r="AF848" s="224"/>
      <c r="AG848" s="224">
        <v>1</v>
      </c>
      <c r="AH848" s="224">
        <v>0</v>
      </c>
      <c r="AI848" s="224">
        <v>0</v>
      </c>
      <c r="AJ848" s="224">
        <v>30</v>
      </c>
      <c r="AK848" s="230">
        <f t="shared" si="145"/>
        <v>2004</v>
      </c>
      <c r="AL848" s="224">
        <f t="shared" si="146"/>
        <v>30</v>
      </c>
      <c r="AM848" s="224">
        <v>0</v>
      </c>
      <c r="AN848" s="224">
        <f t="shared" si="147"/>
        <v>30</v>
      </c>
      <c r="AO848" s="224">
        <f t="shared" si="148"/>
        <v>30</v>
      </c>
      <c r="AP848" s="233"/>
      <c r="AQ848" s="224">
        <f t="shared" si="149"/>
        <v>30</v>
      </c>
      <c r="AR848" s="224"/>
      <c r="AS848" s="224">
        <f t="shared" si="150"/>
        <v>30</v>
      </c>
      <c r="AT848" s="224">
        <f t="shared" si="151"/>
        <v>0</v>
      </c>
      <c r="AU848" s="224" t="str">
        <f>IFERROR((AQ848-#REF!+#REF!)/(#REF!-#REF!)*100,"")</f>
        <v/>
      </c>
      <c r="AV848" s="224"/>
      <c r="AW848" s="224"/>
      <c r="AX848" s="224"/>
    </row>
    <row r="849" ht="12.75" customHeight="1" spans="1:50">
      <c r="A849" s="13">
        <v>842</v>
      </c>
      <c r="B849" s="204" t="s">
        <v>2775</v>
      </c>
      <c r="C849" s="204" t="s">
        <v>2724</v>
      </c>
      <c r="D849" s="205" t="s">
        <v>1798</v>
      </c>
      <c r="E849" s="206"/>
      <c r="F849" s="206"/>
      <c r="G849" s="207" t="s">
        <v>3126</v>
      </c>
      <c r="H849" s="208"/>
      <c r="I849" s="209" t="s">
        <v>1799</v>
      </c>
      <c r="J849" s="208">
        <v>1</v>
      </c>
      <c r="K849" s="209" t="s">
        <v>3127</v>
      </c>
      <c r="L849" s="215" t="s">
        <v>1800</v>
      </c>
      <c r="M849" s="214" t="str">
        <f t="shared" si="143"/>
        <v>2004-12-31</v>
      </c>
      <c r="N849" s="46"/>
      <c r="O849" s="16"/>
      <c r="P849" s="14"/>
      <c r="Q849" s="217">
        <v>637</v>
      </c>
      <c r="R849" s="16">
        <v>0</v>
      </c>
      <c r="S849" s="16"/>
      <c r="T849" s="16">
        <f t="shared" si="152"/>
        <v>30</v>
      </c>
      <c r="U849" s="46"/>
      <c r="V849" s="16">
        <f t="shared" si="153"/>
        <v>30</v>
      </c>
      <c r="W849" s="16" t="str">
        <f t="shared" si="144"/>
        <v/>
      </c>
      <c r="X849" s="14"/>
      <c r="Y849" s="2"/>
      <c r="AA849" s="45" t="s">
        <v>3129</v>
      </c>
      <c r="AB849" s="224" t="s">
        <v>3130</v>
      </c>
      <c r="AC849" s="224"/>
      <c r="AD849" s="224"/>
      <c r="AE849" s="224"/>
      <c r="AF849" s="224"/>
      <c r="AG849" s="224">
        <v>1</v>
      </c>
      <c r="AH849" s="224">
        <v>0</v>
      </c>
      <c r="AI849" s="224">
        <v>0</v>
      </c>
      <c r="AJ849" s="224">
        <v>30</v>
      </c>
      <c r="AK849" s="230">
        <f t="shared" si="145"/>
        <v>2004</v>
      </c>
      <c r="AL849" s="224">
        <f t="shared" si="146"/>
        <v>30</v>
      </c>
      <c r="AM849" s="224">
        <v>0</v>
      </c>
      <c r="AN849" s="224">
        <f t="shared" si="147"/>
        <v>30</v>
      </c>
      <c r="AO849" s="224">
        <f t="shared" si="148"/>
        <v>30</v>
      </c>
      <c r="AP849" s="233"/>
      <c r="AQ849" s="224">
        <f t="shared" si="149"/>
        <v>30</v>
      </c>
      <c r="AR849" s="224"/>
      <c r="AS849" s="224">
        <f t="shared" si="150"/>
        <v>30</v>
      </c>
      <c r="AT849" s="224">
        <f t="shared" si="151"/>
        <v>0</v>
      </c>
      <c r="AU849" s="224" t="str">
        <f>IFERROR((AQ849-#REF!+#REF!)/(#REF!-#REF!)*100,"")</f>
        <v/>
      </c>
      <c r="AV849" s="224"/>
      <c r="AW849" s="224"/>
      <c r="AX849" s="224"/>
    </row>
    <row r="850" ht="12.75" customHeight="1" spans="1:50">
      <c r="A850" s="13">
        <v>843</v>
      </c>
      <c r="B850" s="204" t="s">
        <v>2776</v>
      </c>
      <c r="C850" s="204" t="s">
        <v>2724</v>
      </c>
      <c r="D850" s="205" t="s">
        <v>1798</v>
      </c>
      <c r="E850" s="206"/>
      <c r="F850" s="206"/>
      <c r="G850" s="207" t="s">
        <v>3126</v>
      </c>
      <c r="H850" s="208"/>
      <c r="I850" s="209" t="s">
        <v>1799</v>
      </c>
      <c r="J850" s="208">
        <v>1</v>
      </c>
      <c r="K850" s="209" t="s">
        <v>3127</v>
      </c>
      <c r="L850" s="215" t="s">
        <v>1800</v>
      </c>
      <c r="M850" s="214" t="str">
        <f t="shared" si="143"/>
        <v>2004-12-31</v>
      </c>
      <c r="N850" s="46"/>
      <c r="O850" s="16"/>
      <c r="P850" s="14"/>
      <c r="Q850" s="217">
        <v>637</v>
      </c>
      <c r="R850" s="16">
        <v>0</v>
      </c>
      <c r="S850" s="16"/>
      <c r="T850" s="16">
        <f t="shared" si="152"/>
        <v>30</v>
      </c>
      <c r="U850" s="46"/>
      <c r="V850" s="16">
        <f t="shared" si="153"/>
        <v>30</v>
      </c>
      <c r="W850" s="16" t="str">
        <f t="shared" si="144"/>
        <v/>
      </c>
      <c r="X850" s="14"/>
      <c r="Y850" s="2"/>
      <c r="AA850" s="45" t="s">
        <v>3129</v>
      </c>
      <c r="AB850" s="224" t="s">
        <v>3130</v>
      </c>
      <c r="AC850" s="224"/>
      <c r="AD850" s="224"/>
      <c r="AE850" s="224"/>
      <c r="AF850" s="224"/>
      <c r="AG850" s="224">
        <v>1</v>
      </c>
      <c r="AH850" s="224">
        <v>0</v>
      </c>
      <c r="AI850" s="224">
        <v>0</v>
      </c>
      <c r="AJ850" s="224">
        <v>30</v>
      </c>
      <c r="AK850" s="230">
        <f t="shared" si="145"/>
        <v>2004</v>
      </c>
      <c r="AL850" s="224">
        <f t="shared" si="146"/>
        <v>30</v>
      </c>
      <c r="AM850" s="224">
        <v>0</v>
      </c>
      <c r="AN850" s="224">
        <f t="shared" si="147"/>
        <v>30</v>
      </c>
      <c r="AO850" s="224">
        <f t="shared" si="148"/>
        <v>30</v>
      </c>
      <c r="AP850" s="233"/>
      <c r="AQ850" s="224">
        <f t="shared" si="149"/>
        <v>30</v>
      </c>
      <c r="AR850" s="224"/>
      <c r="AS850" s="224">
        <f t="shared" si="150"/>
        <v>30</v>
      </c>
      <c r="AT850" s="224">
        <f t="shared" si="151"/>
        <v>0</v>
      </c>
      <c r="AU850" s="224" t="str">
        <f>IFERROR((AQ850-#REF!+#REF!)/(#REF!-#REF!)*100,"")</f>
        <v/>
      </c>
      <c r="AV850" s="224"/>
      <c r="AW850" s="224"/>
      <c r="AX850" s="224"/>
    </row>
    <row r="851" ht="12.75" customHeight="1" spans="1:50">
      <c r="A851" s="13">
        <v>844</v>
      </c>
      <c r="B851" s="204" t="s">
        <v>2777</v>
      </c>
      <c r="C851" s="204" t="s">
        <v>2724</v>
      </c>
      <c r="D851" s="205" t="s">
        <v>1798</v>
      </c>
      <c r="E851" s="206"/>
      <c r="F851" s="206"/>
      <c r="G851" s="207" t="s">
        <v>3126</v>
      </c>
      <c r="H851" s="208"/>
      <c r="I851" s="209" t="s">
        <v>1799</v>
      </c>
      <c r="J851" s="208">
        <v>1</v>
      </c>
      <c r="K851" s="209" t="s">
        <v>3127</v>
      </c>
      <c r="L851" s="215" t="s">
        <v>1800</v>
      </c>
      <c r="M851" s="214" t="str">
        <f t="shared" si="143"/>
        <v>2004-12-31</v>
      </c>
      <c r="N851" s="46"/>
      <c r="O851" s="16"/>
      <c r="P851" s="14"/>
      <c r="Q851" s="217">
        <v>637</v>
      </c>
      <c r="R851" s="16">
        <v>0</v>
      </c>
      <c r="S851" s="16"/>
      <c r="T851" s="16">
        <f t="shared" si="152"/>
        <v>30</v>
      </c>
      <c r="U851" s="46"/>
      <c r="V851" s="16">
        <f t="shared" si="153"/>
        <v>30</v>
      </c>
      <c r="W851" s="16" t="str">
        <f t="shared" si="144"/>
        <v/>
      </c>
      <c r="X851" s="14"/>
      <c r="Y851" s="2"/>
      <c r="AA851" s="45" t="s">
        <v>3129</v>
      </c>
      <c r="AB851" s="224" t="s">
        <v>3130</v>
      </c>
      <c r="AC851" s="224"/>
      <c r="AD851" s="224"/>
      <c r="AE851" s="224"/>
      <c r="AF851" s="224"/>
      <c r="AG851" s="224">
        <v>1</v>
      </c>
      <c r="AH851" s="224">
        <v>0</v>
      </c>
      <c r="AI851" s="224">
        <v>0</v>
      </c>
      <c r="AJ851" s="224">
        <v>30</v>
      </c>
      <c r="AK851" s="230">
        <f t="shared" si="145"/>
        <v>2004</v>
      </c>
      <c r="AL851" s="224">
        <f t="shared" si="146"/>
        <v>30</v>
      </c>
      <c r="AM851" s="224">
        <v>0</v>
      </c>
      <c r="AN851" s="224">
        <f t="shared" si="147"/>
        <v>30</v>
      </c>
      <c r="AO851" s="224">
        <f t="shared" si="148"/>
        <v>30</v>
      </c>
      <c r="AP851" s="233"/>
      <c r="AQ851" s="224">
        <f t="shared" si="149"/>
        <v>30</v>
      </c>
      <c r="AR851" s="224"/>
      <c r="AS851" s="224">
        <f t="shared" si="150"/>
        <v>30</v>
      </c>
      <c r="AT851" s="224">
        <f t="shared" si="151"/>
        <v>0</v>
      </c>
      <c r="AU851" s="224" t="str">
        <f>IFERROR((AQ851-#REF!+#REF!)/(#REF!-#REF!)*100,"")</f>
        <v/>
      </c>
      <c r="AV851" s="224"/>
      <c r="AW851" s="224"/>
      <c r="AX851" s="224"/>
    </row>
    <row r="852" ht="12.75" customHeight="1" spans="1:50">
      <c r="A852" s="13">
        <v>845</v>
      </c>
      <c r="B852" s="204" t="s">
        <v>2778</v>
      </c>
      <c r="C852" s="204" t="s">
        <v>2724</v>
      </c>
      <c r="D852" s="205" t="s">
        <v>1798</v>
      </c>
      <c r="E852" s="206"/>
      <c r="F852" s="206"/>
      <c r="G852" s="207" t="s">
        <v>3126</v>
      </c>
      <c r="H852" s="208"/>
      <c r="I852" s="209" t="s">
        <v>1799</v>
      </c>
      <c r="J852" s="208">
        <v>1</v>
      </c>
      <c r="K852" s="209" t="s">
        <v>3127</v>
      </c>
      <c r="L852" s="215" t="s">
        <v>1800</v>
      </c>
      <c r="M852" s="214" t="str">
        <f t="shared" si="143"/>
        <v>2004-12-31</v>
      </c>
      <c r="N852" s="46"/>
      <c r="O852" s="16"/>
      <c r="P852" s="14"/>
      <c r="Q852" s="217">
        <v>637</v>
      </c>
      <c r="R852" s="16">
        <v>0</v>
      </c>
      <c r="S852" s="16"/>
      <c r="T852" s="16">
        <f t="shared" si="152"/>
        <v>30</v>
      </c>
      <c r="U852" s="46"/>
      <c r="V852" s="16">
        <f t="shared" si="153"/>
        <v>30</v>
      </c>
      <c r="W852" s="16" t="str">
        <f t="shared" si="144"/>
        <v/>
      </c>
      <c r="X852" s="14"/>
      <c r="Y852" s="2"/>
      <c r="AA852" s="45" t="s">
        <v>3129</v>
      </c>
      <c r="AB852" s="224" t="s">
        <v>3130</v>
      </c>
      <c r="AC852" s="224"/>
      <c r="AD852" s="224"/>
      <c r="AE852" s="224"/>
      <c r="AF852" s="224"/>
      <c r="AG852" s="224">
        <v>1</v>
      </c>
      <c r="AH852" s="224">
        <v>0</v>
      </c>
      <c r="AI852" s="224">
        <v>0</v>
      </c>
      <c r="AJ852" s="224">
        <v>30</v>
      </c>
      <c r="AK852" s="230">
        <f t="shared" si="145"/>
        <v>2004</v>
      </c>
      <c r="AL852" s="224">
        <f t="shared" si="146"/>
        <v>30</v>
      </c>
      <c r="AM852" s="224">
        <v>0</v>
      </c>
      <c r="AN852" s="224">
        <f t="shared" si="147"/>
        <v>30</v>
      </c>
      <c r="AO852" s="224">
        <f t="shared" si="148"/>
        <v>30</v>
      </c>
      <c r="AP852" s="233"/>
      <c r="AQ852" s="224">
        <f t="shared" si="149"/>
        <v>30</v>
      </c>
      <c r="AR852" s="224"/>
      <c r="AS852" s="224">
        <f t="shared" si="150"/>
        <v>30</v>
      </c>
      <c r="AT852" s="224">
        <f t="shared" si="151"/>
        <v>0</v>
      </c>
      <c r="AU852" s="224" t="str">
        <f>IFERROR((AQ852-#REF!+#REF!)/(#REF!-#REF!)*100,"")</f>
        <v/>
      </c>
      <c r="AV852" s="224"/>
      <c r="AW852" s="224"/>
      <c r="AX852" s="224"/>
    </row>
    <row r="853" ht="12.75" customHeight="1" spans="1:50">
      <c r="A853" s="13">
        <v>846</v>
      </c>
      <c r="B853" s="204" t="s">
        <v>2779</v>
      </c>
      <c r="C853" s="204" t="s">
        <v>2724</v>
      </c>
      <c r="D853" s="205" t="s">
        <v>1798</v>
      </c>
      <c r="E853" s="206"/>
      <c r="F853" s="206"/>
      <c r="G853" s="207" t="s">
        <v>3126</v>
      </c>
      <c r="H853" s="208"/>
      <c r="I853" s="209" t="s">
        <v>1799</v>
      </c>
      <c r="J853" s="208">
        <v>1</v>
      </c>
      <c r="K853" s="209" t="s">
        <v>3127</v>
      </c>
      <c r="L853" s="215" t="s">
        <v>1800</v>
      </c>
      <c r="M853" s="214" t="str">
        <f t="shared" si="143"/>
        <v>2004-12-31</v>
      </c>
      <c r="N853" s="46"/>
      <c r="O853" s="16"/>
      <c r="P853" s="14"/>
      <c r="Q853" s="217">
        <v>637</v>
      </c>
      <c r="R853" s="16">
        <v>0</v>
      </c>
      <c r="S853" s="16"/>
      <c r="T853" s="16">
        <f t="shared" si="152"/>
        <v>30</v>
      </c>
      <c r="U853" s="46"/>
      <c r="V853" s="16">
        <f t="shared" si="153"/>
        <v>30</v>
      </c>
      <c r="W853" s="16" t="str">
        <f t="shared" si="144"/>
        <v/>
      </c>
      <c r="X853" s="14"/>
      <c r="Y853" s="2"/>
      <c r="AA853" s="45" t="s">
        <v>3129</v>
      </c>
      <c r="AB853" s="224" t="s">
        <v>3130</v>
      </c>
      <c r="AC853" s="224"/>
      <c r="AD853" s="224"/>
      <c r="AE853" s="224"/>
      <c r="AF853" s="224"/>
      <c r="AG853" s="224">
        <v>1</v>
      </c>
      <c r="AH853" s="224">
        <v>0</v>
      </c>
      <c r="AI853" s="224">
        <v>0</v>
      </c>
      <c r="AJ853" s="224">
        <v>30</v>
      </c>
      <c r="AK853" s="230">
        <f t="shared" si="145"/>
        <v>2004</v>
      </c>
      <c r="AL853" s="224">
        <f t="shared" si="146"/>
        <v>30</v>
      </c>
      <c r="AM853" s="224">
        <v>0</v>
      </c>
      <c r="AN853" s="224">
        <f t="shared" si="147"/>
        <v>30</v>
      </c>
      <c r="AO853" s="224">
        <f t="shared" si="148"/>
        <v>30</v>
      </c>
      <c r="AP853" s="233"/>
      <c r="AQ853" s="224">
        <f t="shared" si="149"/>
        <v>30</v>
      </c>
      <c r="AR853" s="224"/>
      <c r="AS853" s="224">
        <f t="shared" si="150"/>
        <v>30</v>
      </c>
      <c r="AT853" s="224">
        <f t="shared" si="151"/>
        <v>0</v>
      </c>
      <c r="AU853" s="224" t="str">
        <f>IFERROR((AQ853-#REF!+#REF!)/(#REF!-#REF!)*100,"")</f>
        <v/>
      </c>
      <c r="AV853" s="224"/>
      <c r="AW853" s="224"/>
      <c r="AX853" s="224"/>
    </row>
    <row r="854" ht="12.75" customHeight="1" spans="1:50">
      <c r="A854" s="13">
        <v>847</v>
      </c>
      <c r="B854" s="204" t="s">
        <v>2780</v>
      </c>
      <c r="C854" s="204" t="s">
        <v>2724</v>
      </c>
      <c r="D854" s="205" t="s">
        <v>1798</v>
      </c>
      <c r="E854" s="206"/>
      <c r="F854" s="206"/>
      <c r="G854" s="207" t="s">
        <v>3126</v>
      </c>
      <c r="H854" s="208"/>
      <c r="I854" s="209" t="s">
        <v>1799</v>
      </c>
      <c r="J854" s="208">
        <v>1</v>
      </c>
      <c r="K854" s="209" t="s">
        <v>3127</v>
      </c>
      <c r="L854" s="215" t="s">
        <v>1800</v>
      </c>
      <c r="M854" s="214" t="str">
        <f t="shared" si="143"/>
        <v>2004-12-31</v>
      </c>
      <c r="N854" s="46"/>
      <c r="O854" s="16"/>
      <c r="P854" s="14"/>
      <c r="Q854" s="217">
        <v>637</v>
      </c>
      <c r="R854" s="16">
        <v>0</v>
      </c>
      <c r="S854" s="16"/>
      <c r="T854" s="16">
        <f t="shared" si="152"/>
        <v>30</v>
      </c>
      <c r="U854" s="46"/>
      <c r="V854" s="16">
        <f t="shared" si="153"/>
        <v>30</v>
      </c>
      <c r="W854" s="16" t="str">
        <f t="shared" si="144"/>
        <v/>
      </c>
      <c r="X854" s="14"/>
      <c r="Y854" s="2"/>
      <c r="AA854" s="45" t="s">
        <v>3129</v>
      </c>
      <c r="AB854" s="224" t="s">
        <v>3130</v>
      </c>
      <c r="AC854" s="224"/>
      <c r="AD854" s="224"/>
      <c r="AE854" s="224"/>
      <c r="AF854" s="224"/>
      <c r="AG854" s="224">
        <v>1</v>
      </c>
      <c r="AH854" s="224">
        <v>0</v>
      </c>
      <c r="AI854" s="224">
        <v>0</v>
      </c>
      <c r="AJ854" s="224">
        <v>30</v>
      </c>
      <c r="AK854" s="230">
        <f t="shared" si="145"/>
        <v>2004</v>
      </c>
      <c r="AL854" s="224">
        <f t="shared" si="146"/>
        <v>30</v>
      </c>
      <c r="AM854" s="224">
        <v>0</v>
      </c>
      <c r="AN854" s="224">
        <f t="shared" si="147"/>
        <v>30</v>
      </c>
      <c r="AO854" s="224">
        <f t="shared" si="148"/>
        <v>30</v>
      </c>
      <c r="AP854" s="233"/>
      <c r="AQ854" s="224">
        <f t="shared" si="149"/>
        <v>30</v>
      </c>
      <c r="AR854" s="224"/>
      <c r="AS854" s="224">
        <f t="shared" si="150"/>
        <v>30</v>
      </c>
      <c r="AT854" s="224">
        <f t="shared" si="151"/>
        <v>0</v>
      </c>
      <c r="AU854" s="224" t="str">
        <f>IFERROR((AQ854-#REF!+#REF!)/(#REF!-#REF!)*100,"")</f>
        <v/>
      </c>
      <c r="AV854" s="224"/>
      <c r="AW854" s="224"/>
      <c r="AX854" s="224"/>
    </row>
    <row r="855" ht="12.75" customHeight="1" spans="1:50">
      <c r="A855" s="13">
        <v>848</v>
      </c>
      <c r="B855" s="204" t="s">
        <v>2781</v>
      </c>
      <c r="C855" s="204" t="s">
        <v>2724</v>
      </c>
      <c r="D855" s="205" t="s">
        <v>1798</v>
      </c>
      <c r="E855" s="206"/>
      <c r="F855" s="206"/>
      <c r="G855" s="207" t="s">
        <v>3126</v>
      </c>
      <c r="H855" s="208"/>
      <c r="I855" s="209" t="s">
        <v>1799</v>
      </c>
      <c r="J855" s="208">
        <v>1</v>
      </c>
      <c r="K855" s="209" t="s">
        <v>3127</v>
      </c>
      <c r="L855" s="215" t="s">
        <v>1800</v>
      </c>
      <c r="M855" s="214" t="str">
        <f t="shared" si="143"/>
        <v>2004-12-31</v>
      </c>
      <c r="N855" s="46"/>
      <c r="O855" s="16"/>
      <c r="P855" s="14"/>
      <c r="Q855" s="217">
        <v>637</v>
      </c>
      <c r="R855" s="16">
        <v>0</v>
      </c>
      <c r="S855" s="16"/>
      <c r="T855" s="16">
        <f t="shared" si="152"/>
        <v>30</v>
      </c>
      <c r="U855" s="46"/>
      <c r="V855" s="16">
        <f t="shared" si="153"/>
        <v>30</v>
      </c>
      <c r="W855" s="16" t="str">
        <f t="shared" si="144"/>
        <v/>
      </c>
      <c r="X855" s="14"/>
      <c r="Y855" s="2"/>
      <c r="AA855" s="45" t="s">
        <v>3129</v>
      </c>
      <c r="AB855" s="224" t="s">
        <v>3130</v>
      </c>
      <c r="AC855" s="224"/>
      <c r="AD855" s="224"/>
      <c r="AE855" s="224"/>
      <c r="AF855" s="224"/>
      <c r="AG855" s="224">
        <v>1</v>
      </c>
      <c r="AH855" s="224">
        <v>0</v>
      </c>
      <c r="AI855" s="224">
        <v>0</v>
      </c>
      <c r="AJ855" s="224">
        <v>30</v>
      </c>
      <c r="AK855" s="230">
        <f t="shared" si="145"/>
        <v>2004</v>
      </c>
      <c r="AL855" s="224">
        <f t="shared" si="146"/>
        <v>30</v>
      </c>
      <c r="AM855" s="224">
        <v>0</v>
      </c>
      <c r="AN855" s="224">
        <f t="shared" si="147"/>
        <v>30</v>
      </c>
      <c r="AO855" s="224">
        <f t="shared" si="148"/>
        <v>30</v>
      </c>
      <c r="AP855" s="233"/>
      <c r="AQ855" s="224">
        <f t="shared" si="149"/>
        <v>30</v>
      </c>
      <c r="AR855" s="224"/>
      <c r="AS855" s="224">
        <f t="shared" si="150"/>
        <v>30</v>
      </c>
      <c r="AT855" s="224">
        <f t="shared" si="151"/>
        <v>0</v>
      </c>
      <c r="AU855" s="224" t="str">
        <f>IFERROR((AQ855-#REF!+#REF!)/(#REF!-#REF!)*100,"")</f>
        <v/>
      </c>
      <c r="AV855" s="224"/>
      <c r="AW855" s="224"/>
      <c r="AX855" s="224"/>
    </row>
    <row r="856" ht="12.75" customHeight="1" spans="1:50">
      <c r="A856" s="13">
        <v>849</v>
      </c>
      <c r="B856" s="204" t="s">
        <v>2782</v>
      </c>
      <c r="C856" s="204" t="s">
        <v>2724</v>
      </c>
      <c r="D856" s="205" t="s">
        <v>1798</v>
      </c>
      <c r="E856" s="206"/>
      <c r="F856" s="206"/>
      <c r="G856" s="207" t="s">
        <v>3126</v>
      </c>
      <c r="H856" s="208"/>
      <c r="I856" s="209" t="s">
        <v>1799</v>
      </c>
      <c r="J856" s="208">
        <v>1</v>
      </c>
      <c r="K856" s="209" t="s">
        <v>3127</v>
      </c>
      <c r="L856" s="215" t="s">
        <v>1800</v>
      </c>
      <c r="M856" s="214" t="str">
        <f t="shared" si="143"/>
        <v>2004-12-31</v>
      </c>
      <c r="N856" s="46"/>
      <c r="O856" s="16"/>
      <c r="P856" s="14"/>
      <c r="Q856" s="217">
        <v>637</v>
      </c>
      <c r="R856" s="16">
        <v>0</v>
      </c>
      <c r="S856" s="16"/>
      <c r="T856" s="16">
        <f t="shared" si="152"/>
        <v>30</v>
      </c>
      <c r="U856" s="46"/>
      <c r="V856" s="16">
        <f t="shared" si="153"/>
        <v>30</v>
      </c>
      <c r="W856" s="16" t="str">
        <f t="shared" si="144"/>
        <v/>
      </c>
      <c r="X856" s="14"/>
      <c r="Y856" s="2"/>
      <c r="AA856" s="45" t="s">
        <v>3129</v>
      </c>
      <c r="AB856" s="224" t="s">
        <v>3130</v>
      </c>
      <c r="AC856" s="224"/>
      <c r="AD856" s="224"/>
      <c r="AE856" s="224"/>
      <c r="AF856" s="224"/>
      <c r="AG856" s="224">
        <v>1</v>
      </c>
      <c r="AH856" s="224">
        <v>0</v>
      </c>
      <c r="AI856" s="224">
        <v>0</v>
      </c>
      <c r="AJ856" s="224">
        <v>30</v>
      </c>
      <c r="AK856" s="230">
        <f t="shared" si="145"/>
        <v>2004</v>
      </c>
      <c r="AL856" s="224">
        <f t="shared" si="146"/>
        <v>30</v>
      </c>
      <c r="AM856" s="224">
        <v>0</v>
      </c>
      <c r="AN856" s="224">
        <f t="shared" si="147"/>
        <v>30</v>
      </c>
      <c r="AO856" s="224">
        <f t="shared" si="148"/>
        <v>30</v>
      </c>
      <c r="AP856" s="233"/>
      <c r="AQ856" s="224">
        <f t="shared" si="149"/>
        <v>30</v>
      </c>
      <c r="AR856" s="224"/>
      <c r="AS856" s="224">
        <f t="shared" si="150"/>
        <v>30</v>
      </c>
      <c r="AT856" s="224">
        <f t="shared" si="151"/>
        <v>0</v>
      </c>
      <c r="AU856" s="224" t="str">
        <f>IFERROR((AQ856-#REF!+#REF!)/(#REF!-#REF!)*100,"")</f>
        <v/>
      </c>
      <c r="AV856" s="224"/>
      <c r="AW856" s="224"/>
      <c r="AX856" s="224"/>
    </row>
    <row r="857" ht="12.75" customHeight="1" spans="1:50">
      <c r="A857" s="13">
        <v>850</v>
      </c>
      <c r="B857" s="204" t="s">
        <v>2783</v>
      </c>
      <c r="C857" s="204" t="s">
        <v>2724</v>
      </c>
      <c r="D857" s="205" t="s">
        <v>1798</v>
      </c>
      <c r="E857" s="206"/>
      <c r="F857" s="206"/>
      <c r="G857" s="207" t="s">
        <v>3126</v>
      </c>
      <c r="H857" s="208"/>
      <c r="I857" s="209" t="s">
        <v>1799</v>
      </c>
      <c r="J857" s="208">
        <v>1</v>
      </c>
      <c r="K857" s="209" t="s">
        <v>3127</v>
      </c>
      <c r="L857" s="215" t="s">
        <v>1800</v>
      </c>
      <c r="M857" s="214" t="str">
        <f t="shared" si="143"/>
        <v>2004-12-31</v>
      </c>
      <c r="N857" s="46"/>
      <c r="O857" s="16"/>
      <c r="P857" s="14"/>
      <c r="Q857" s="217">
        <v>637</v>
      </c>
      <c r="R857" s="16">
        <v>0</v>
      </c>
      <c r="S857" s="16"/>
      <c r="T857" s="16">
        <f t="shared" si="152"/>
        <v>30</v>
      </c>
      <c r="U857" s="46"/>
      <c r="V857" s="16">
        <f t="shared" si="153"/>
        <v>30</v>
      </c>
      <c r="W857" s="16" t="str">
        <f t="shared" si="144"/>
        <v/>
      </c>
      <c r="X857" s="14"/>
      <c r="Y857" s="2"/>
      <c r="AA857" s="45" t="s">
        <v>3129</v>
      </c>
      <c r="AB857" s="224" t="s">
        <v>3130</v>
      </c>
      <c r="AC857" s="224"/>
      <c r="AD857" s="224"/>
      <c r="AE857" s="224"/>
      <c r="AF857" s="224"/>
      <c r="AG857" s="224">
        <v>1</v>
      </c>
      <c r="AH857" s="224">
        <v>0</v>
      </c>
      <c r="AI857" s="224">
        <v>0</v>
      </c>
      <c r="AJ857" s="224">
        <v>30</v>
      </c>
      <c r="AK857" s="230">
        <f t="shared" si="145"/>
        <v>2004</v>
      </c>
      <c r="AL857" s="224">
        <f t="shared" si="146"/>
        <v>30</v>
      </c>
      <c r="AM857" s="224">
        <v>0</v>
      </c>
      <c r="AN857" s="224">
        <f t="shared" si="147"/>
        <v>30</v>
      </c>
      <c r="AO857" s="224">
        <f t="shared" si="148"/>
        <v>30</v>
      </c>
      <c r="AP857" s="233"/>
      <c r="AQ857" s="224">
        <f t="shared" si="149"/>
        <v>30</v>
      </c>
      <c r="AR857" s="224"/>
      <c r="AS857" s="224">
        <f t="shared" si="150"/>
        <v>30</v>
      </c>
      <c r="AT857" s="224">
        <f t="shared" si="151"/>
        <v>0</v>
      </c>
      <c r="AU857" s="224" t="str">
        <f>IFERROR((AQ857-#REF!+#REF!)/(#REF!-#REF!)*100,"")</f>
        <v/>
      </c>
      <c r="AV857" s="224"/>
      <c r="AW857" s="224"/>
      <c r="AX857" s="224"/>
    </row>
    <row r="858" ht="12.75" customHeight="1" spans="1:50">
      <c r="A858" s="13">
        <v>851</v>
      </c>
      <c r="B858" s="204" t="s">
        <v>2784</v>
      </c>
      <c r="C858" s="204" t="s">
        <v>2724</v>
      </c>
      <c r="D858" s="205" t="s">
        <v>1798</v>
      </c>
      <c r="E858" s="206"/>
      <c r="F858" s="206"/>
      <c r="G858" s="207" t="s">
        <v>3126</v>
      </c>
      <c r="H858" s="208"/>
      <c r="I858" s="209" t="s">
        <v>1799</v>
      </c>
      <c r="J858" s="208">
        <v>1</v>
      </c>
      <c r="K858" s="209" t="s">
        <v>3127</v>
      </c>
      <c r="L858" s="215" t="s">
        <v>1800</v>
      </c>
      <c r="M858" s="214" t="str">
        <f t="shared" si="143"/>
        <v>2004-12-31</v>
      </c>
      <c r="N858" s="46"/>
      <c r="O858" s="16"/>
      <c r="P858" s="14"/>
      <c r="Q858" s="217">
        <v>637</v>
      </c>
      <c r="R858" s="16">
        <v>0</v>
      </c>
      <c r="S858" s="16"/>
      <c r="T858" s="16">
        <f t="shared" si="152"/>
        <v>30</v>
      </c>
      <c r="U858" s="46"/>
      <c r="V858" s="16">
        <f t="shared" si="153"/>
        <v>30</v>
      </c>
      <c r="W858" s="16" t="str">
        <f t="shared" si="144"/>
        <v/>
      </c>
      <c r="X858" s="14"/>
      <c r="Y858" s="2"/>
      <c r="AA858" s="45" t="s">
        <v>3129</v>
      </c>
      <c r="AB858" s="224" t="s">
        <v>3130</v>
      </c>
      <c r="AC858" s="224"/>
      <c r="AD858" s="224"/>
      <c r="AE858" s="224"/>
      <c r="AF858" s="224"/>
      <c r="AG858" s="224">
        <v>1</v>
      </c>
      <c r="AH858" s="224">
        <v>0</v>
      </c>
      <c r="AI858" s="224">
        <v>0</v>
      </c>
      <c r="AJ858" s="224">
        <v>30</v>
      </c>
      <c r="AK858" s="230">
        <f t="shared" si="145"/>
        <v>2004</v>
      </c>
      <c r="AL858" s="224">
        <f t="shared" si="146"/>
        <v>30</v>
      </c>
      <c r="AM858" s="224">
        <v>0</v>
      </c>
      <c r="AN858" s="224">
        <f t="shared" si="147"/>
        <v>30</v>
      </c>
      <c r="AO858" s="224">
        <f t="shared" si="148"/>
        <v>30</v>
      </c>
      <c r="AP858" s="233"/>
      <c r="AQ858" s="224">
        <f t="shared" si="149"/>
        <v>30</v>
      </c>
      <c r="AR858" s="224"/>
      <c r="AS858" s="224">
        <f t="shared" si="150"/>
        <v>30</v>
      </c>
      <c r="AT858" s="224">
        <f t="shared" si="151"/>
        <v>0</v>
      </c>
      <c r="AU858" s="224" t="str">
        <f>IFERROR((AQ858-#REF!+#REF!)/(#REF!-#REF!)*100,"")</f>
        <v/>
      </c>
      <c r="AV858" s="224"/>
      <c r="AW858" s="224"/>
      <c r="AX858" s="224"/>
    </row>
    <row r="859" ht="12.75" customHeight="1" spans="1:50">
      <c r="A859" s="13">
        <v>852</v>
      </c>
      <c r="B859" s="204" t="s">
        <v>2785</v>
      </c>
      <c r="C859" s="204" t="s">
        <v>2724</v>
      </c>
      <c r="D859" s="205" t="s">
        <v>1798</v>
      </c>
      <c r="E859" s="206"/>
      <c r="F859" s="206"/>
      <c r="G859" s="207" t="s">
        <v>3126</v>
      </c>
      <c r="H859" s="208"/>
      <c r="I859" s="209" t="s">
        <v>1799</v>
      </c>
      <c r="J859" s="208">
        <v>1</v>
      </c>
      <c r="K859" s="209" t="s">
        <v>3127</v>
      </c>
      <c r="L859" s="215" t="s">
        <v>1800</v>
      </c>
      <c r="M859" s="214" t="str">
        <f t="shared" si="143"/>
        <v>2004-12-31</v>
      </c>
      <c r="N859" s="46"/>
      <c r="O859" s="16"/>
      <c r="P859" s="14"/>
      <c r="Q859" s="217">
        <v>637</v>
      </c>
      <c r="R859" s="16">
        <v>0</v>
      </c>
      <c r="S859" s="16"/>
      <c r="T859" s="16">
        <f t="shared" si="152"/>
        <v>30</v>
      </c>
      <c r="U859" s="46"/>
      <c r="V859" s="16">
        <f t="shared" si="153"/>
        <v>30</v>
      </c>
      <c r="W859" s="16" t="str">
        <f t="shared" si="144"/>
        <v/>
      </c>
      <c r="X859" s="14"/>
      <c r="Y859" s="2"/>
      <c r="AA859" s="45" t="s">
        <v>3129</v>
      </c>
      <c r="AB859" s="224" t="s">
        <v>3130</v>
      </c>
      <c r="AC859" s="224"/>
      <c r="AD859" s="224"/>
      <c r="AE859" s="224"/>
      <c r="AF859" s="224"/>
      <c r="AG859" s="224">
        <v>1</v>
      </c>
      <c r="AH859" s="224">
        <v>0</v>
      </c>
      <c r="AI859" s="224">
        <v>0</v>
      </c>
      <c r="AJ859" s="224">
        <v>30</v>
      </c>
      <c r="AK859" s="230">
        <f t="shared" si="145"/>
        <v>2004</v>
      </c>
      <c r="AL859" s="224">
        <f t="shared" si="146"/>
        <v>30</v>
      </c>
      <c r="AM859" s="224">
        <v>0</v>
      </c>
      <c r="AN859" s="224">
        <f t="shared" si="147"/>
        <v>30</v>
      </c>
      <c r="AO859" s="224">
        <f t="shared" si="148"/>
        <v>30</v>
      </c>
      <c r="AP859" s="233"/>
      <c r="AQ859" s="224">
        <f t="shared" si="149"/>
        <v>30</v>
      </c>
      <c r="AR859" s="224"/>
      <c r="AS859" s="224">
        <f t="shared" si="150"/>
        <v>30</v>
      </c>
      <c r="AT859" s="224">
        <f t="shared" si="151"/>
        <v>0</v>
      </c>
      <c r="AU859" s="224" t="str">
        <f>IFERROR((AQ859-#REF!+#REF!)/(#REF!-#REF!)*100,"")</f>
        <v/>
      </c>
      <c r="AV859" s="224"/>
      <c r="AW859" s="224"/>
      <c r="AX859" s="224"/>
    </row>
    <row r="860" ht="12.75" customHeight="1" spans="1:50">
      <c r="A860" s="13">
        <v>853</v>
      </c>
      <c r="B860" s="204" t="s">
        <v>2786</v>
      </c>
      <c r="C860" s="204" t="s">
        <v>2724</v>
      </c>
      <c r="D860" s="205" t="s">
        <v>1798</v>
      </c>
      <c r="E860" s="206"/>
      <c r="F860" s="206"/>
      <c r="G860" s="207" t="s">
        <v>3126</v>
      </c>
      <c r="H860" s="208"/>
      <c r="I860" s="209" t="s">
        <v>1799</v>
      </c>
      <c r="J860" s="208">
        <v>1</v>
      </c>
      <c r="K860" s="209" t="s">
        <v>3127</v>
      </c>
      <c r="L860" s="215" t="s">
        <v>1800</v>
      </c>
      <c r="M860" s="214" t="str">
        <f t="shared" si="143"/>
        <v>2004-12-31</v>
      </c>
      <c r="N860" s="46"/>
      <c r="O860" s="16"/>
      <c r="P860" s="14"/>
      <c r="Q860" s="217">
        <v>637</v>
      </c>
      <c r="R860" s="16">
        <v>0</v>
      </c>
      <c r="S860" s="16"/>
      <c r="T860" s="16">
        <f t="shared" si="152"/>
        <v>30</v>
      </c>
      <c r="U860" s="46"/>
      <c r="V860" s="16">
        <f t="shared" si="153"/>
        <v>30</v>
      </c>
      <c r="W860" s="16" t="str">
        <f t="shared" si="144"/>
        <v/>
      </c>
      <c r="X860" s="14"/>
      <c r="Y860" s="2"/>
      <c r="AA860" s="45" t="s">
        <v>3129</v>
      </c>
      <c r="AB860" s="224" t="s">
        <v>3130</v>
      </c>
      <c r="AC860" s="224"/>
      <c r="AD860" s="224"/>
      <c r="AE860" s="224"/>
      <c r="AF860" s="224"/>
      <c r="AG860" s="224">
        <v>1</v>
      </c>
      <c r="AH860" s="224">
        <v>0</v>
      </c>
      <c r="AI860" s="224">
        <v>0</v>
      </c>
      <c r="AJ860" s="224">
        <v>30</v>
      </c>
      <c r="AK860" s="230">
        <f t="shared" si="145"/>
        <v>2004</v>
      </c>
      <c r="AL860" s="224">
        <f t="shared" si="146"/>
        <v>30</v>
      </c>
      <c r="AM860" s="224">
        <v>0</v>
      </c>
      <c r="AN860" s="224">
        <f t="shared" si="147"/>
        <v>30</v>
      </c>
      <c r="AO860" s="224">
        <f t="shared" si="148"/>
        <v>30</v>
      </c>
      <c r="AP860" s="233"/>
      <c r="AQ860" s="224">
        <f t="shared" si="149"/>
        <v>30</v>
      </c>
      <c r="AR860" s="224"/>
      <c r="AS860" s="224">
        <f t="shared" si="150"/>
        <v>30</v>
      </c>
      <c r="AT860" s="224">
        <f t="shared" si="151"/>
        <v>0</v>
      </c>
      <c r="AU860" s="224" t="str">
        <f>IFERROR((AQ860-#REF!+#REF!)/(#REF!-#REF!)*100,"")</f>
        <v/>
      </c>
      <c r="AV860" s="224"/>
      <c r="AW860" s="224"/>
      <c r="AX860" s="224"/>
    </row>
    <row r="861" ht="12.75" customHeight="1" spans="1:50">
      <c r="A861" s="13">
        <v>854</v>
      </c>
      <c r="B861" s="204" t="s">
        <v>2787</v>
      </c>
      <c r="C861" s="204" t="s">
        <v>2724</v>
      </c>
      <c r="D861" s="205" t="s">
        <v>1798</v>
      </c>
      <c r="E861" s="206"/>
      <c r="F861" s="206"/>
      <c r="G861" s="207" t="s">
        <v>3126</v>
      </c>
      <c r="H861" s="208"/>
      <c r="I861" s="209" t="s">
        <v>1799</v>
      </c>
      <c r="J861" s="208">
        <v>1</v>
      </c>
      <c r="K861" s="209" t="s">
        <v>3127</v>
      </c>
      <c r="L861" s="215" t="s">
        <v>1800</v>
      </c>
      <c r="M861" s="214" t="str">
        <f t="shared" si="143"/>
        <v>2004-12-31</v>
      </c>
      <c r="N861" s="46"/>
      <c r="O861" s="16"/>
      <c r="P861" s="14"/>
      <c r="Q861" s="217">
        <v>637</v>
      </c>
      <c r="R861" s="16">
        <v>0</v>
      </c>
      <c r="S861" s="16"/>
      <c r="T861" s="16">
        <f t="shared" si="152"/>
        <v>30</v>
      </c>
      <c r="U861" s="46"/>
      <c r="V861" s="16">
        <f t="shared" si="153"/>
        <v>30</v>
      </c>
      <c r="W861" s="16" t="str">
        <f t="shared" si="144"/>
        <v/>
      </c>
      <c r="X861" s="14"/>
      <c r="Y861" s="2"/>
      <c r="AA861" s="45" t="s">
        <v>3129</v>
      </c>
      <c r="AB861" s="224" t="s">
        <v>3130</v>
      </c>
      <c r="AC861" s="224"/>
      <c r="AD861" s="224"/>
      <c r="AE861" s="224"/>
      <c r="AF861" s="224"/>
      <c r="AG861" s="224">
        <v>1</v>
      </c>
      <c r="AH861" s="224">
        <v>0</v>
      </c>
      <c r="AI861" s="224">
        <v>0</v>
      </c>
      <c r="AJ861" s="224">
        <v>30</v>
      </c>
      <c r="AK861" s="230">
        <f t="shared" si="145"/>
        <v>2004</v>
      </c>
      <c r="AL861" s="224">
        <f t="shared" si="146"/>
        <v>30</v>
      </c>
      <c r="AM861" s="224">
        <v>0</v>
      </c>
      <c r="AN861" s="224">
        <f t="shared" si="147"/>
        <v>30</v>
      </c>
      <c r="AO861" s="224">
        <f t="shared" si="148"/>
        <v>30</v>
      </c>
      <c r="AP861" s="233"/>
      <c r="AQ861" s="224">
        <f t="shared" si="149"/>
        <v>30</v>
      </c>
      <c r="AR861" s="224"/>
      <c r="AS861" s="224">
        <f t="shared" si="150"/>
        <v>30</v>
      </c>
      <c r="AT861" s="224">
        <f t="shared" si="151"/>
        <v>0</v>
      </c>
      <c r="AU861" s="224" t="str">
        <f>IFERROR((AQ861-#REF!+#REF!)/(#REF!-#REF!)*100,"")</f>
        <v/>
      </c>
      <c r="AV861" s="224"/>
      <c r="AW861" s="224"/>
      <c r="AX861" s="224"/>
    </row>
    <row r="862" ht="12.75" customHeight="1" spans="1:50">
      <c r="A862" s="13">
        <v>855</v>
      </c>
      <c r="B862" s="204" t="s">
        <v>2788</v>
      </c>
      <c r="C862" s="204" t="s">
        <v>2724</v>
      </c>
      <c r="D862" s="205" t="s">
        <v>1798</v>
      </c>
      <c r="E862" s="206"/>
      <c r="F862" s="206"/>
      <c r="G862" s="207" t="s">
        <v>3126</v>
      </c>
      <c r="H862" s="208"/>
      <c r="I862" s="209" t="s">
        <v>1799</v>
      </c>
      <c r="J862" s="208">
        <v>1</v>
      </c>
      <c r="K862" s="209" t="s">
        <v>3127</v>
      </c>
      <c r="L862" s="215" t="s">
        <v>1800</v>
      </c>
      <c r="M862" s="214" t="str">
        <f t="shared" si="143"/>
        <v>2004-12-31</v>
      </c>
      <c r="N862" s="46"/>
      <c r="O862" s="16"/>
      <c r="P862" s="14"/>
      <c r="Q862" s="217">
        <v>637</v>
      </c>
      <c r="R862" s="16">
        <v>0</v>
      </c>
      <c r="S862" s="16"/>
      <c r="T862" s="16">
        <f t="shared" si="152"/>
        <v>30</v>
      </c>
      <c r="U862" s="46"/>
      <c r="V862" s="16">
        <f t="shared" si="153"/>
        <v>30</v>
      </c>
      <c r="W862" s="16" t="str">
        <f t="shared" si="144"/>
        <v/>
      </c>
      <c r="X862" s="14"/>
      <c r="Y862" s="2"/>
      <c r="AA862" s="45" t="s">
        <v>3129</v>
      </c>
      <c r="AB862" s="224" t="s">
        <v>3130</v>
      </c>
      <c r="AC862" s="224"/>
      <c r="AD862" s="224"/>
      <c r="AE862" s="224"/>
      <c r="AF862" s="224"/>
      <c r="AG862" s="224">
        <v>1</v>
      </c>
      <c r="AH862" s="224">
        <v>0</v>
      </c>
      <c r="AI862" s="224">
        <v>0</v>
      </c>
      <c r="AJ862" s="224">
        <v>30</v>
      </c>
      <c r="AK862" s="230">
        <f t="shared" si="145"/>
        <v>2004</v>
      </c>
      <c r="AL862" s="224">
        <f t="shared" si="146"/>
        <v>30</v>
      </c>
      <c r="AM862" s="224">
        <v>0</v>
      </c>
      <c r="AN862" s="224">
        <f t="shared" si="147"/>
        <v>30</v>
      </c>
      <c r="AO862" s="224">
        <f t="shared" si="148"/>
        <v>30</v>
      </c>
      <c r="AP862" s="233"/>
      <c r="AQ862" s="224">
        <f t="shared" si="149"/>
        <v>30</v>
      </c>
      <c r="AR862" s="224"/>
      <c r="AS862" s="224">
        <f t="shared" si="150"/>
        <v>30</v>
      </c>
      <c r="AT862" s="224">
        <f t="shared" si="151"/>
        <v>0</v>
      </c>
      <c r="AU862" s="224" t="str">
        <f>IFERROR((AQ862-#REF!+#REF!)/(#REF!-#REF!)*100,"")</f>
        <v/>
      </c>
      <c r="AV862" s="224"/>
      <c r="AW862" s="224"/>
      <c r="AX862" s="224"/>
    </row>
    <row r="863" ht="12.75" customHeight="1" spans="1:50">
      <c r="A863" s="13">
        <v>856</v>
      </c>
      <c r="B863" s="204" t="s">
        <v>2789</v>
      </c>
      <c r="C863" s="204" t="s">
        <v>2724</v>
      </c>
      <c r="D863" s="205" t="s">
        <v>1798</v>
      </c>
      <c r="E863" s="206"/>
      <c r="F863" s="206"/>
      <c r="G863" s="207" t="s">
        <v>3126</v>
      </c>
      <c r="H863" s="208"/>
      <c r="I863" s="209" t="s">
        <v>1799</v>
      </c>
      <c r="J863" s="208">
        <v>1</v>
      </c>
      <c r="K863" s="209" t="s">
        <v>3127</v>
      </c>
      <c r="L863" s="215" t="s">
        <v>1800</v>
      </c>
      <c r="M863" s="214" t="str">
        <f t="shared" si="143"/>
        <v>2004-12-31</v>
      </c>
      <c r="N863" s="46"/>
      <c r="O863" s="16"/>
      <c r="P863" s="14"/>
      <c r="Q863" s="217">
        <v>637</v>
      </c>
      <c r="R863" s="16">
        <v>0</v>
      </c>
      <c r="S863" s="16"/>
      <c r="T863" s="16">
        <f t="shared" si="152"/>
        <v>30</v>
      </c>
      <c r="U863" s="46"/>
      <c r="V863" s="16">
        <f t="shared" si="153"/>
        <v>30</v>
      </c>
      <c r="W863" s="16" t="str">
        <f t="shared" si="144"/>
        <v/>
      </c>
      <c r="X863" s="14"/>
      <c r="Y863" s="2"/>
      <c r="AA863" s="45" t="s">
        <v>3129</v>
      </c>
      <c r="AB863" s="224" t="s">
        <v>3130</v>
      </c>
      <c r="AC863" s="224"/>
      <c r="AD863" s="224"/>
      <c r="AE863" s="224"/>
      <c r="AF863" s="224"/>
      <c r="AG863" s="224">
        <v>1</v>
      </c>
      <c r="AH863" s="224">
        <v>0</v>
      </c>
      <c r="AI863" s="224">
        <v>0</v>
      </c>
      <c r="AJ863" s="224">
        <v>30</v>
      </c>
      <c r="AK863" s="230">
        <f t="shared" si="145"/>
        <v>2004</v>
      </c>
      <c r="AL863" s="224">
        <f t="shared" si="146"/>
        <v>30</v>
      </c>
      <c r="AM863" s="224">
        <v>0</v>
      </c>
      <c r="AN863" s="224">
        <f t="shared" si="147"/>
        <v>30</v>
      </c>
      <c r="AO863" s="224">
        <f t="shared" si="148"/>
        <v>30</v>
      </c>
      <c r="AP863" s="233"/>
      <c r="AQ863" s="224">
        <f t="shared" si="149"/>
        <v>30</v>
      </c>
      <c r="AR863" s="224"/>
      <c r="AS863" s="224">
        <f t="shared" si="150"/>
        <v>30</v>
      </c>
      <c r="AT863" s="224">
        <f t="shared" si="151"/>
        <v>0</v>
      </c>
      <c r="AU863" s="224" t="str">
        <f>IFERROR((AQ863-#REF!+#REF!)/(#REF!-#REF!)*100,"")</f>
        <v/>
      </c>
      <c r="AV863" s="224"/>
      <c r="AW863" s="224"/>
      <c r="AX863" s="224"/>
    </row>
    <row r="864" ht="12.75" customHeight="1" spans="1:50">
      <c r="A864" s="13">
        <v>857</v>
      </c>
      <c r="B864" s="204" t="s">
        <v>2790</v>
      </c>
      <c r="C864" s="204" t="s">
        <v>2724</v>
      </c>
      <c r="D864" s="205" t="s">
        <v>1798</v>
      </c>
      <c r="E864" s="206"/>
      <c r="F864" s="206"/>
      <c r="G864" s="207" t="s">
        <v>3126</v>
      </c>
      <c r="H864" s="208"/>
      <c r="I864" s="209" t="s">
        <v>1799</v>
      </c>
      <c r="J864" s="208">
        <v>1</v>
      </c>
      <c r="K864" s="209" t="s">
        <v>3127</v>
      </c>
      <c r="L864" s="215" t="s">
        <v>1800</v>
      </c>
      <c r="M864" s="214" t="str">
        <f t="shared" si="143"/>
        <v>2004-12-31</v>
      </c>
      <c r="N864" s="46"/>
      <c r="O864" s="16"/>
      <c r="P864" s="14"/>
      <c r="Q864" s="217">
        <v>637</v>
      </c>
      <c r="R864" s="16">
        <v>0</v>
      </c>
      <c r="S864" s="16"/>
      <c r="T864" s="16">
        <f t="shared" si="152"/>
        <v>30</v>
      </c>
      <c r="U864" s="46"/>
      <c r="V864" s="16">
        <f t="shared" si="153"/>
        <v>30</v>
      </c>
      <c r="W864" s="16" t="str">
        <f t="shared" si="144"/>
        <v/>
      </c>
      <c r="X864" s="14"/>
      <c r="Y864" s="2"/>
      <c r="AA864" s="45" t="s">
        <v>3129</v>
      </c>
      <c r="AB864" s="224" t="s">
        <v>3130</v>
      </c>
      <c r="AC864" s="224"/>
      <c r="AD864" s="224"/>
      <c r="AE864" s="224"/>
      <c r="AF864" s="224"/>
      <c r="AG864" s="224">
        <v>1</v>
      </c>
      <c r="AH864" s="224">
        <v>0</v>
      </c>
      <c r="AI864" s="224">
        <v>0</v>
      </c>
      <c r="AJ864" s="224">
        <v>30</v>
      </c>
      <c r="AK864" s="230">
        <f t="shared" si="145"/>
        <v>2004</v>
      </c>
      <c r="AL864" s="224">
        <f t="shared" si="146"/>
        <v>30</v>
      </c>
      <c r="AM864" s="224">
        <v>0</v>
      </c>
      <c r="AN864" s="224">
        <f t="shared" si="147"/>
        <v>30</v>
      </c>
      <c r="AO864" s="224">
        <f t="shared" si="148"/>
        <v>30</v>
      </c>
      <c r="AP864" s="233"/>
      <c r="AQ864" s="224">
        <f t="shared" si="149"/>
        <v>30</v>
      </c>
      <c r="AR864" s="224"/>
      <c r="AS864" s="224">
        <f t="shared" si="150"/>
        <v>30</v>
      </c>
      <c r="AT864" s="224">
        <f t="shared" si="151"/>
        <v>0</v>
      </c>
      <c r="AU864" s="224" t="str">
        <f>IFERROR((AQ864-#REF!+#REF!)/(#REF!-#REF!)*100,"")</f>
        <v/>
      </c>
      <c r="AV864" s="224"/>
      <c r="AW864" s="224"/>
      <c r="AX864" s="224"/>
    </row>
    <row r="865" ht="12.75" customHeight="1" spans="1:50">
      <c r="A865" s="13">
        <v>858</v>
      </c>
      <c r="B865" s="204" t="s">
        <v>2791</v>
      </c>
      <c r="C865" s="204" t="s">
        <v>2724</v>
      </c>
      <c r="D865" s="205" t="s">
        <v>1798</v>
      </c>
      <c r="E865" s="206"/>
      <c r="F865" s="206"/>
      <c r="G865" s="207" t="s">
        <v>3126</v>
      </c>
      <c r="H865" s="208"/>
      <c r="I865" s="209" t="s">
        <v>1799</v>
      </c>
      <c r="J865" s="208">
        <v>1</v>
      </c>
      <c r="K865" s="209" t="s">
        <v>3127</v>
      </c>
      <c r="L865" s="215" t="s">
        <v>1800</v>
      </c>
      <c r="M865" s="214" t="str">
        <f t="shared" si="143"/>
        <v>2004-12-31</v>
      </c>
      <c r="N865" s="46"/>
      <c r="O865" s="16"/>
      <c r="P865" s="14"/>
      <c r="Q865" s="217">
        <v>637</v>
      </c>
      <c r="R865" s="16">
        <v>0</v>
      </c>
      <c r="S865" s="16"/>
      <c r="T865" s="16">
        <f t="shared" si="152"/>
        <v>30</v>
      </c>
      <c r="U865" s="46"/>
      <c r="V865" s="16">
        <f t="shared" si="153"/>
        <v>30</v>
      </c>
      <c r="W865" s="16" t="str">
        <f t="shared" si="144"/>
        <v/>
      </c>
      <c r="X865" s="14"/>
      <c r="Y865" s="2"/>
      <c r="AA865" s="45" t="s">
        <v>3129</v>
      </c>
      <c r="AB865" s="224" t="s">
        <v>3130</v>
      </c>
      <c r="AC865" s="224"/>
      <c r="AD865" s="224"/>
      <c r="AE865" s="224"/>
      <c r="AF865" s="224"/>
      <c r="AG865" s="224">
        <v>1</v>
      </c>
      <c r="AH865" s="224">
        <v>0</v>
      </c>
      <c r="AI865" s="224">
        <v>0</v>
      </c>
      <c r="AJ865" s="224">
        <v>30</v>
      </c>
      <c r="AK865" s="230">
        <f t="shared" si="145"/>
        <v>2004</v>
      </c>
      <c r="AL865" s="224">
        <f t="shared" si="146"/>
        <v>30</v>
      </c>
      <c r="AM865" s="224">
        <v>0</v>
      </c>
      <c r="AN865" s="224">
        <f t="shared" si="147"/>
        <v>30</v>
      </c>
      <c r="AO865" s="224">
        <f t="shared" si="148"/>
        <v>30</v>
      </c>
      <c r="AP865" s="233"/>
      <c r="AQ865" s="224">
        <f t="shared" si="149"/>
        <v>30</v>
      </c>
      <c r="AR865" s="224"/>
      <c r="AS865" s="224">
        <f t="shared" si="150"/>
        <v>30</v>
      </c>
      <c r="AT865" s="224">
        <f t="shared" si="151"/>
        <v>0</v>
      </c>
      <c r="AU865" s="224" t="str">
        <f>IFERROR((AQ865-#REF!+#REF!)/(#REF!-#REF!)*100,"")</f>
        <v/>
      </c>
      <c r="AV865" s="224"/>
      <c r="AW865" s="224"/>
      <c r="AX865" s="224"/>
    </row>
    <row r="866" ht="12.75" customHeight="1" spans="1:50">
      <c r="A866" s="13">
        <v>859</v>
      </c>
      <c r="B866" s="204" t="s">
        <v>2792</v>
      </c>
      <c r="C866" s="204" t="s">
        <v>2724</v>
      </c>
      <c r="D866" s="205" t="s">
        <v>1798</v>
      </c>
      <c r="E866" s="206"/>
      <c r="F866" s="206"/>
      <c r="G866" s="207" t="s">
        <v>3126</v>
      </c>
      <c r="H866" s="208"/>
      <c r="I866" s="209" t="s">
        <v>1799</v>
      </c>
      <c r="J866" s="208">
        <v>1</v>
      </c>
      <c r="K866" s="209" t="s">
        <v>3127</v>
      </c>
      <c r="L866" s="215" t="s">
        <v>1800</v>
      </c>
      <c r="M866" s="214" t="str">
        <f t="shared" si="143"/>
        <v>2004-12-31</v>
      </c>
      <c r="N866" s="46"/>
      <c r="O866" s="16"/>
      <c r="P866" s="14"/>
      <c r="Q866" s="217">
        <v>637</v>
      </c>
      <c r="R866" s="16">
        <v>0</v>
      </c>
      <c r="S866" s="16"/>
      <c r="T866" s="16">
        <f t="shared" si="152"/>
        <v>30</v>
      </c>
      <c r="U866" s="46"/>
      <c r="V866" s="16">
        <f t="shared" si="153"/>
        <v>30</v>
      </c>
      <c r="W866" s="16" t="str">
        <f t="shared" si="144"/>
        <v/>
      </c>
      <c r="X866" s="14"/>
      <c r="Y866" s="2"/>
      <c r="AA866" s="45" t="s">
        <v>3129</v>
      </c>
      <c r="AB866" s="224" t="s">
        <v>3130</v>
      </c>
      <c r="AC866" s="224"/>
      <c r="AD866" s="224"/>
      <c r="AE866" s="224"/>
      <c r="AF866" s="224"/>
      <c r="AG866" s="224">
        <v>1</v>
      </c>
      <c r="AH866" s="224">
        <v>0</v>
      </c>
      <c r="AI866" s="224">
        <v>0</v>
      </c>
      <c r="AJ866" s="224">
        <v>30</v>
      </c>
      <c r="AK866" s="230">
        <f t="shared" si="145"/>
        <v>2004</v>
      </c>
      <c r="AL866" s="224">
        <f t="shared" si="146"/>
        <v>30</v>
      </c>
      <c r="AM866" s="224">
        <v>0</v>
      </c>
      <c r="AN866" s="224">
        <f t="shared" si="147"/>
        <v>30</v>
      </c>
      <c r="AO866" s="224">
        <f t="shared" si="148"/>
        <v>30</v>
      </c>
      <c r="AP866" s="233"/>
      <c r="AQ866" s="224">
        <f t="shared" si="149"/>
        <v>30</v>
      </c>
      <c r="AR866" s="224"/>
      <c r="AS866" s="224">
        <f t="shared" si="150"/>
        <v>30</v>
      </c>
      <c r="AT866" s="224">
        <f t="shared" si="151"/>
        <v>0</v>
      </c>
      <c r="AU866" s="224" t="str">
        <f>IFERROR((AQ866-#REF!+#REF!)/(#REF!-#REF!)*100,"")</f>
        <v/>
      </c>
      <c r="AV866" s="224"/>
      <c r="AW866" s="224"/>
      <c r="AX866" s="224"/>
    </row>
    <row r="867" ht="12.75" customHeight="1" spans="1:50">
      <c r="A867" s="13">
        <v>860</v>
      </c>
      <c r="B867" s="204" t="s">
        <v>2793</v>
      </c>
      <c r="C867" s="204" t="s">
        <v>2724</v>
      </c>
      <c r="D867" s="205" t="s">
        <v>1798</v>
      </c>
      <c r="E867" s="206"/>
      <c r="F867" s="206"/>
      <c r="G867" s="207" t="s">
        <v>3126</v>
      </c>
      <c r="H867" s="208"/>
      <c r="I867" s="209" t="s">
        <v>1799</v>
      </c>
      <c r="J867" s="208">
        <v>1</v>
      </c>
      <c r="K867" s="209" t="s">
        <v>3127</v>
      </c>
      <c r="L867" s="215" t="s">
        <v>1800</v>
      </c>
      <c r="M867" s="214" t="str">
        <f t="shared" si="143"/>
        <v>2004-12-31</v>
      </c>
      <c r="N867" s="46"/>
      <c r="O867" s="16"/>
      <c r="P867" s="14"/>
      <c r="Q867" s="217">
        <v>637</v>
      </c>
      <c r="R867" s="16">
        <v>0</v>
      </c>
      <c r="S867" s="16"/>
      <c r="T867" s="16">
        <f t="shared" si="152"/>
        <v>30</v>
      </c>
      <c r="U867" s="46"/>
      <c r="V867" s="16">
        <f t="shared" si="153"/>
        <v>30</v>
      </c>
      <c r="W867" s="16" t="str">
        <f t="shared" si="144"/>
        <v/>
      </c>
      <c r="X867" s="14"/>
      <c r="Y867" s="2"/>
      <c r="AA867" s="45" t="s">
        <v>3129</v>
      </c>
      <c r="AB867" s="224" t="s">
        <v>3130</v>
      </c>
      <c r="AC867" s="224"/>
      <c r="AD867" s="224"/>
      <c r="AE867" s="224"/>
      <c r="AF867" s="224"/>
      <c r="AG867" s="224">
        <v>1</v>
      </c>
      <c r="AH867" s="224">
        <v>0</v>
      </c>
      <c r="AI867" s="224">
        <v>0</v>
      </c>
      <c r="AJ867" s="224">
        <v>30</v>
      </c>
      <c r="AK867" s="230">
        <f t="shared" si="145"/>
        <v>2004</v>
      </c>
      <c r="AL867" s="224">
        <f t="shared" si="146"/>
        <v>30</v>
      </c>
      <c r="AM867" s="224">
        <v>0</v>
      </c>
      <c r="AN867" s="224">
        <f t="shared" si="147"/>
        <v>30</v>
      </c>
      <c r="AO867" s="224">
        <f t="shared" si="148"/>
        <v>30</v>
      </c>
      <c r="AP867" s="233"/>
      <c r="AQ867" s="224">
        <f t="shared" si="149"/>
        <v>30</v>
      </c>
      <c r="AR867" s="224"/>
      <c r="AS867" s="224">
        <f t="shared" si="150"/>
        <v>30</v>
      </c>
      <c r="AT867" s="224">
        <f t="shared" si="151"/>
        <v>0</v>
      </c>
      <c r="AU867" s="224" t="str">
        <f>IFERROR((AQ867-#REF!+#REF!)/(#REF!-#REF!)*100,"")</f>
        <v/>
      </c>
      <c r="AV867" s="224"/>
      <c r="AW867" s="224"/>
      <c r="AX867" s="224"/>
    </row>
    <row r="868" ht="12.75" customHeight="1" spans="1:50">
      <c r="A868" s="13">
        <v>861</v>
      </c>
      <c r="B868" s="204" t="s">
        <v>2794</v>
      </c>
      <c r="C868" s="204" t="s">
        <v>2724</v>
      </c>
      <c r="D868" s="205" t="s">
        <v>1798</v>
      </c>
      <c r="E868" s="206"/>
      <c r="F868" s="206"/>
      <c r="G868" s="207" t="s">
        <v>3126</v>
      </c>
      <c r="H868" s="208"/>
      <c r="I868" s="209" t="s">
        <v>1799</v>
      </c>
      <c r="J868" s="208">
        <v>1</v>
      </c>
      <c r="K868" s="209" t="s">
        <v>3127</v>
      </c>
      <c r="L868" s="215" t="s">
        <v>1800</v>
      </c>
      <c r="M868" s="214" t="str">
        <f t="shared" si="143"/>
        <v>2004-12-31</v>
      </c>
      <c r="N868" s="46"/>
      <c r="O868" s="16"/>
      <c r="P868" s="14"/>
      <c r="Q868" s="217">
        <v>637</v>
      </c>
      <c r="R868" s="16">
        <v>0</v>
      </c>
      <c r="S868" s="16"/>
      <c r="T868" s="16">
        <f t="shared" si="152"/>
        <v>30</v>
      </c>
      <c r="U868" s="46"/>
      <c r="V868" s="16">
        <f t="shared" si="153"/>
        <v>30</v>
      </c>
      <c r="W868" s="16" t="str">
        <f t="shared" si="144"/>
        <v/>
      </c>
      <c r="X868" s="14"/>
      <c r="Y868" s="2"/>
      <c r="AA868" s="45" t="s">
        <v>3129</v>
      </c>
      <c r="AB868" s="224" t="s">
        <v>3130</v>
      </c>
      <c r="AC868" s="224"/>
      <c r="AD868" s="224"/>
      <c r="AE868" s="224"/>
      <c r="AF868" s="224"/>
      <c r="AG868" s="224">
        <v>1</v>
      </c>
      <c r="AH868" s="224">
        <v>0</v>
      </c>
      <c r="AI868" s="224">
        <v>0</v>
      </c>
      <c r="AJ868" s="224">
        <v>30</v>
      </c>
      <c r="AK868" s="230">
        <f t="shared" si="145"/>
        <v>2004</v>
      </c>
      <c r="AL868" s="224">
        <f t="shared" si="146"/>
        <v>30</v>
      </c>
      <c r="AM868" s="224">
        <v>0</v>
      </c>
      <c r="AN868" s="224">
        <f t="shared" si="147"/>
        <v>30</v>
      </c>
      <c r="AO868" s="224">
        <f t="shared" si="148"/>
        <v>30</v>
      </c>
      <c r="AP868" s="233"/>
      <c r="AQ868" s="224">
        <f t="shared" si="149"/>
        <v>30</v>
      </c>
      <c r="AR868" s="224"/>
      <c r="AS868" s="224">
        <f t="shared" si="150"/>
        <v>30</v>
      </c>
      <c r="AT868" s="224">
        <f t="shared" si="151"/>
        <v>0</v>
      </c>
      <c r="AU868" s="224" t="str">
        <f>IFERROR((AQ868-#REF!+#REF!)/(#REF!-#REF!)*100,"")</f>
        <v/>
      </c>
      <c r="AV868" s="224"/>
      <c r="AW868" s="224"/>
      <c r="AX868" s="224"/>
    </row>
    <row r="869" ht="12.75" customHeight="1" spans="1:50">
      <c r="A869" s="13">
        <v>862</v>
      </c>
      <c r="B869" s="204" t="s">
        <v>2795</v>
      </c>
      <c r="C869" s="204" t="s">
        <v>2724</v>
      </c>
      <c r="D869" s="205" t="s">
        <v>1798</v>
      </c>
      <c r="E869" s="206"/>
      <c r="F869" s="206"/>
      <c r="G869" s="207" t="s">
        <v>3126</v>
      </c>
      <c r="H869" s="208"/>
      <c r="I869" s="209" t="s">
        <v>1799</v>
      </c>
      <c r="J869" s="208">
        <v>1</v>
      </c>
      <c r="K869" s="209" t="s">
        <v>3127</v>
      </c>
      <c r="L869" s="215" t="s">
        <v>1800</v>
      </c>
      <c r="M869" s="214" t="str">
        <f t="shared" si="143"/>
        <v>2004-12-31</v>
      </c>
      <c r="N869" s="46"/>
      <c r="O869" s="16"/>
      <c r="P869" s="14"/>
      <c r="Q869" s="217">
        <v>637</v>
      </c>
      <c r="R869" s="16">
        <v>0</v>
      </c>
      <c r="S869" s="16"/>
      <c r="T869" s="16">
        <f t="shared" si="152"/>
        <v>30</v>
      </c>
      <c r="U869" s="46"/>
      <c r="V869" s="16">
        <f t="shared" si="153"/>
        <v>30</v>
      </c>
      <c r="W869" s="16" t="str">
        <f t="shared" si="144"/>
        <v/>
      </c>
      <c r="X869" s="14"/>
      <c r="Y869" s="2"/>
      <c r="AA869" s="45" t="s">
        <v>3129</v>
      </c>
      <c r="AB869" s="224" t="s">
        <v>3130</v>
      </c>
      <c r="AC869" s="224"/>
      <c r="AD869" s="224"/>
      <c r="AE869" s="224"/>
      <c r="AF869" s="224"/>
      <c r="AG869" s="224">
        <v>1</v>
      </c>
      <c r="AH869" s="224">
        <v>0</v>
      </c>
      <c r="AI869" s="224">
        <v>0</v>
      </c>
      <c r="AJ869" s="224">
        <v>30</v>
      </c>
      <c r="AK869" s="230">
        <f t="shared" si="145"/>
        <v>2004</v>
      </c>
      <c r="AL869" s="224">
        <f t="shared" si="146"/>
        <v>30</v>
      </c>
      <c r="AM869" s="224">
        <v>0</v>
      </c>
      <c r="AN869" s="224">
        <f t="shared" si="147"/>
        <v>30</v>
      </c>
      <c r="AO869" s="224">
        <f t="shared" si="148"/>
        <v>30</v>
      </c>
      <c r="AP869" s="233"/>
      <c r="AQ869" s="224">
        <f t="shared" si="149"/>
        <v>30</v>
      </c>
      <c r="AR869" s="224"/>
      <c r="AS869" s="224">
        <f t="shared" si="150"/>
        <v>30</v>
      </c>
      <c r="AT869" s="224">
        <f t="shared" si="151"/>
        <v>0</v>
      </c>
      <c r="AU869" s="224" t="str">
        <f>IFERROR((AQ869-#REF!+#REF!)/(#REF!-#REF!)*100,"")</f>
        <v/>
      </c>
      <c r="AV869" s="224"/>
      <c r="AW869" s="224"/>
      <c r="AX869" s="224"/>
    </row>
    <row r="870" ht="12.75" customHeight="1" spans="1:50">
      <c r="A870" s="13">
        <v>863</v>
      </c>
      <c r="B870" s="204" t="s">
        <v>2796</v>
      </c>
      <c r="C870" s="204" t="s">
        <v>2724</v>
      </c>
      <c r="D870" s="205" t="s">
        <v>1798</v>
      </c>
      <c r="E870" s="206"/>
      <c r="F870" s="206"/>
      <c r="G870" s="207" t="s">
        <v>3126</v>
      </c>
      <c r="H870" s="208"/>
      <c r="I870" s="209" t="s">
        <v>1799</v>
      </c>
      <c r="J870" s="208">
        <v>1</v>
      </c>
      <c r="K870" s="209" t="s">
        <v>3127</v>
      </c>
      <c r="L870" s="215" t="s">
        <v>1969</v>
      </c>
      <c r="M870" s="214" t="str">
        <f t="shared" si="143"/>
        <v>2006-12-31</v>
      </c>
      <c r="N870" s="46"/>
      <c r="O870" s="16"/>
      <c r="P870" s="14"/>
      <c r="Q870" s="217">
        <v>637</v>
      </c>
      <c r="R870" s="16">
        <v>0</v>
      </c>
      <c r="S870" s="16"/>
      <c r="T870" s="16">
        <f t="shared" si="152"/>
        <v>30</v>
      </c>
      <c r="U870" s="46"/>
      <c r="V870" s="16">
        <f t="shared" si="153"/>
        <v>30</v>
      </c>
      <c r="W870" s="16" t="str">
        <f t="shared" si="144"/>
        <v/>
      </c>
      <c r="X870" s="14"/>
      <c r="Y870" s="2"/>
      <c r="AA870" s="45" t="s">
        <v>3129</v>
      </c>
      <c r="AB870" s="224" t="s">
        <v>3130</v>
      </c>
      <c r="AC870" s="224"/>
      <c r="AD870" s="224"/>
      <c r="AE870" s="224"/>
      <c r="AF870" s="224"/>
      <c r="AG870" s="224">
        <v>1</v>
      </c>
      <c r="AH870" s="224">
        <v>0</v>
      </c>
      <c r="AI870" s="224">
        <v>0</v>
      </c>
      <c r="AJ870" s="224">
        <v>30</v>
      </c>
      <c r="AK870" s="230">
        <f t="shared" si="145"/>
        <v>2006</v>
      </c>
      <c r="AL870" s="224">
        <f t="shared" si="146"/>
        <v>30</v>
      </c>
      <c r="AM870" s="224">
        <v>0</v>
      </c>
      <c r="AN870" s="224">
        <f t="shared" si="147"/>
        <v>30</v>
      </c>
      <c r="AO870" s="224">
        <f t="shared" si="148"/>
        <v>30</v>
      </c>
      <c r="AP870" s="233"/>
      <c r="AQ870" s="224">
        <f t="shared" si="149"/>
        <v>30</v>
      </c>
      <c r="AR870" s="224"/>
      <c r="AS870" s="224">
        <f t="shared" si="150"/>
        <v>30</v>
      </c>
      <c r="AT870" s="224">
        <f t="shared" si="151"/>
        <v>0</v>
      </c>
      <c r="AU870" s="224" t="str">
        <f>IFERROR((AQ870-#REF!+#REF!)/(#REF!-#REF!)*100,"")</f>
        <v/>
      </c>
      <c r="AV870" s="224"/>
      <c r="AW870" s="224"/>
      <c r="AX870" s="224"/>
    </row>
    <row r="871" ht="12.75" customHeight="1" spans="1:50">
      <c r="A871" s="13">
        <v>864</v>
      </c>
      <c r="B871" s="204" t="s">
        <v>2797</v>
      </c>
      <c r="C871" s="204" t="s">
        <v>2724</v>
      </c>
      <c r="D871" s="205" t="s">
        <v>1798</v>
      </c>
      <c r="E871" s="206"/>
      <c r="F871" s="206"/>
      <c r="G871" s="207" t="s">
        <v>3126</v>
      </c>
      <c r="H871" s="208"/>
      <c r="I871" s="209" t="s">
        <v>1799</v>
      </c>
      <c r="J871" s="208">
        <v>1</v>
      </c>
      <c r="K871" s="209" t="s">
        <v>3127</v>
      </c>
      <c r="L871" s="215" t="s">
        <v>1800</v>
      </c>
      <c r="M871" s="214" t="str">
        <f t="shared" si="143"/>
        <v>2004-12-31</v>
      </c>
      <c r="N871" s="46"/>
      <c r="O871" s="16"/>
      <c r="P871" s="14"/>
      <c r="Q871" s="217">
        <v>637</v>
      </c>
      <c r="R871" s="16">
        <v>0</v>
      </c>
      <c r="S871" s="16"/>
      <c r="T871" s="16">
        <f t="shared" si="152"/>
        <v>30</v>
      </c>
      <c r="U871" s="46"/>
      <c r="V871" s="16">
        <f t="shared" si="153"/>
        <v>30</v>
      </c>
      <c r="W871" s="16" t="str">
        <f t="shared" si="144"/>
        <v/>
      </c>
      <c r="X871" s="14"/>
      <c r="Y871" s="2"/>
      <c r="AA871" s="45" t="s">
        <v>3129</v>
      </c>
      <c r="AB871" s="224" t="s">
        <v>3130</v>
      </c>
      <c r="AC871" s="224"/>
      <c r="AD871" s="224"/>
      <c r="AE871" s="224"/>
      <c r="AF871" s="224"/>
      <c r="AG871" s="224">
        <v>1</v>
      </c>
      <c r="AH871" s="224">
        <v>0</v>
      </c>
      <c r="AI871" s="224">
        <v>0</v>
      </c>
      <c r="AJ871" s="224">
        <v>30</v>
      </c>
      <c r="AK871" s="230">
        <f t="shared" si="145"/>
        <v>2004</v>
      </c>
      <c r="AL871" s="224">
        <f t="shared" si="146"/>
        <v>30</v>
      </c>
      <c r="AM871" s="224">
        <v>0</v>
      </c>
      <c r="AN871" s="224">
        <f t="shared" si="147"/>
        <v>30</v>
      </c>
      <c r="AO871" s="224">
        <f t="shared" si="148"/>
        <v>30</v>
      </c>
      <c r="AP871" s="233"/>
      <c r="AQ871" s="224">
        <f t="shared" si="149"/>
        <v>30</v>
      </c>
      <c r="AR871" s="224"/>
      <c r="AS871" s="224">
        <f t="shared" si="150"/>
        <v>30</v>
      </c>
      <c r="AT871" s="224">
        <f t="shared" si="151"/>
        <v>0</v>
      </c>
      <c r="AU871" s="224" t="str">
        <f>IFERROR((AQ871-#REF!+#REF!)/(#REF!-#REF!)*100,"")</f>
        <v/>
      </c>
      <c r="AV871" s="224"/>
      <c r="AW871" s="224"/>
      <c r="AX871" s="224"/>
    </row>
    <row r="872" ht="12.75" customHeight="1" spans="1:50">
      <c r="A872" s="13">
        <v>865</v>
      </c>
      <c r="B872" s="204" t="s">
        <v>2798</v>
      </c>
      <c r="C872" s="204" t="s">
        <v>2724</v>
      </c>
      <c r="D872" s="205" t="s">
        <v>1798</v>
      </c>
      <c r="E872" s="206"/>
      <c r="F872" s="206"/>
      <c r="G872" s="207" t="s">
        <v>3126</v>
      </c>
      <c r="H872" s="208"/>
      <c r="I872" s="209" t="s">
        <v>1799</v>
      </c>
      <c r="J872" s="208">
        <v>1</v>
      </c>
      <c r="K872" s="209" t="s">
        <v>3127</v>
      </c>
      <c r="L872" s="215" t="s">
        <v>1800</v>
      </c>
      <c r="M872" s="214" t="str">
        <f t="shared" si="143"/>
        <v>2004-12-31</v>
      </c>
      <c r="N872" s="46"/>
      <c r="O872" s="16"/>
      <c r="P872" s="14"/>
      <c r="Q872" s="217">
        <v>637</v>
      </c>
      <c r="R872" s="16">
        <v>0</v>
      </c>
      <c r="S872" s="16"/>
      <c r="T872" s="16">
        <f t="shared" si="152"/>
        <v>30</v>
      </c>
      <c r="U872" s="46"/>
      <c r="V872" s="16">
        <f t="shared" si="153"/>
        <v>30</v>
      </c>
      <c r="W872" s="16" t="str">
        <f t="shared" si="144"/>
        <v/>
      </c>
      <c r="X872" s="14"/>
      <c r="Y872" s="2"/>
      <c r="AA872" s="45" t="s">
        <v>3129</v>
      </c>
      <c r="AB872" s="224" t="s">
        <v>3130</v>
      </c>
      <c r="AC872" s="224"/>
      <c r="AD872" s="224"/>
      <c r="AE872" s="224"/>
      <c r="AF872" s="224"/>
      <c r="AG872" s="224">
        <v>1</v>
      </c>
      <c r="AH872" s="224">
        <v>0</v>
      </c>
      <c r="AI872" s="224">
        <v>0</v>
      </c>
      <c r="AJ872" s="224">
        <v>30</v>
      </c>
      <c r="AK872" s="230">
        <f t="shared" si="145"/>
        <v>2004</v>
      </c>
      <c r="AL872" s="224">
        <f t="shared" si="146"/>
        <v>30</v>
      </c>
      <c r="AM872" s="224">
        <v>0</v>
      </c>
      <c r="AN872" s="224">
        <f t="shared" si="147"/>
        <v>30</v>
      </c>
      <c r="AO872" s="224">
        <f t="shared" si="148"/>
        <v>30</v>
      </c>
      <c r="AP872" s="233"/>
      <c r="AQ872" s="224">
        <f t="shared" si="149"/>
        <v>30</v>
      </c>
      <c r="AR872" s="224"/>
      <c r="AS872" s="224">
        <f t="shared" si="150"/>
        <v>30</v>
      </c>
      <c r="AT872" s="224">
        <f t="shared" si="151"/>
        <v>0</v>
      </c>
      <c r="AU872" s="224" t="str">
        <f>IFERROR((AQ872-#REF!+#REF!)/(#REF!-#REF!)*100,"")</f>
        <v/>
      </c>
      <c r="AV872" s="224"/>
      <c r="AW872" s="224"/>
      <c r="AX872" s="224"/>
    </row>
    <row r="873" ht="12.75" customHeight="1" spans="1:50">
      <c r="A873" s="13">
        <v>866</v>
      </c>
      <c r="B873" s="204" t="s">
        <v>2799</v>
      </c>
      <c r="C873" s="204" t="s">
        <v>2724</v>
      </c>
      <c r="D873" s="205" t="s">
        <v>1798</v>
      </c>
      <c r="E873" s="206"/>
      <c r="F873" s="206"/>
      <c r="G873" s="207" t="s">
        <v>3126</v>
      </c>
      <c r="H873" s="208"/>
      <c r="I873" s="209" t="s">
        <v>1799</v>
      </c>
      <c r="J873" s="208">
        <v>1</v>
      </c>
      <c r="K873" s="209" t="s">
        <v>3127</v>
      </c>
      <c r="L873" s="215" t="s">
        <v>1800</v>
      </c>
      <c r="M873" s="214" t="str">
        <f t="shared" si="143"/>
        <v>2004-12-31</v>
      </c>
      <c r="N873" s="46"/>
      <c r="O873" s="16"/>
      <c r="P873" s="14"/>
      <c r="Q873" s="217">
        <v>637</v>
      </c>
      <c r="R873" s="16">
        <v>0</v>
      </c>
      <c r="S873" s="16"/>
      <c r="T873" s="16">
        <f t="shared" si="152"/>
        <v>30</v>
      </c>
      <c r="U873" s="46"/>
      <c r="V873" s="16">
        <f t="shared" si="153"/>
        <v>30</v>
      </c>
      <c r="W873" s="16" t="str">
        <f t="shared" si="144"/>
        <v/>
      </c>
      <c r="X873" s="14"/>
      <c r="Y873" s="2"/>
      <c r="AA873" s="45" t="s">
        <v>3129</v>
      </c>
      <c r="AB873" s="224" t="s">
        <v>3130</v>
      </c>
      <c r="AC873" s="224"/>
      <c r="AD873" s="224"/>
      <c r="AE873" s="224"/>
      <c r="AF873" s="224"/>
      <c r="AG873" s="224">
        <v>1</v>
      </c>
      <c r="AH873" s="224">
        <v>0</v>
      </c>
      <c r="AI873" s="224">
        <v>0</v>
      </c>
      <c r="AJ873" s="224">
        <v>30</v>
      </c>
      <c r="AK873" s="230">
        <f t="shared" si="145"/>
        <v>2004</v>
      </c>
      <c r="AL873" s="224">
        <f t="shared" si="146"/>
        <v>30</v>
      </c>
      <c r="AM873" s="224">
        <v>0</v>
      </c>
      <c r="AN873" s="224">
        <f t="shared" si="147"/>
        <v>30</v>
      </c>
      <c r="AO873" s="224">
        <f t="shared" si="148"/>
        <v>30</v>
      </c>
      <c r="AP873" s="233"/>
      <c r="AQ873" s="224">
        <f t="shared" si="149"/>
        <v>30</v>
      </c>
      <c r="AR873" s="224"/>
      <c r="AS873" s="224">
        <f t="shared" si="150"/>
        <v>30</v>
      </c>
      <c r="AT873" s="224">
        <f t="shared" si="151"/>
        <v>0</v>
      </c>
      <c r="AU873" s="224" t="str">
        <f>IFERROR((AQ873-#REF!+#REF!)/(#REF!-#REF!)*100,"")</f>
        <v/>
      </c>
      <c r="AV873" s="224"/>
      <c r="AW873" s="224"/>
      <c r="AX873" s="224"/>
    </row>
    <row r="874" ht="12.75" customHeight="1" spans="1:50">
      <c r="A874" s="13">
        <v>867</v>
      </c>
      <c r="B874" s="204" t="s">
        <v>2800</v>
      </c>
      <c r="C874" s="204" t="s">
        <v>2724</v>
      </c>
      <c r="D874" s="205" t="s">
        <v>1798</v>
      </c>
      <c r="E874" s="206"/>
      <c r="F874" s="206"/>
      <c r="G874" s="207" t="s">
        <v>3126</v>
      </c>
      <c r="H874" s="208"/>
      <c r="I874" s="209" t="s">
        <v>1799</v>
      </c>
      <c r="J874" s="208">
        <v>1</v>
      </c>
      <c r="K874" s="209" t="s">
        <v>3127</v>
      </c>
      <c r="L874" s="215" t="s">
        <v>1800</v>
      </c>
      <c r="M874" s="214" t="str">
        <f t="shared" si="143"/>
        <v>2004-12-31</v>
      </c>
      <c r="N874" s="46"/>
      <c r="O874" s="16"/>
      <c r="P874" s="14"/>
      <c r="Q874" s="217">
        <v>637</v>
      </c>
      <c r="R874" s="16">
        <v>0</v>
      </c>
      <c r="S874" s="16"/>
      <c r="T874" s="16">
        <f t="shared" si="152"/>
        <v>30</v>
      </c>
      <c r="U874" s="46"/>
      <c r="V874" s="16">
        <f t="shared" si="153"/>
        <v>30</v>
      </c>
      <c r="W874" s="16" t="str">
        <f t="shared" si="144"/>
        <v/>
      </c>
      <c r="X874" s="14"/>
      <c r="Y874" s="2"/>
      <c r="AA874" s="45" t="s">
        <v>3129</v>
      </c>
      <c r="AB874" s="224" t="s">
        <v>3130</v>
      </c>
      <c r="AC874" s="224"/>
      <c r="AD874" s="224"/>
      <c r="AE874" s="224"/>
      <c r="AF874" s="224"/>
      <c r="AG874" s="224">
        <v>1</v>
      </c>
      <c r="AH874" s="224">
        <v>0</v>
      </c>
      <c r="AI874" s="224">
        <v>0</v>
      </c>
      <c r="AJ874" s="224">
        <v>30</v>
      </c>
      <c r="AK874" s="230">
        <f t="shared" si="145"/>
        <v>2004</v>
      </c>
      <c r="AL874" s="224">
        <f t="shared" si="146"/>
        <v>30</v>
      </c>
      <c r="AM874" s="224">
        <v>0</v>
      </c>
      <c r="AN874" s="224">
        <f t="shared" si="147"/>
        <v>30</v>
      </c>
      <c r="AO874" s="224">
        <f t="shared" si="148"/>
        <v>30</v>
      </c>
      <c r="AP874" s="233"/>
      <c r="AQ874" s="224">
        <f t="shared" si="149"/>
        <v>30</v>
      </c>
      <c r="AR874" s="224"/>
      <c r="AS874" s="224">
        <f t="shared" si="150"/>
        <v>30</v>
      </c>
      <c r="AT874" s="224">
        <f t="shared" si="151"/>
        <v>0</v>
      </c>
      <c r="AU874" s="224" t="str">
        <f>IFERROR((AQ874-#REF!+#REF!)/(#REF!-#REF!)*100,"")</f>
        <v/>
      </c>
      <c r="AV874" s="224"/>
      <c r="AW874" s="224"/>
      <c r="AX874" s="224"/>
    </row>
    <row r="875" ht="12.75" customHeight="1" spans="1:50">
      <c r="A875" s="13">
        <v>868</v>
      </c>
      <c r="B875" s="204" t="s">
        <v>2801</v>
      </c>
      <c r="C875" s="204" t="s">
        <v>2724</v>
      </c>
      <c r="D875" s="205" t="s">
        <v>1798</v>
      </c>
      <c r="E875" s="206"/>
      <c r="F875" s="206"/>
      <c r="G875" s="207" t="s">
        <v>3126</v>
      </c>
      <c r="H875" s="208"/>
      <c r="I875" s="209" t="s">
        <v>1799</v>
      </c>
      <c r="J875" s="208">
        <v>1</v>
      </c>
      <c r="K875" s="209" t="s">
        <v>3127</v>
      </c>
      <c r="L875" s="215" t="s">
        <v>1800</v>
      </c>
      <c r="M875" s="214" t="str">
        <f t="shared" si="143"/>
        <v>2004-12-31</v>
      </c>
      <c r="N875" s="46"/>
      <c r="O875" s="16"/>
      <c r="P875" s="14"/>
      <c r="Q875" s="217">
        <v>637</v>
      </c>
      <c r="R875" s="16">
        <v>0</v>
      </c>
      <c r="S875" s="16"/>
      <c r="T875" s="16">
        <f t="shared" si="152"/>
        <v>30</v>
      </c>
      <c r="U875" s="46"/>
      <c r="V875" s="16">
        <f t="shared" si="153"/>
        <v>30</v>
      </c>
      <c r="W875" s="16" t="str">
        <f t="shared" si="144"/>
        <v/>
      </c>
      <c r="X875" s="14"/>
      <c r="Y875" s="2"/>
      <c r="AA875" s="45" t="s">
        <v>3129</v>
      </c>
      <c r="AB875" s="224" t="s">
        <v>3130</v>
      </c>
      <c r="AC875" s="224"/>
      <c r="AD875" s="224"/>
      <c r="AE875" s="224"/>
      <c r="AF875" s="224"/>
      <c r="AG875" s="224">
        <v>1</v>
      </c>
      <c r="AH875" s="224">
        <v>0</v>
      </c>
      <c r="AI875" s="224">
        <v>0</v>
      </c>
      <c r="AJ875" s="224">
        <v>30</v>
      </c>
      <c r="AK875" s="230">
        <f t="shared" si="145"/>
        <v>2004</v>
      </c>
      <c r="AL875" s="224">
        <f t="shared" si="146"/>
        <v>30</v>
      </c>
      <c r="AM875" s="224">
        <v>0</v>
      </c>
      <c r="AN875" s="224">
        <f t="shared" si="147"/>
        <v>30</v>
      </c>
      <c r="AO875" s="224">
        <f t="shared" si="148"/>
        <v>30</v>
      </c>
      <c r="AP875" s="233"/>
      <c r="AQ875" s="224">
        <f t="shared" si="149"/>
        <v>30</v>
      </c>
      <c r="AR875" s="224"/>
      <c r="AS875" s="224">
        <f t="shared" si="150"/>
        <v>30</v>
      </c>
      <c r="AT875" s="224">
        <f t="shared" si="151"/>
        <v>0</v>
      </c>
      <c r="AU875" s="224" t="str">
        <f>IFERROR((AQ875-#REF!+#REF!)/(#REF!-#REF!)*100,"")</f>
        <v/>
      </c>
      <c r="AV875" s="224"/>
      <c r="AW875" s="224"/>
      <c r="AX875" s="224"/>
    </row>
    <row r="876" ht="12.75" customHeight="1" spans="1:50">
      <c r="A876" s="13">
        <v>869</v>
      </c>
      <c r="B876" s="204" t="s">
        <v>2802</v>
      </c>
      <c r="C876" s="204" t="s">
        <v>2803</v>
      </c>
      <c r="D876" s="205" t="s">
        <v>1798</v>
      </c>
      <c r="E876" s="206"/>
      <c r="F876" s="206"/>
      <c r="G876" s="207" t="s">
        <v>3126</v>
      </c>
      <c r="H876" s="208"/>
      <c r="I876" s="209" t="s">
        <v>1799</v>
      </c>
      <c r="J876" s="208">
        <v>1</v>
      </c>
      <c r="K876" s="209" t="s">
        <v>3127</v>
      </c>
      <c r="L876" s="215" t="s">
        <v>1800</v>
      </c>
      <c r="M876" s="214" t="str">
        <f t="shared" si="143"/>
        <v>2004-12-31</v>
      </c>
      <c r="N876" s="46"/>
      <c r="O876" s="16"/>
      <c r="P876" s="14"/>
      <c r="Q876" s="217">
        <v>589</v>
      </c>
      <c r="R876" s="16">
        <v>0</v>
      </c>
      <c r="S876" s="16"/>
      <c r="T876" s="16">
        <f t="shared" si="152"/>
        <v>20</v>
      </c>
      <c r="U876" s="46"/>
      <c r="V876" s="16">
        <f t="shared" si="153"/>
        <v>20</v>
      </c>
      <c r="W876" s="16" t="str">
        <f t="shared" si="144"/>
        <v/>
      </c>
      <c r="X876" s="14"/>
      <c r="Y876" s="2"/>
      <c r="AA876" s="45" t="s">
        <v>3129</v>
      </c>
      <c r="AB876" s="224" t="s">
        <v>3130</v>
      </c>
      <c r="AC876" s="224"/>
      <c r="AD876" s="224"/>
      <c r="AE876" s="224"/>
      <c r="AF876" s="224"/>
      <c r="AG876" s="224">
        <v>1</v>
      </c>
      <c r="AH876" s="224">
        <v>0</v>
      </c>
      <c r="AI876" s="224">
        <v>0</v>
      </c>
      <c r="AJ876" s="224">
        <v>20</v>
      </c>
      <c r="AK876" s="230">
        <f t="shared" si="145"/>
        <v>2004</v>
      </c>
      <c r="AL876" s="224">
        <f t="shared" si="146"/>
        <v>20</v>
      </c>
      <c r="AM876" s="224">
        <v>0</v>
      </c>
      <c r="AN876" s="224">
        <f t="shared" si="147"/>
        <v>20</v>
      </c>
      <c r="AO876" s="224">
        <f t="shared" si="148"/>
        <v>20</v>
      </c>
      <c r="AP876" s="233"/>
      <c r="AQ876" s="224">
        <f t="shared" si="149"/>
        <v>20</v>
      </c>
      <c r="AR876" s="224"/>
      <c r="AS876" s="224">
        <f t="shared" si="150"/>
        <v>20</v>
      </c>
      <c r="AT876" s="224">
        <f t="shared" si="151"/>
        <v>0</v>
      </c>
      <c r="AU876" s="224" t="str">
        <f>IFERROR((AQ876-#REF!+#REF!)/(#REF!-#REF!)*100,"")</f>
        <v/>
      </c>
      <c r="AV876" s="224"/>
      <c r="AW876" s="224"/>
      <c r="AX876" s="224"/>
    </row>
    <row r="877" ht="12.75" customHeight="1" spans="1:50">
      <c r="A877" s="13">
        <v>870</v>
      </c>
      <c r="B877" s="204" t="s">
        <v>2804</v>
      </c>
      <c r="C877" s="204" t="s">
        <v>2803</v>
      </c>
      <c r="D877" s="205" t="s">
        <v>1798</v>
      </c>
      <c r="E877" s="206"/>
      <c r="F877" s="206"/>
      <c r="G877" s="207" t="s">
        <v>3126</v>
      </c>
      <c r="H877" s="208"/>
      <c r="I877" s="209" t="s">
        <v>1799</v>
      </c>
      <c r="J877" s="208">
        <v>1</v>
      </c>
      <c r="K877" s="209" t="s">
        <v>3127</v>
      </c>
      <c r="L877" s="215" t="s">
        <v>1800</v>
      </c>
      <c r="M877" s="214" t="str">
        <f t="shared" si="143"/>
        <v>2004-12-31</v>
      </c>
      <c r="N877" s="46"/>
      <c r="O877" s="16"/>
      <c r="P877" s="14"/>
      <c r="Q877" s="217">
        <v>589</v>
      </c>
      <c r="R877" s="16">
        <v>0</v>
      </c>
      <c r="S877" s="16"/>
      <c r="T877" s="16">
        <f t="shared" si="152"/>
        <v>20</v>
      </c>
      <c r="U877" s="46"/>
      <c r="V877" s="16">
        <f t="shared" si="153"/>
        <v>20</v>
      </c>
      <c r="W877" s="16" t="str">
        <f t="shared" si="144"/>
        <v/>
      </c>
      <c r="X877" s="14"/>
      <c r="Y877" s="2"/>
      <c r="AA877" s="45" t="s">
        <v>3129</v>
      </c>
      <c r="AB877" s="224" t="s">
        <v>3130</v>
      </c>
      <c r="AC877" s="224"/>
      <c r="AD877" s="224"/>
      <c r="AE877" s="224"/>
      <c r="AF877" s="224"/>
      <c r="AG877" s="224">
        <v>1</v>
      </c>
      <c r="AH877" s="224">
        <v>0</v>
      </c>
      <c r="AI877" s="224">
        <v>0</v>
      </c>
      <c r="AJ877" s="224">
        <v>20</v>
      </c>
      <c r="AK877" s="230">
        <f t="shared" si="145"/>
        <v>2004</v>
      </c>
      <c r="AL877" s="224">
        <f t="shared" si="146"/>
        <v>20</v>
      </c>
      <c r="AM877" s="224">
        <v>0</v>
      </c>
      <c r="AN877" s="224">
        <f t="shared" si="147"/>
        <v>20</v>
      </c>
      <c r="AO877" s="224">
        <f t="shared" si="148"/>
        <v>20</v>
      </c>
      <c r="AP877" s="233"/>
      <c r="AQ877" s="224">
        <f t="shared" si="149"/>
        <v>20</v>
      </c>
      <c r="AR877" s="224"/>
      <c r="AS877" s="224">
        <f t="shared" si="150"/>
        <v>20</v>
      </c>
      <c r="AT877" s="224">
        <f t="shared" si="151"/>
        <v>0</v>
      </c>
      <c r="AU877" s="224" t="str">
        <f>IFERROR((AQ877-#REF!+#REF!)/(#REF!-#REF!)*100,"")</f>
        <v/>
      </c>
      <c r="AV877" s="224"/>
      <c r="AW877" s="224"/>
      <c r="AX877" s="224"/>
    </row>
    <row r="878" ht="12.75" customHeight="1" spans="1:50">
      <c r="A878" s="13">
        <v>871</v>
      </c>
      <c r="B878" s="204" t="s">
        <v>2805</v>
      </c>
      <c r="C878" s="204" t="s">
        <v>2803</v>
      </c>
      <c r="D878" s="205" t="s">
        <v>1798</v>
      </c>
      <c r="E878" s="206"/>
      <c r="F878" s="206"/>
      <c r="G878" s="207" t="s">
        <v>3126</v>
      </c>
      <c r="H878" s="208"/>
      <c r="I878" s="209" t="s">
        <v>1799</v>
      </c>
      <c r="J878" s="208">
        <v>1</v>
      </c>
      <c r="K878" s="209" t="s">
        <v>3127</v>
      </c>
      <c r="L878" s="215" t="s">
        <v>1800</v>
      </c>
      <c r="M878" s="214" t="str">
        <f t="shared" si="143"/>
        <v>2004-12-31</v>
      </c>
      <c r="N878" s="46"/>
      <c r="O878" s="16"/>
      <c r="P878" s="14"/>
      <c r="Q878" s="217">
        <v>589</v>
      </c>
      <c r="R878" s="16">
        <v>0</v>
      </c>
      <c r="S878" s="16"/>
      <c r="T878" s="16">
        <f t="shared" si="152"/>
        <v>20</v>
      </c>
      <c r="U878" s="46"/>
      <c r="V878" s="16">
        <f t="shared" si="153"/>
        <v>20</v>
      </c>
      <c r="W878" s="16" t="str">
        <f t="shared" si="144"/>
        <v/>
      </c>
      <c r="X878" s="14"/>
      <c r="Y878" s="2"/>
      <c r="AA878" s="45" t="s">
        <v>3129</v>
      </c>
      <c r="AB878" s="224" t="s">
        <v>3130</v>
      </c>
      <c r="AC878" s="224"/>
      <c r="AD878" s="224"/>
      <c r="AE878" s="224"/>
      <c r="AF878" s="224"/>
      <c r="AG878" s="224">
        <v>1</v>
      </c>
      <c r="AH878" s="224">
        <v>0</v>
      </c>
      <c r="AI878" s="224">
        <v>0</v>
      </c>
      <c r="AJ878" s="224">
        <v>20</v>
      </c>
      <c r="AK878" s="230">
        <f t="shared" si="145"/>
        <v>2004</v>
      </c>
      <c r="AL878" s="224">
        <f t="shared" si="146"/>
        <v>20</v>
      </c>
      <c r="AM878" s="224">
        <v>0</v>
      </c>
      <c r="AN878" s="224">
        <f t="shared" si="147"/>
        <v>20</v>
      </c>
      <c r="AO878" s="224">
        <f t="shared" si="148"/>
        <v>20</v>
      </c>
      <c r="AP878" s="233"/>
      <c r="AQ878" s="224">
        <f t="shared" si="149"/>
        <v>20</v>
      </c>
      <c r="AR878" s="224"/>
      <c r="AS878" s="224">
        <f t="shared" si="150"/>
        <v>20</v>
      </c>
      <c r="AT878" s="224">
        <f t="shared" si="151"/>
        <v>0</v>
      </c>
      <c r="AU878" s="224" t="str">
        <f>IFERROR((AQ878-#REF!+#REF!)/(#REF!-#REF!)*100,"")</f>
        <v/>
      </c>
      <c r="AV878" s="224"/>
      <c r="AW878" s="224"/>
      <c r="AX878" s="224"/>
    </row>
    <row r="879" ht="12.75" customHeight="1" spans="1:50">
      <c r="A879" s="13">
        <v>872</v>
      </c>
      <c r="B879" s="204" t="s">
        <v>2806</v>
      </c>
      <c r="C879" s="204" t="s">
        <v>2803</v>
      </c>
      <c r="D879" s="205" t="s">
        <v>1798</v>
      </c>
      <c r="E879" s="206"/>
      <c r="F879" s="206"/>
      <c r="G879" s="207" t="s">
        <v>3126</v>
      </c>
      <c r="H879" s="208"/>
      <c r="I879" s="209" t="s">
        <v>1799</v>
      </c>
      <c r="J879" s="208">
        <v>1</v>
      </c>
      <c r="K879" s="209" t="s">
        <v>3127</v>
      </c>
      <c r="L879" s="215" t="s">
        <v>1800</v>
      </c>
      <c r="M879" s="214" t="str">
        <f t="shared" si="143"/>
        <v>2004-12-31</v>
      </c>
      <c r="N879" s="46"/>
      <c r="O879" s="16"/>
      <c r="P879" s="14"/>
      <c r="Q879" s="217">
        <v>589</v>
      </c>
      <c r="R879" s="16">
        <v>0</v>
      </c>
      <c r="S879" s="16"/>
      <c r="T879" s="16">
        <f t="shared" si="152"/>
        <v>20</v>
      </c>
      <c r="U879" s="46"/>
      <c r="V879" s="16">
        <f t="shared" si="153"/>
        <v>20</v>
      </c>
      <c r="W879" s="16" t="str">
        <f t="shared" si="144"/>
        <v/>
      </c>
      <c r="X879" s="14"/>
      <c r="Y879" s="2"/>
      <c r="AA879" s="45" t="s">
        <v>3129</v>
      </c>
      <c r="AB879" s="224" t="s">
        <v>3130</v>
      </c>
      <c r="AC879" s="224"/>
      <c r="AD879" s="224"/>
      <c r="AE879" s="224"/>
      <c r="AF879" s="224"/>
      <c r="AG879" s="224">
        <v>1</v>
      </c>
      <c r="AH879" s="224">
        <v>0</v>
      </c>
      <c r="AI879" s="224">
        <v>0</v>
      </c>
      <c r="AJ879" s="224">
        <v>20</v>
      </c>
      <c r="AK879" s="230">
        <f t="shared" si="145"/>
        <v>2004</v>
      </c>
      <c r="AL879" s="224">
        <f t="shared" si="146"/>
        <v>20</v>
      </c>
      <c r="AM879" s="224">
        <v>0</v>
      </c>
      <c r="AN879" s="224">
        <f t="shared" si="147"/>
        <v>20</v>
      </c>
      <c r="AO879" s="224">
        <f t="shared" si="148"/>
        <v>20</v>
      </c>
      <c r="AP879" s="233"/>
      <c r="AQ879" s="224">
        <f t="shared" si="149"/>
        <v>20</v>
      </c>
      <c r="AR879" s="224"/>
      <c r="AS879" s="224">
        <f t="shared" si="150"/>
        <v>20</v>
      </c>
      <c r="AT879" s="224">
        <f t="shared" si="151"/>
        <v>0</v>
      </c>
      <c r="AU879" s="224" t="str">
        <f>IFERROR((AQ879-#REF!+#REF!)/(#REF!-#REF!)*100,"")</f>
        <v/>
      </c>
      <c r="AV879" s="224"/>
      <c r="AW879" s="224"/>
      <c r="AX879" s="224"/>
    </row>
    <row r="880" ht="12.75" customHeight="1" spans="1:50">
      <c r="A880" s="13">
        <v>873</v>
      </c>
      <c r="B880" s="204" t="s">
        <v>2807</v>
      </c>
      <c r="C880" s="204" t="s">
        <v>2808</v>
      </c>
      <c r="D880" s="205" t="s">
        <v>1798</v>
      </c>
      <c r="E880" s="206"/>
      <c r="F880" s="206"/>
      <c r="G880" s="207" t="s">
        <v>3126</v>
      </c>
      <c r="H880" s="208"/>
      <c r="I880" s="209" t="s">
        <v>1829</v>
      </c>
      <c r="J880" s="208">
        <v>1</v>
      </c>
      <c r="K880" s="209" t="s">
        <v>3127</v>
      </c>
      <c r="L880" s="215" t="s">
        <v>2809</v>
      </c>
      <c r="M880" s="214" t="str">
        <f t="shared" si="143"/>
        <v>2004-11-27</v>
      </c>
      <c r="N880" s="46"/>
      <c r="O880" s="16"/>
      <c r="P880" s="14"/>
      <c r="Q880" s="217">
        <v>920</v>
      </c>
      <c r="R880" s="16">
        <v>0</v>
      </c>
      <c r="S880" s="16"/>
      <c r="T880" s="16">
        <f t="shared" si="152"/>
        <v>50</v>
      </c>
      <c r="U880" s="46"/>
      <c r="V880" s="16">
        <f t="shared" si="153"/>
        <v>50</v>
      </c>
      <c r="W880" s="16" t="str">
        <f t="shared" si="144"/>
        <v/>
      </c>
      <c r="X880" s="14"/>
      <c r="Y880" s="2"/>
      <c r="AA880" s="45" t="s">
        <v>3129</v>
      </c>
      <c r="AB880" s="224" t="s">
        <v>3130</v>
      </c>
      <c r="AC880" s="224"/>
      <c r="AD880" s="224"/>
      <c r="AE880" s="224"/>
      <c r="AF880" s="224"/>
      <c r="AG880" s="224">
        <v>1</v>
      </c>
      <c r="AH880" s="224">
        <v>0</v>
      </c>
      <c r="AI880" s="224">
        <v>0</v>
      </c>
      <c r="AJ880" s="224">
        <v>50</v>
      </c>
      <c r="AK880" s="230">
        <f t="shared" si="145"/>
        <v>2004</v>
      </c>
      <c r="AL880" s="224">
        <f t="shared" si="146"/>
        <v>50</v>
      </c>
      <c r="AM880" s="224">
        <v>0</v>
      </c>
      <c r="AN880" s="224">
        <f t="shared" si="147"/>
        <v>50</v>
      </c>
      <c r="AO880" s="224">
        <f t="shared" si="148"/>
        <v>50</v>
      </c>
      <c r="AP880" s="233"/>
      <c r="AQ880" s="224">
        <f t="shared" si="149"/>
        <v>50</v>
      </c>
      <c r="AR880" s="224"/>
      <c r="AS880" s="224">
        <f t="shared" si="150"/>
        <v>50</v>
      </c>
      <c r="AT880" s="224">
        <f t="shared" si="151"/>
        <v>0</v>
      </c>
      <c r="AU880" s="224" t="str">
        <f>IFERROR((AQ880-#REF!+#REF!)/(#REF!-#REF!)*100,"")</f>
        <v/>
      </c>
      <c r="AV880" s="224"/>
      <c r="AW880" s="224"/>
      <c r="AX880" s="224"/>
    </row>
    <row r="881" ht="12.75" customHeight="1" spans="1:50">
      <c r="A881" s="13">
        <v>874</v>
      </c>
      <c r="B881" s="204" t="s">
        <v>2810</v>
      </c>
      <c r="C881" s="204" t="s">
        <v>2808</v>
      </c>
      <c r="D881" s="205" t="s">
        <v>1798</v>
      </c>
      <c r="E881" s="206"/>
      <c r="F881" s="206"/>
      <c r="G881" s="207" t="s">
        <v>3126</v>
      </c>
      <c r="H881" s="208"/>
      <c r="I881" s="209" t="s">
        <v>1829</v>
      </c>
      <c r="J881" s="208">
        <v>1</v>
      </c>
      <c r="K881" s="209" t="s">
        <v>3127</v>
      </c>
      <c r="L881" s="215" t="s">
        <v>2809</v>
      </c>
      <c r="M881" s="214" t="str">
        <f t="shared" si="143"/>
        <v>2004-11-27</v>
      </c>
      <c r="N881" s="46"/>
      <c r="O881" s="16"/>
      <c r="P881" s="14"/>
      <c r="Q881" s="217">
        <v>920</v>
      </c>
      <c r="R881" s="16">
        <v>0</v>
      </c>
      <c r="S881" s="16"/>
      <c r="T881" s="16">
        <f t="shared" si="152"/>
        <v>50</v>
      </c>
      <c r="U881" s="46"/>
      <c r="V881" s="16">
        <f t="shared" si="153"/>
        <v>50</v>
      </c>
      <c r="W881" s="16" t="str">
        <f t="shared" si="144"/>
        <v/>
      </c>
      <c r="X881" s="14"/>
      <c r="Y881" s="2"/>
      <c r="AA881" s="45" t="s">
        <v>3129</v>
      </c>
      <c r="AB881" s="224" t="s">
        <v>3130</v>
      </c>
      <c r="AC881" s="224"/>
      <c r="AD881" s="224"/>
      <c r="AE881" s="224"/>
      <c r="AF881" s="224"/>
      <c r="AG881" s="224">
        <v>1</v>
      </c>
      <c r="AH881" s="224">
        <v>0</v>
      </c>
      <c r="AI881" s="224">
        <v>0</v>
      </c>
      <c r="AJ881" s="224">
        <v>50</v>
      </c>
      <c r="AK881" s="230">
        <f t="shared" si="145"/>
        <v>2004</v>
      </c>
      <c r="AL881" s="224">
        <f t="shared" si="146"/>
        <v>50</v>
      </c>
      <c r="AM881" s="224">
        <v>0</v>
      </c>
      <c r="AN881" s="224">
        <f t="shared" si="147"/>
        <v>50</v>
      </c>
      <c r="AO881" s="224">
        <f t="shared" si="148"/>
        <v>50</v>
      </c>
      <c r="AP881" s="233"/>
      <c r="AQ881" s="224">
        <f t="shared" si="149"/>
        <v>50</v>
      </c>
      <c r="AR881" s="224"/>
      <c r="AS881" s="224">
        <f t="shared" si="150"/>
        <v>50</v>
      </c>
      <c r="AT881" s="224">
        <f t="shared" si="151"/>
        <v>0</v>
      </c>
      <c r="AU881" s="224" t="str">
        <f>IFERROR((AQ881-#REF!+#REF!)/(#REF!-#REF!)*100,"")</f>
        <v/>
      </c>
      <c r="AV881" s="224"/>
      <c r="AW881" s="224"/>
      <c r="AX881" s="224"/>
    </row>
    <row r="882" ht="12.75" customHeight="1" spans="1:50">
      <c r="A882" s="13">
        <v>875</v>
      </c>
      <c r="B882" s="204" t="s">
        <v>3161</v>
      </c>
      <c r="C882" s="204" t="s">
        <v>3091</v>
      </c>
      <c r="D882" s="205" t="s">
        <v>3162</v>
      </c>
      <c r="E882" s="209" t="s">
        <v>1945</v>
      </c>
      <c r="F882" s="209" t="s">
        <v>1945</v>
      </c>
      <c r="G882" s="207" t="s">
        <v>3126</v>
      </c>
      <c r="H882" s="208">
        <v>0.2</v>
      </c>
      <c r="I882" s="209" t="s">
        <v>3163</v>
      </c>
      <c r="J882" s="208">
        <v>1</v>
      </c>
      <c r="K882" s="209" t="s">
        <v>3127</v>
      </c>
      <c r="L882" s="215" t="s">
        <v>3164</v>
      </c>
      <c r="M882" s="214" t="str">
        <f t="shared" si="143"/>
        <v>2002-05-23</v>
      </c>
      <c r="N882" s="46"/>
      <c r="O882" s="16"/>
      <c r="P882" s="14"/>
      <c r="Q882" s="217">
        <v>550</v>
      </c>
      <c r="R882" s="16">
        <v>0</v>
      </c>
      <c r="S882" s="16"/>
      <c r="T882" s="16">
        <f t="shared" si="152"/>
        <v>350</v>
      </c>
      <c r="U882" s="46"/>
      <c r="V882" s="16">
        <f t="shared" si="153"/>
        <v>350</v>
      </c>
      <c r="W882" s="16" t="str">
        <f t="shared" si="144"/>
        <v/>
      </c>
      <c r="X882" s="14"/>
      <c r="Y882" s="2"/>
      <c r="AA882" s="45" t="s">
        <v>3134</v>
      </c>
      <c r="AB882" s="224" t="s">
        <v>3130</v>
      </c>
      <c r="AC882" s="224">
        <v>1730</v>
      </c>
      <c r="AD882" s="224"/>
      <c r="AE882" s="224"/>
      <c r="AF882" s="224"/>
      <c r="AG882" s="224">
        <v>1</v>
      </c>
      <c r="AH882" s="224">
        <v>0</v>
      </c>
      <c r="AI882" s="224">
        <v>0</v>
      </c>
      <c r="AJ882" s="224">
        <v>0</v>
      </c>
      <c r="AK882" s="230">
        <f t="shared" si="145"/>
        <v>2002</v>
      </c>
      <c r="AL882" s="224">
        <f t="shared" si="146"/>
        <v>350</v>
      </c>
      <c r="AM882" s="224">
        <v>0</v>
      </c>
      <c r="AN882" s="224">
        <f t="shared" si="147"/>
        <v>350</v>
      </c>
      <c r="AO882" s="224">
        <f t="shared" si="148"/>
        <v>350</v>
      </c>
      <c r="AP882" s="233"/>
      <c r="AQ882" s="224">
        <f t="shared" si="149"/>
        <v>350</v>
      </c>
      <c r="AR882" s="224"/>
      <c r="AS882" s="224">
        <f t="shared" si="150"/>
        <v>350</v>
      </c>
      <c r="AT882" s="224">
        <f t="shared" si="151"/>
        <v>0</v>
      </c>
      <c r="AU882" s="224" t="str">
        <f>IFERROR((AQ882-#REF!+#REF!)/(#REF!-#REF!)*100,"")</f>
        <v/>
      </c>
      <c r="AV882" s="224"/>
      <c r="AW882" s="224"/>
      <c r="AX882" s="224"/>
    </row>
    <row r="883" ht="12.75" customHeight="1" spans="1:50">
      <c r="A883" s="13">
        <v>876</v>
      </c>
      <c r="B883" s="204" t="s">
        <v>3165</v>
      </c>
      <c r="C883" s="204" t="s">
        <v>3091</v>
      </c>
      <c r="D883" s="205" t="s">
        <v>3162</v>
      </c>
      <c r="E883" s="209" t="s">
        <v>1945</v>
      </c>
      <c r="F883" s="209" t="s">
        <v>1945</v>
      </c>
      <c r="G883" s="207" t="s">
        <v>3126</v>
      </c>
      <c r="H883" s="208">
        <v>0.2</v>
      </c>
      <c r="I883" s="209" t="s">
        <v>3163</v>
      </c>
      <c r="J883" s="208">
        <v>1</v>
      </c>
      <c r="K883" s="209" t="s">
        <v>3127</v>
      </c>
      <c r="L883" s="215" t="s">
        <v>3164</v>
      </c>
      <c r="M883" s="214" t="str">
        <f t="shared" si="143"/>
        <v>2002-05-23</v>
      </c>
      <c r="N883" s="46"/>
      <c r="O883" s="16"/>
      <c r="P883" s="14"/>
      <c r="Q883" s="217">
        <v>550</v>
      </c>
      <c r="R883" s="16">
        <v>0</v>
      </c>
      <c r="S883" s="16"/>
      <c r="T883" s="16">
        <f t="shared" si="152"/>
        <v>350</v>
      </c>
      <c r="U883" s="46"/>
      <c r="V883" s="16">
        <f t="shared" si="153"/>
        <v>350</v>
      </c>
      <c r="W883" s="16" t="str">
        <f t="shared" si="144"/>
        <v/>
      </c>
      <c r="X883" s="14"/>
      <c r="Y883" s="2"/>
      <c r="AA883" s="45" t="s">
        <v>3134</v>
      </c>
      <c r="AB883" s="224" t="s">
        <v>3130</v>
      </c>
      <c r="AC883" s="224">
        <v>1730</v>
      </c>
      <c r="AD883" s="224"/>
      <c r="AE883" s="224"/>
      <c r="AF883" s="224"/>
      <c r="AG883" s="224">
        <v>1</v>
      </c>
      <c r="AH883" s="224">
        <v>0</v>
      </c>
      <c r="AI883" s="224">
        <v>0</v>
      </c>
      <c r="AJ883" s="224">
        <v>0</v>
      </c>
      <c r="AK883" s="230">
        <f t="shared" si="145"/>
        <v>2002</v>
      </c>
      <c r="AL883" s="224">
        <f t="shared" si="146"/>
        <v>350</v>
      </c>
      <c r="AM883" s="224">
        <v>0</v>
      </c>
      <c r="AN883" s="224">
        <f t="shared" si="147"/>
        <v>350</v>
      </c>
      <c r="AO883" s="224">
        <f t="shared" si="148"/>
        <v>350</v>
      </c>
      <c r="AP883" s="233"/>
      <c r="AQ883" s="224">
        <f t="shared" si="149"/>
        <v>350</v>
      </c>
      <c r="AR883" s="224"/>
      <c r="AS883" s="224">
        <f t="shared" si="150"/>
        <v>350</v>
      </c>
      <c r="AT883" s="224">
        <f t="shared" si="151"/>
        <v>0</v>
      </c>
      <c r="AU883" s="224" t="str">
        <f>IFERROR((AQ883-#REF!+#REF!)/(#REF!-#REF!)*100,"")</f>
        <v/>
      </c>
      <c r="AV883" s="224"/>
      <c r="AW883" s="224"/>
      <c r="AX883" s="224"/>
    </row>
    <row r="884" ht="12.75" customHeight="1" spans="1:50">
      <c r="A884" s="13">
        <v>877</v>
      </c>
      <c r="B884" s="204" t="s">
        <v>3166</v>
      </c>
      <c r="C884" s="204" t="s">
        <v>3091</v>
      </c>
      <c r="D884" s="205" t="s">
        <v>3162</v>
      </c>
      <c r="E884" s="209" t="s">
        <v>1945</v>
      </c>
      <c r="F884" s="209" t="s">
        <v>1945</v>
      </c>
      <c r="G884" s="207" t="s">
        <v>3126</v>
      </c>
      <c r="H884" s="208">
        <v>0.2</v>
      </c>
      <c r="I884" s="209" t="s">
        <v>3163</v>
      </c>
      <c r="J884" s="208">
        <v>1</v>
      </c>
      <c r="K884" s="209" t="s">
        <v>3127</v>
      </c>
      <c r="L884" s="215" t="s">
        <v>3164</v>
      </c>
      <c r="M884" s="214" t="str">
        <f t="shared" si="143"/>
        <v>2002-05-23</v>
      </c>
      <c r="N884" s="46"/>
      <c r="O884" s="16"/>
      <c r="P884" s="14"/>
      <c r="Q884" s="217">
        <v>550</v>
      </c>
      <c r="R884" s="16">
        <v>0</v>
      </c>
      <c r="S884" s="16"/>
      <c r="T884" s="16">
        <f t="shared" si="152"/>
        <v>350</v>
      </c>
      <c r="U884" s="46"/>
      <c r="V884" s="16">
        <f t="shared" si="153"/>
        <v>350</v>
      </c>
      <c r="W884" s="16" t="str">
        <f t="shared" si="144"/>
        <v/>
      </c>
      <c r="X884" s="14"/>
      <c r="Y884" s="2"/>
      <c r="AA884" s="45" t="s">
        <v>3134</v>
      </c>
      <c r="AB884" s="224" t="s">
        <v>3130</v>
      </c>
      <c r="AC884" s="224">
        <v>1730</v>
      </c>
      <c r="AD884" s="224"/>
      <c r="AE884" s="224"/>
      <c r="AF884" s="224"/>
      <c r="AG884" s="224">
        <v>1</v>
      </c>
      <c r="AH884" s="224">
        <v>0</v>
      </c>
      <c r="AI884" s="224">
        <v>0</v>
      </c>
      <c r="AJ884" s="224">
        <v>0</v>
      </c>
      <c r="AK884" s="230">
        <f t="shared" si="145"/>
        <v>2002</v>
      </c>
      <c r="AL884" s="224">
        <f t="shared" si="146"/>
        <v>350</v>
      </c>
      <c r="AM884" s="224">
        <v>0</v>
      </c>
      <c r="AN884" s="224">
        <f t="shared" si="147"/>
        <v>350</v>
      </c>
      <c r="AO884" s="224">
        <f t="shared" si="148"/>
        <v>350</v>
      </c>
      <c r="AP884" s="233"/>
      <c r="AQ884" s="224">
        <f t="shared" si="149"/>
        <v>350</v>
      </c>
      <c r="AR884" s="224"/>
      <c r="AS884" s="224">
        <f t="shared" si="150"/>
        <v>350</v>
      </c>
      <c r="AT884" s="224">
        <f t="shared" si="151"/>
        <v>0</v>
      </c>
      <c r="AU884" s="224" t="str">
        <f>IFERROR((AQ884-#REF!+#REF!)/(#REF!-#REF!)*100,"")</f>
        <v/>
      </c>
      <c r="AV884" s="224"/>
      <c r="AW884" s="224"/>
      <c r="AX884" s="224"/>
    </row>
    <row r="885" ht="12.75" customHeight="1" spans="1:50">
      <c r="A885" s="13">
        <v>878</v>
      </c>
      <c r="B885" s="204" t="s">
        <v>3167</v>
      </c>
      <c r="C885" s="204" t="s">
        <v>3091</v>
      </c>
      <c r="D885" s="205" t="s">
        <v>3162</v>
      </c>
      <c r="E885" s="209" t="s">
        <v>1945</v>
      </c>
      <c r="F885" s="209" t="s">
        <v>1945</v>
      </c>
      <c r="G885" s="207" t="s">
        <v>3126</v>
      </c>
      <c r="H885" s="208">
        <v>0.2</v>
      </c>
      <c r="I885" s="209" t="s">
        <v>3163</v>
      </c>
      <c r="J885" s="208">
        <v>1</v>
      </c>
      <c r="K885" s="209" t="s">
        <v>3127</v>
      </c>
      <c r="L885" s="215" t="s">
        <v>3164</v>
      </c>
      <c r="M885" s="214" t="str">
        <f t="shared" si="143"/>
        <v>2002-05-23</v>
      </c>
      <c r="N885" s="46"/>
      <c r="O885" s="16"/>
      <c r="P885" s="14"/>
      <c r="Q885" s="217">
        <v>550</v>
      </c>
      <c r="R885" s="16">
        <v>0</v>
      </c>
      <c r="S885" s="16"/>
      <c r="T885" s="16">
        <f t="shared" si="152"/>
        <v>350</v>
      </c>
      <c r="U885" s="46"/>
      <c r="V885" s="16">
        <f t="shared" si="153"/>
        <v>350</v>
      </c>
      <c r="W885" s="16" t="str">
        <f t="shared" si="144"/>
        <v/>
      </c>
      <c r="X885" s="14"/>
      <c r="Y885" s="2"/>
      <c r="AA885" s="45" t="s">
        <v>3134</v>
      </c>
      <c r="AB885" s="224" t="s">
        <v>3130</v>
      </c>
      <c r="AC885" s="224">
        <v>1730</v>
      </c>
      <c r="AD885" s="224"/>
      <c r="AE885" s="224"/>
      <c r="AF885" s="224"/>
      <c r="AG885" s="224">
        <v>1</v>
      </c>
      <c r="AH885" s="224">
        <v>0</v>
      </c>
      <c r="AI885" s="224">
        <v>0</v>
      </c>
      <c r="AJ885" s="224">
        <v>0</v>
      </c>
      <c r="AK885" s="230">
        <f t="shared" si="145"/>
        <v>2002</v>
      </c>
      <c r="AL885" s="224">
        <f t="shared" si="146"/>
        <v>350</v>
      </c>
      <c r="AM885" s="224">
        <v>0</v>
      </c>
      <c r="AN885" s="224">
        <f t="shared" si="147"/>
        <v>350</v>
      </c>
      <c r="AO885" s="224">
        <f t="shared" si="148"/>
        <v>350</v>
      </c>
      <c r="AP885" s="233"/>
      <c r="AQ885" s="224">
        <f t="shared" si="149"/>
        <v>350</v>
      </c>
      <c r="AR885" s="224"/>
      <c r="AS885" s="224">
        <f t="shared" si="150"/>
        <v>350</v>
      </c>
      <c r="AT885" s="224">
        <f t="shared" si="151"/>
        <v>0</v>
      </c>
      <c r="AU885" s="224" t="str">
        <f>IFERROR((AQ885-#REF!+#REF!)/(#REF!-#REF!)*100,"")</f>
        <v/>
      </c>
      <c r="AV885" s="224"/>
      <c r="AW885" s="224"/>
      <c r="AX885" s="224"/>
    </row>
    <row r="886" ht="12.75" customHeight="1" spans="1:50">
      <c r="A886" s="13">
        <v>879</v>
      </c>
      <c r="B886" s="204" t="s">
        <v>3168</v>
      </c>
      <c r="C886" s="204" t="s">
        <v>3091</v>
      </c>
      <c r="D886" s="205" t="s">
        <v>3162</v>
      </c>
      <c r="E886" s="209" t="s">
        <v>1945</v>
      </c>
      <c r="F886" s="209" t="s">
        <v>1945</v>
      </c>
      <c r="G886" s="207" t="s">
        <v>3126</v>
      </c>
      <c r="H886" s="208">
        <v>0.2</v>
      </c>
      <c r="I886" s="209" t="s">
        <v>3163</v>
      </c>
      <c r="J886" s="208">
        <v>1</v>
      </c>
      <c r="K886" s="209" t="s">
        <v>3127</v>
      </c>
      <c r="L886" s="215" t="s">
        <v>3164</v>
      </c>
      <c r="M886" s="214" t="str">
        <f t="shared" si="143"/>
        <v>2002-05-23</v>
      </c>
      <c r="N886" s="46"/>
      <c r="O886" s="16"/>
      <c r="P886" s="14"/>
      <c r="Q886" s="217">
        <v>550</v>
      </c>
      <c r="R886" s="16">
        <v>0</v>
      </c>
      <c r="S886" s="16"/>
      <c r="T886" s="16">
        <f t="shared" si="152"/>
        <v>350</v>
      </c>
      <c r="U886" s="46"/>
      <c r="V886" s="16">
        <f t="shared" si="153"/>
        <v>350</v>
      </c>
      <c r="W886" s="16" t="str">
        <f t="shared" si="144"/>
        <v/>
      </c>
      <c r="X886" s="14"/>
      <c r="Y886" s="2"/>
      <c r="AA886" s="45" t="s">
        <v>3134</v>
      </c>
      <c r="AB886" s="224" t="s">
        <v>3130</v>
      </c>
      <c r="AC886" s="224">
        <v>1730</v>
      </c>
      <c r="AD886" s="224"/>
      <c r="AE886" s="224"/>
      <c r="AF886" s="224"/>
      <c r="AG886" s="224">
        <v>1</v>
      </c>
      <c r="AH886" s="224">
        <v>0</v>
      </c>
      <c r="AI886" s="224">
        <v>0</v>
      </c>
      <c r="AJ886" s="224">
        <v>0</v>
      </c>
      <c r="AK886" s="230">
        <f t="shared" si="145"/>
        <v>2002</v>
      </c>
      <c r="AL886" s="224">
        <f t="shared" si="146"/>
        <v>350</v>
      </c>
      <c r="AM886" s="224">
        <v>0</v>
      </c>
      <c r="AN886" s="224">
        <f t="shared" si="147"/>
        <v>350</v>
      </c>
      <c r="AO886" s="224">
        <f t="shared" si="148"/>
        <v>350</v>
      </c>
      <c r="AP886" s="233"/>
      <c r="AQ886" s="224">
        <f t="shared" si="149"/>
        <v>350</v>
      </c>
      <c r="AR886" s="224"/>
      <c r="AS886" s="224">
        <f t="shared" si="150"/>
        <v>350</v>
      </c>
      <c r="AT886" s="224">
        <f t="shared" si="151"/>
        <v>0</v>
      </c>
      <c r="AU886" s="224" t="str">
        <f>IFERROR((AQ886-#REF!+#REF!)/(#REF!-#REF!)*100,"")</f>
        <v/>
      </c>
      <c r="AV886" s="224"/>
      <c r="AW886" s="224"/>
      <c r="AX886" s="224"/>
    </row>
    <row r="887" ht="12.75" customHeight="1" spans="1:50">
      <c r="A887" s="13">
        <v>880</v>
      </c>
      <c r="B887" s="204" t="s">
        <v>3169</v>
      </c>
      <c r="C887" s="204" t="s">
        <v>3091</v>
      </c>
      <c r="D887" s="205" t="s">
        <v>3162</v>
      </c>
      <c r="E887" s="209" t="s">
        <v>1945</v>
      </c>
      <c r="F887" s="209" t="s">
        <v>1945</v>
      </c>
      <c r="G887" s="207" t="s">
        <v>3126</v>
      </c>
      <c r="H887" s="208">
        <v>0.2</v>
      </c>
      <c r="I887" s="209" t="s">
        <v>3163</v>
      </c>
      <c r="J887" s="208">
        <v>1</v>
      </c>
      <c r="K887" s="209" t="s">
        <v>3127</v>
      </c>
      <c r="L887" s="215" t="s">
        <v>3164</v>
      </c>
      <c r="M887" s="214" t="str">
        <f t="shared" si="143"/>
        <v>2002-05-23</v>
      </c>
      <c r="N887" s="46"/>
      <c r="O887" s="16"/>
      <c r="P887" s="14"/>
      <c r="Q887" s="217">
        <v>550</v>
      </c>
      <c r="R887" s="16">
        <v>0</v>
      </c>
      <c r="S887" s="16"/>
      <c r="T887" s="16">
        <f t="shared" si="152"/>
        <v>350</v>
      </c>
      <c r="U887" s="46"/>
      <c r="V887" s="16">
        <f t="shared" si="153"/>
        <v>350</v>
      </c>
      <c r="W887" s="16" t="str">
        <f t="shared" si="144"/>
        <v/>
      </c>
      <c r="X887" s="14"/>
      <c r="Y887" s="2"/>
      <c r="AA887" s="45" t="s">
        <v>3134</v>
      </c>
      <c r="AB887" s="224" t="s">
        <v>3130</v>
      </c>
      <c r="AC887" s="224">
        <v>1730</v>
      </c>
      <c r="AD887" s="224"/>
      <c r="AE887" s="224"/>
      <c r="AF887" s="224"/>
      <c r="AG887" s="224">
        <v>1</v>
      </c>
      <c r="AH887" s="224">
        <v>0</v>
      </c>
      <c r="AI887" s="224">
        <v>0</v>
      </c>
      <c r="AJ887" s="224">
        <v>0</v>
      </c>
      <c r="AK887" s="230">
        <f t="shared" si="145"/>
        <v>2002</v>
      </c>
      <c r="AL887" s="224">
        <f t="shared" si="146"/>
        <v>350</v>
      </c>
      <c r="AM887" s="224">
        <v>0</v>
      </c>
      <c r="AN887" s="224">
        <f t="shared" si="147"/>
        <v>350</v>
      </c>
      <c r="AO887" s="224">
        <f t="shared" si="148"/>
        <v>350</v>
      </c>
      <c r="AP887" s="233"/>
      <c r="AQ887" s="224">
        <f t="shared" si="149"/>
        <v>350</v>
      </c>
      <c r="AR887" s="224"/>
      <c r="AS887" s="224">
        <f t="shared" si="150"/>
        <v>350</v>
      </c>
      <c r="AT887" s="224">
        <f t="shared" si="151"/>
        <v>0</v>
      </c>
      <c r="AU887" s="224" t="str">
        <f>IFERROR((AQ887-#REF!+#REF!)/(#REF!-#REF!)*100,"")</f>
        <v/>
      </c>
      <c r="AV887" s="224"/>
      <c r="AW887" s="224"/>
      <c r="AX887" s="224"/>
    </row>
    <row r="888" ht="12.75" customHeight="1" spans="1:50">
      <c r="A888" s="13">
        <v>881</v>
      </c>
      <c r="B888" s="204" t="s">
        <v>3170</v>
      </c>
      <c r="C888" s="204" t="s">
        <v>3091</v>
      </c>
      <c r="D888" s="205" t="s">
        <v>3162</v>
      </c>
      <c r="E888" s="209" t="s">
        <v>1945</v>
      </c>
      <c r="F888" s="209" t="s">
        <v>1945</v>
      </c>
      <c r="G888" s="207" t="s">
        <v>3126</v>
      </c>
      <c r="H888" s="208">
        <v>0.2</v>
      </c>
      <c r="I888" s="209" t="s">
        <v>3163</v>
      </c>
      <c r="J888" s="208">
        <v>1</v>
      </c>
      <c r="K888" s="209" t="s">
        <v>3127</v>
      </c>
      <c r="L888" s="215" t="s">
        <v>3164</v>
      </c>
      <c r="M888" s="214" t="str">
        <f t="shared" si="143"/>
        <v>2002-05-23</v>
      </c>
      <c r="N888" s="46"/>
      <c r="O888" s="16"/>
      <c r="P888" s="14"/>
      <c r="Q888" s="217">
        <v>550</v>
      </c>
      <c r="R888" s="16">
        <v>0</v>
      </c>
      <c r="S888" s="16"/>
      <c r="T888" s="16">
        <f t="shared" si="152"/>
        <v>350</v>
      </c>
      <c r="U888" s="46"/>
      <c r="V888" s="16">
        <f t="shared" si="153"/>
        <v>350</v>
      </c>
      <c r="W888" s="16" t="str">
        <f t="shared" si="144"/>
        <v/>
      </c>
      <c r="X888" s="14"/>
      <c r="Y888" s="2"/>
      <c r="AA888" s="45" t="s">
        <v>3134</v>
      </c>
      <c r="AB888" s="224" t="s">
        <v>3130</v>
      </c>
      <c r="AC888" s="224">
        <v>1730</v>
      </c>
      <c r="AD888" s="224"/>
      <c r="AE888" s="224"/>
      <c r="AF888" s="224"/>
      <c r="AG888" s="224">
        <v>1</v>
      </c>
      <c r="AH888" s="224">
        <v>0</v>
      </c>
      <c r="AI888" s="224">
        <v>0</v>
      </c>
      <c r="AJ888" s="224">
        <v>0</v>
      </c>
      <c r="AK888" s="230">
        <f t="shared" si="145"/>
        <v>2002</v>
      </c>
      <c r="AL888" s="224">
        <f t="shared" si="146"/>
        <v>350</v>
      </c>
      <c r="AM888" s="224">
        <v>0</v>
      </c>
      <c r="AN888" s="224">
        <f t="shared" si="147"/>
        <v>350</v>
      </c>
      <c r="AO888" s="224">
        <f t="shared" si="148"/>
        <v>350</v>
      </c>
      <c r="AP888" s="233"/>
      <c r="AQ888" s="224">
        <f t="shared" si="149"/>
        <v>350</v>
      </c>
      <c r="AR888" s="224"/>
      <c r="AS888" s="224">
        <f t="shared" si="150"/>
        <v>350</v>
      </c>
      <c r="AT888" s="224">
        <f t="shared" si="151"/>
        <v>0</v>
      </c>
      <c r="AU888" s="224" t="str">
        <f>IFERROR((AQ888-#REF!+#REF!)/(#REF!-#REF!)*100,"")</f>
        <v/>
      </c>
      <c r="AV888" s="224"/>
      <c r="AW888" s="224"/>
      <c r="AX888" s="224"/>
    </row>
    <row r="889" ht="12.75" customHeight="1" spans="1:50">
      <c r="A889" s="13">
        <v>882</v>
      </c>
      <c r="B889" s="204" t="s">
        <v>3171</v>
      </c>
      <c r="C889" s="204" t="s">
        <v>3091</v>
      </c>
      <c r="D889" s="205" t="s">
        <v>3162</v>
      </c>
      <c r="E889" s="209" t="s">
        <v>1945</v>
      </c>
      <c r="F889" s="209" t="s">
        <v>1945</v>
      </c>
      <c r="G889" s="207" t="s">
        <v>3126</v>
      </c>
      <c r="H889" s="208">
        <v>0.2</v>
      </c>
      <c r="I889" s="209" t="s">
        <v>3163</v>
      </c>
      <c r="J889" s="208">
        <v>1</v>
      </c>
      <c r="K889" s="209" t="s">
        <v>3127</v>
      </c>
      <c r="L889" s="215" t="s">
        <v>3164</v>
      </c>
      <c r="M889" s="214" t="str">
        <f t="shared" si="143"/>
        <v>2002-05-23</v>
      </c>
      <c r="N889" s="46"/>
      <c r="O889" s="16"/>
      <c r="P889" s="14"/>
      <c r="Q889" s="217">
        <v>550</v>
      </c>
      <c r="R889" s="16">
        <v>0</v>
      </c>
      <c r="S889" s="16"/>
      <c r="T889" s="16">
        <f t="shared" si="152"/>
        <v>350</v>
      </c>
      <c r="U889" s="46"/>
      <c r="V889" s="16">
        <f t="shared" si="153"/>
        <v>350</v>
      </c>
      <c r="W889" s="16" t="str">
        <f t="shared" si="144"/>
        <v/>
      </c>
      <c r="X889" s="14"/>
      <c r="Y889" s="2"/>
      <c r="AA889" s="45" t="s">
        <v>3134</v>
      </c>
      <c r="AB889" s="224" t="s">
        <v>3130</v>
      </c>
      <c r="AC889" s="224">
        <v>1730</v>
      </c>
      <c r="AD889" s="224"/>
      <c r="AE889" s="224"/>
      <c r="AF889" s="224"/>
      <c r="AG889" s="224">
        <v>1</v>
      </c>
      <c r="AH889" s="224">
        <v>0</v>
      </c>
      <c r="AI889" s="224">
        <v>0</v>
      </c>
      <c r="AJ889" s="224">
        <v>0</v>
      </c>
      <c r="AK889" s="230">
        <f t="shared" si="145"/>
        <v>2002</v>
      </c>
      <c r="AL889" s="224">
        <f t="shared" si="146"/>
        <v>350</v>
      </c>
      <c r="AM889" s="224">
        <v>0</v>
      </c>
      <c r="AN889" s="224">
        <f t="shared" si="147"/>
        <v>350</v>
      </c>
      <c r="AO889" s="224">
        <f t="shared" si="148"/>
        <v>350</v>
      </c>
      <c r="AP889" s="233"/>
      <c r="AQ889" s="224">
        <f t="shared" si="149"/>
        <v>350</v>
      </c>
      <c r="AR889" s="224"/>
      <c r="AS889" s="224">
        <f t="shared" si="150"/>
        <v>350</v>
      </c>
      <c r="AT889" s="224">
        <f t="shared" si="151"/>
        <v>0</v>
      </c>
      <c r="AU889" s="224" t="str">
        <f>IFERROR((AQ889-#REF!+#REF!)/(#REF!-#REF!)*100,"")</f>
        <v/>
      </c>
      <c r="AV889" s="224"/>
      <c r="AW889" s="224"/>
      <c r="AX889" s="224"/>
    </row>
    <row r="890" ht="12.75" customHeight="1" spans="1:50">
      <c r="A890" s="13">
        <v>883</v>
      </c>
      <c r="B890" s="204" t="s">
        <v>3172</v>
      </c>
      <c r="C890" s="204" t="s">
        <v>3091</v>
      </c>
      <c r="D890" s="205" t="s">
        <v>3162</v>
      </c>
      <c r="E890" s="209" t="s">
        <v>1945</v>
      </c>
      <c r="F890" s="209" t="s">
        <v>1945</v>
      </c>
      <c r="G890" s="207" t="s">
        <v>3126</v>
      </c>
      <c r="H890" s="208">
        <v>0.2</v>
      </c>
      <c r="I890" s="209" t="s">
        <v>3163</v>
      </c>
      <c r="J890" s="208">
        <v>1</v>
      </c>
      <c r="K890" s="209" t="s">
        <v>3127</v>
      </c>
      <c r="L890" s="215" t="s">
        <v>3164</v>
      </c>
      <c r="M890" s="214" t="str">
        <f t="shared" si="143"/>
        <v>2002-05-23</v>
      </c>
      <c r="N890" s="46"/>
      <c r="O890" s="16"/>
      <c r="P890" s="14"/>
      <c r="Q890" s="217">
        <v>550</v>
      </c>
      <c r="R890" s="16">
        <v>0</v>
      </c>
      <c r="S890" s="16"/>
      <c r="T890" s="16">
        <f t="shared" si="152"/>
        <v>350</v>
      </c>
      <c r="U890" s="46"/>
      <c r="V890" s="16">
        <f t="shared" si="153"/>
        <v>350</v>
      </c>
      <c r="W890" s="16" t="str">
        <f t="shared" si="144"/>
        <v/>
      </c>
      <c r="X890" s="14"/>
      <c r="Y890" s="2"/>
      <c r="AA890" s="45" t="s">
        <v>3134</v>
      </c>
      <c r="AB890" s="224" t="s">
        <v>3130</v>
      </c>
      <c r="AC890" s="224">
        <v>1730</v>
      </c>
      <c r="AD890" s="224"/>
      <c r="AE890" s="224"/>
      <c r="AF890" s="224"/>
      <c r="AG890" s="224">
        <v>1</v>
      </c>
      <c r="AH890" s="224">
        <v>0</v>
      </c>
      <c r="AI890" s="224">
        <v>0</v>
      </c>
      <c r="AJ890" s="224">
        <v>0</v>
      </c>
      <c r="AK890" s="230">
        <f t="shared" si="145"/>
        <v>2002</v>
      </c>
      <c r="AL890" s="224">
        <f t="shared" si="146"/>
        <v>350</v>
      </c>
      <c r="AM890" s="224">
        <v>0</v>
      </c>
      <c r="AN890" s="224">
        <f t="shared" si="147"/>
        <v>350</v>
      </c>
      <c r="AO890" s="224">
        <f t="shared" si="148"/>
        <v>350</v>
      </c>
      <c r="AP890" s="233"/>
      <c r="AQ890" s="224">
        <f t="shared" si="149"/>
        <v>350</v>
      </c>
      <c r="AR890" s="224"/>
      <c r="AS890" s="224">
        <f t="shared" si="150"/>
        <v>350</v>
      </c>
      <c r="AT890" s="224">
        <f t="shared" si="151"/>
        <v>0</v>
      </c>
      <c r="AU890" s="224" t="str">
        <f>IFERROR((AQ890-#REF!+#REF!)/(#REF!-#REF!)*100,"")</f>
        <v/>
      </c>
      <c r="AV890" s="224"/>
      <c r="AW890" s="224"/>
      <c r="AX890" s="224"/>
    </row>
    <row r="891" ht="12.75" customHeight="1" spans="1:50">
      <c r="A891" s="13">
        <v>884</v>
      </c>
      <c r="B891" s="204" t="s">
        <v>3173</v>
      </c>
      <c r="C891" s="204" t="s">
        <v>3091</v>
      </c>
      <c r="D891" s="205" t="s">
        <v>3162</v>
      </c>
      <c r="E891" s="209" t="s">
        <v>1945</v>
      </c>
      <c r="F891" s="209" t="s">
        <v>1945</v>
      </c>
      <c r="G891" s="207" t="s">
        <v>3126</v>
      </c>
      <c r="H891" s="208">
        <v>0.2</v>
      </c>
      <c r="I891" s="209" t="s">
        <v>3163</v>
      </c>
      <c r="J891" s="208">
        <v>1</v>
      </c>
      <c r="K891" s="209" t="s">
        <v>3127</v>
      </c>
      <c r="L891" s="215" t="s">
        <v>3164</v>
      </c>
      <c r="M891" s="214" t="str">
        <f t="shared" si="143"/>
        <v>2002-05-23</v>
      </c>
      <c r="N891" s="46"/>
      <c r="O891" s="16"/>
      <c r="P891" s="14"/>
      <c r="Q891" s="217">
        <v>550</v>
      </c>
      <c r="R891" s="16">
        <v>0</v>
      </c>
      <c r="S891" s="16"/>
      <c r="T891" s="16">
        <f t="shared" si="152"/>
        <v>350</v>
      </c>
      <c r="U891" s="46"/>
      <c r="V891" s="16">
        <f t="shared" si="153"/>
        <v>350</v>
      </c>
      <c r="W891" s="16" t="str">
        <f t="shared" si="144"/>
        <v/>
      </c>
      <c r="X891" s="14"/>
      <c r="Y891" s="2"/>
      <c r="AA891" s="45" t="s">
        <v>3134</v>
      </c>
      <c r="AB891" s="224" t="s">
        <v>3130</v>
      </c>
      <c r="AC891" s="224">
        <v>1730</v>
      </c>
      <c r="AD891" s="224"/>
      <c r="AE891" s="224"/>
      <c r="AF891" s="224"/>
      <c r="AG891" s="224">
        <v>1</v>
      </c>
      <c r="AH891" s="224">
        <v>0</v>
      </c>
      <c r="AI891" s="224">
        <v>0</v>
      </c>
      <c r="AJ891" s="224">
        <v>0</v>
      </c>
      <c r="AK891" s="230">
        <f t="shared" si="145"/>
        <v>2002</v>
      </c>
      <c r="AL891" s="224">
        <f t="shared" si="146"/>
        <v>350</v>
      </c>
      <c r="AM891" s="224">
        <v>0</v>
      </c>
      <c r="AN891" s="224">
        <f t="shared" si="147"/>
        <v>350</v>
      </c>
      <c r="AO891" s="224">
        <f t="shared" si="148"/>
        <v>350</v>
      </c>
      <c r="AP891" s="233"/>
      <c r="AQ891" s="224">
        <f t="shared" si="149"/>
        <v>350</v>
      </c>
      <c r="AR891" s="224"/>
      <c r="AS891" s="224">
        <f t="shared" si="150"/>
        <v>350</v>
      </c>
      <c r="AT891" s="224">
        <f t="shared" si="151"/>
        <v>0</v>
      </c>
      <c r="AU891" s="224" t="str">
        <f>IFERROR((AQ891-#REF!+#REF!)/(#REF!-#REF!)*100,"")</f>
        <v/>
      </c>
      <c r="AV891" s="224"/>
      <c r="AW891" s="224"/>
      <c r="AX891" s="224"/>
    </row>
    <row r="892" ht="12.75" customHeight="1" spans="1:50">
      <c r="A892" s="13">
        <v>885</v>
      </c>
      <c r="B892" s="204" t="s">
        <v>3174</v>
      </c>
      <c r="C892" s="204" t="s">
        <v>3091</v>
      </c>
      <c r="D892" s="205" t="s">
        <v>3162</v>
      </c>
      <c r="E892" s="209" t="s">
        <v>1945</v>
      </c>
      <c r="F892" s="209" t="s">
        <v>1945</v>
      </c>
      <c r="G892" s="207" t="s">
        <v>3126</v>
      </c>
      <c r="H892" s="208">
        <v>0.2</v>
      </c>
      <c r="I892" s="209" t="s">
        <v>3163</v>
      </c>
      <c r="J892" s="208">
        <v>1</v>
      </c>
      <c r="K892" s="209" t="s">
        <v>3127</v>
      </c>
      <c r="L892" s="215" t="s">
        <v>3164</v>
      </c>
      <c r="M892" s="214" t="str">
        <f t="shared" si="143"/>
        <v>2002-05-23</v>
      </c>
      <c r="N892" s="46"/>
      <c r="O892" s="16"/>
      <c r="P892" s="14"/>
      <c r="Q892" s="217">
        <v>550</v>
      </c>
      <c r="R892" s="16">
        <v>0</v>
      </c>
      <c r="S892" s="16"/>
      <c r="T892" s="16">
        <f t="shared" si="152"/>
        <v>350</v>
      </c>
      <c r="U892" s="46"/>
      <c r="V892" s="16">
        <f t="shared" si="153"/>
        <v>350</v>
      </c>
      <c r="W892" s="16" t="str">
        <f t="shared" si="144"/>
        <v/>
      </c>
      <c r="X892" s="14"/>
      <c r="Y892" s="2"/>
      <c r="AA892" s="45" t="s">
        <v>3134</v>
      </c>
      <c r="AB892" s="224" t="s">
        <v>3130</v>
      </c>
      <c r="AC892" s="224">
        <v>1730</v>
      </c>
      <c r="AD892" s="224"/>
      <c r="AE892" s="224"/>
      <c r="AF892" s="224"/>
      <c r="AG892" s="224">
        <v>1</v>
      </c>
      <c r="AH892" s="224">
        <v>0</v>
      </c>
      <c r="AI892" s="224">
        <v>0</v>
      </c>
      <c r="AJ892" s="224">
        <v>0</v>
      </c>
      <c r="AK892" s="230">
        <f t="shared" si="145"/>
        <v>2002</v>
      </c>
      <c r="AL892" s="224">
        <f t="shared" si="146"/>
        <v>350</v>
      </c>
      <c r="AM892" s="224">
        <v>0</v>
      </c>
      <c r="AN892" s="224">
        <f t="shared" si="147"/>
        <v>350</v>
      </c>
      <c r="AO892" s="224">
        <f t="shared" si="148"/>
        <v>350</v>
      </c>
      <c r="AP892" s="233"/>
      <c r="AQ892" s="224">
        <f t="shared" si="149"/>
        <v>350</v>
      </c>
      <c r="AR892" s="224"/>
      <c r="AS892" s="224">
        <f t="shared" si="150"/>
        <v>350</v>
      </c>
      <c r="AT892" s="224">
        <f t="shared" si="151"/>
        <v>0</v>
      </c>
      <c r="AU892" s="224" t="str">
        <f>IFERROR((AQ892-#REF!+#REF!)/(#REF!-#REF!)*100,"")</f>
        <v/>
      </c>
      <c r="AV892" s="224"/>
      <c r="AW892" s="224"/>
      <c r="AX892" s="224"/>
    </row>
    <row r="893" ht="12.75" customHeight="1" spans="1:50">
      <c r="A893" s="13">
        <v>886</v>
      </c>
      <c r="B893" s="204" t="s">
        <v>3175</v>
      </c>
      <c r="C893" s="204" t="s">
        <v>3091</v>
      </c>
      <c r="D893" s="205" t="s">
        <v>3162</v>
      </c>
      <c r="E893" s="209" t="s">
        <v>1945</v>
      </c>
      <c r="F893" s="209" t="s">
        <v>1945</v>
      </c>
      <c r="G893" s="207" t="s">
        <v>3126</v>
      </c>
      <c r="H893" s="208">
        <v>0.2</v>
      </c>
      <c r="I893" s="209" t="s">
        <v>3163</v>
      </c>
      <c r="J893" s="208">
        <v>1</v>
      </c>
      <c r="K893" s="209" t="s">
        <v>3127</v>
      </c>
      <c r="L893" s="215" t="s">
        <v>3164</v>
      </c>
      <c r="M893" s="214" t="str">
        <f t="shared" si="143"/>
        <v>2002-05-23</v>
      </c>
      <c r="N893" s="46"/>
      <c r="O893" s="16"/>
      <c r="P893" s="14"/>
      <c r="Q893" s="217">
        <v>550</v>
      </c>
      <c r="R893" s="16">
        <v>0</v>
      </c>
      <c r="S893" s="16"/>
      <c r="T893" s="16">
        <f t="shared" si="152"/>
        <v>350</v>
      </c>
      <c r="U893" s="46"/>
      <c r="V893" s="16">
        <f t="shared" si="153"/>
        <v>350</v>
      </c>
      <c r="W893" s="16" t="str">
        <f t="shared" si="144"/>
        <v/>
      </c>
      <c r="X893" s="14"/>
      <c r="Y893" s="2"/>
      <c r="AA893" s="45" t="s">
        <v>3134</v>
      </c>
      <c r="AB893" s="224" t="s">
        <v>3130</v>
      </c>
      <c r="AC893" s="224">
        <v>1730</v>
      </c>
      <c r="AD893" s="224"/>
      <c r="AE893" s="224"/>
      <c r="AF893" s="224"/>
      <c r="AG893" s="224">
        <v>1</v>
      </c>
      <c r="AH893" s="224">
        <v>0</v>
      </c>
      <c r="AI893" s="224">
        <v>0</v>
      </c>
      <c r="AJ893" s="224">
        <v>0</v>
      </c>
      <c r="AK893" s="230">
        <f t="shared" si="145"/>
        <v>2002</v>
      </c>
      <c r="AL893" s="224">
        <f t="shared" si="146"/>
        <v>350</v>
      </c>
      <c r="AM893" s="224">
        <v>0</v>
      </c>
      <c r="AN893" s="224">
        <f t="shared" si="147"/>
        <v>350</v>
      </c>
      <c r="AO893" s="224">
        <f t="shared" si="148"/>
        <v>350</v>
      </c>
      <c r="AP893" s="233"/>
      <c r="AQ893" s="224">
        <f t="shared" si="149"/>
        <v>350</v>
      </c>
      <c r="AR893" s="224"/>
      <c r="AS893" s="224">
        <f t="shared" si="150"/>
        <v>350</v>
      </c>
      <c r="AT893" s="224">
        <f t="shared" si="151"/>
        <v>0</v>
      </c>
      <c r="AU893" s="224" t="str">
        <f>IFERROR((AQ893-#REF!+#REF!)/(#REF!-#REF!)*100,"")</f>
        <v/>
      </c>
      <c r="AV893" s="224"/>
      <c r="AW893" s="224"/>
      <c r="AX893" s="224"/>
    </row>
    <row r="894" ht="12.75" customHeight="1" spans="1:50">
      <c r="A894" s="13">
        <v>887</v>
      </c>
      <c r="B894" s="204" t="s">
        <v>3176</v>
      </c>
      <c r="C894" s="204" t="s">
        <v>3091</v>
      </c>
      <c r="D894" s="205" t="s">
        <v>3162</v>
      </c>
      <c r="E894" s="209" t="s">
        <v>1945</v>
      </c>
      <c r="F894" s="209" t="s">
        <v>1945</v>
      </c>
      <c r="G894" s="207" t="s">
        <v>3126</v>
      </c>
      <c r="H894" s="208">
        <v>0.2</v>
      </c>
      <c r="I894" s="209" t="s">
        <v>3163</v>
      </c>
      <c r="J894" s="208">
        <v>1</v>
      </c>
      <c r="K894" s="209" t="s">
        <v>3127</v>
      </c>
      <c r="L894" s="215" t="s">
        <v>3164</v>
      </c>
      <c r="M894" s="214" t="str">
        <f t="shared" si="143"/>
        <v>2002-05-23</v>
      </c>
      <c r="N894" s="46"/>
      <c r="O894" s="16"/>
      <c r="P894" s="14"/>
      <c r="Q894" s="217">
        <v>550</v>
      </c>
      <c r="R894" s="16">
        <v>0</v>
      </c>
      <c r="S894" s="16"/>
      <c r="T894" s="16">
        <f t="shared" si="152"/>
        <v>350</v>
      </c>
      <c r="U894" s="46"/>
      <c r="V894" s="16">
        <f t="shared" si="153"/>
        <v>350</v>
      </c>
      <c r="W894" s="16" t="str">
        <f t="shared" si="144"/>
        <v/>
      </c>
      <c r="X894" s="14"/>
      <c r="Y894" s="2"/>
      <c r="AA894" s="45" t="s">
        <v>3134</v>
      </c>
      <c r="AB894" s="224" t="s">
        <v>3130</v>
      </c>
      <c r="AC894" s="224">
        <v>1730</v>
      </c>
      <c r="AD894" s="224"/>
      <c r="AE894" s="224"/>
      <c r="AF894" s="224"/>
      <c r="AG894" s="224">
        <v>1</v>
      </c>
      <c r="AH894" s="224">
        <v>0</v>
      </c>
      <c r="AI894" s="224">
        <v>0</v>
      </c>
      <c r="AJ894" s="224">
        <v>0</v>
      </c>
      <c r="AK894" s="230">
        <f t="shared" si="145"/>
        <v>2002</v>
      </c>
      <c r="AL894" s="224">
        <f t="shared" si="146"/>
        <v>350</v>
      </c>
      <c r="AM894" s="224">
        <v>0</v>
      </c>
      <c r="AN894" s="224">
        <f t="shared" si="147"/>
        <v>350</v>
      </c>
      <c r="AO894" s="224">
        <f t="shared" si="148"/>
        <v>350</v>
      </c>
      <c r="AP894" s="233"/>
      <c r="AQ894" s="224">
        <f t="shared" si="149"/>
        <v>350</v>
      </c>
      <c r="AR894" s="224"/>
      <c r="AS894" s="224">
        <f t="shared" si="150"/>
        <v>350</v>
      </c>
      <c r="AT894" s="224">
        <f t="shared" si="151"/>
        <v>0</v>
      </c>
      <c r="AU894" s="224" t="str">
        <f>IFERROR((AQ894-#REF!+#REF!)/(#REF!-#REF!)*100,"")</f>
        <v/>
      </c>
      <c r="AV894" s="224"/>
      <c r="AW894" s="224"/>
      <c r="AX894" s="224"/>
    </row>
    <row r="895" ht="12.75" customHeight="1" spans="1:50">
      <c r="A895" s="13">
        <v>888</v>
      </c>
      <c r="B895" s="204" t="s">
        <v>3177</v>
      </c>
      <c r="C895" s="204" t="s">
        <v>3091</v>
      </c>
      <c r="D895" s="205" t="s">
        <v>3162</v>
      </c>
      <c r="E895" s="209" t="s">
        <v>1945</v>
      </c>
      <c r="F895" s="209" t="s">
        <v>1945</v>
      </c>
      <c r="G895" s="207" t="s">
        <v>3126</v>
      </c>
      <c r="H895" s="208">
        <v>0.2</v>
      </c>
      <c r="I895" s="209" t="s">
        <v>3163</v>
      </c>
      <c r="J895" s="208">
        <v>1</v>
      </c>
      <c r="K895" s="209" t="s">
        <v>3127</v>
      </c>
      <c r="L895" s="215" t="s">
        <v>3164</v>
      </c>
      <c r="M895" s="214" t="str">
        <f t="shared" si="143"/>
        <v>2002-05-23</v>
      </c>
      <c r="N895" s="46"/>
      <c r="O895" s="16"/>
      <c r="P895" s="14"/>
      <c r="Q895" s="217">
        <v>550</v>
      </c>
      <c r="R895" s="16">
        <v>0</v>
      </c>
      <c r="S895" s="16"/>
      <c r="T895" s="16">
        <f t="shared" si="152"/>
        <v>350</v>
      </c>
      <c r="U895" s="46"/>
      <c r="V895" s="16">
        <f t="shared" si="153"/>
        <v>350</v>
      </c>
      <c r="W895" s="16" t="str">
        <f t="shared" si="144"/>
        <v/>
      </c>
      <c r="X895" s="14"/>
      <c r="Y895" s="2"/>
      <c r="AA895" s="45" t="s">
        <v>3134</v>
      </c>
      <c r="AB895" s="224" t="s">
        <v>3130</v>
      </c>
      <c r="AC895" s="224">
        <v>1730</v>
      </c>
      <c r="AD895" s="224"/>
      <c r="AE895" s="224"/>
      <c r="AF895" s="224"/>
      <c r="AG895" s="224">
        <v>1</v>
      </c>
      <c r="AH895" s="224">
        <v>0</v>
      </c>
      <c r="AI895" s="224">
        <v>0</v>
      </c>
      <c r="AJ895" s="224">
        <v>0</v>
      </c>
      <c r="AK895" s="230">
        <f t="shared" si="145"/>
        <v>2002</v>
      </c>
      <c r="AL895" s="224">
        <f t="shared" si="146"/>
        <v>350</v>
      </c>
      <c r="AM895" s="224">
        <v>0</v>
      </c>
      <c r="AN895" s="224">
        <f t="shared" si="147"/>
        <v>350</v>
      </c>
      <c r="AO895" s="224">
        <f t="shared" si="148"/>
        <v>350</v>
      </c>
      <c r="AP895" s="233"/>
      <c r="AQ895" s="224">
        <f t="shared" si="149"/>
        <v>350</v>
      </c>
      <c r="AR895" s="224"/>
      <c r="AS895" s="224">
        <f t="shared" si="150"/>
        <v>350</v>
      </c>
      <c r="AT895" s="224">
        <f t="shared" si="151"/>
        <v>0</v>
      </c>
      <c r="AU895" s="224" t="str">
        <f>IFERROR((AQ895-#REF!+#REF!)/(#REF!-#REF!)*100,"")</f>
        <v/>
      </c>
      <c r="AV895" s="224"/>
      <c r="AW895" s="224"/>
      <c r="AX895" s="224"/>
    </row>
    <row r="896" ht="12.75" customHeight="1" spans="1:50">
      <c r="A896" s="13">
        <v>889</v>
      </c>
      <c r="B896" s="204" t="s">
        <v>3178</v>
      </c>
      <c r="C896" s="204" t="s">
        <v>3091</v>
      </c>
      <c r="D896" s="205" t="s">
        <v>3162</v>
      </c>
      <c r="E896" s="209" t="s">
        <v>1945</v>
      </c>
      <c r="F896" s="209" t="s">
        <v>1945</v>
      </c>
      <c r="G896" s="207" t="s">
        <v>3126</v>
      </c>
      <c r="H896" s="208">
        <v>0.2</v>
      </c>
      <c r="I896" s="209" t="s">
        <v>3163</v>
      </c>
      <c r="J896" s="208">
        <v>1</v>
      </c>
      <c r="K896" s="209" t="s">
        <v>3127</v>
      </c>
      <c r="L896" s="215" t="s">
        <v>3164</v>
      </c>
      <c r="M896" s="214" t="str">
        <f t="shared" si="143"/>
        <v>2002-05-23</v>
      </c>
      <c r="N896" s="46"/>
      <c r="O896" s="16"/>
      <c r="P896" s="14"/>
      <c r="Q896" s="217">
        <v>550</v>
      </c>
      <c r="R896" s="16">
        <v>0</v>
      </c>
      <c r="S896" s="16"/>
      <c r="T896" s="16">
        <f t="shared" si="152"/>
        <v>350</v>
      </c>
      <c r="U896" s="46"/>
      <c r="V896" s="16">
        <f t="shared" si="153"/>
        <v>350</v>
      </c>
      <c r="W896" s="16" t="str">
        <f t="shared" si="144"/>
        <v/>
      </c>
      <c r="X896" s="14"/>
      <c r="Y896" s="2"/>
      <c r="AA896" s="45" t="s">
        <v>3134</v>
      </c>
      <c r="AB896" s="224" t="s">
        <v>3130</v>
      </c>
      <c r="AC896" s="224">
        <v>1730</v>
      </c>
      <c r="AD896" s="224"/>
      <c r="AE896" s="224"/>
      <c r="AF896" s="224"/>
      <c r="AG896" s="224">
        <v>1</v>
      </c>
      <c r="AH896" s="224">
        <v>0</v>
      </c>
      <c r="AI896" s="224">
        <v>0</v>
      </c>
      <c r="AJ896" s="224">
        <v>0</v>
      </c>
      <c r="AK896" s="230">
        <f t="shared" si="145"/>
        <v>2002</v>
      </c>
      <c r="AL896" s="224">
        <f t="shared" si="146"/>
        <v>350</v>
      </c>
      <c r="AM896" s="224">
        <v>0</v>
      </c>
      <c r="AN896" s="224">
        <f t="shared" si="147"/>
        <v>350</v>
      </c>
      <c r="AO896" s="224">
        <f t="shared" si="148"/>
        <v>350</v>
      </c>
      <c r="AP896" s="233"/>
      <c r="AQ896" s="224">
        <f t="shared" si="149"/>
        <v>350</v>
      </c>
      <c r="AR896" s="224"/>
      <c r="AS896" s="224">
        <f t="shared" si="150"/>
        <v>350</v>
      </c>
      <c r="AT896" s="224">
        <f t="shared" si="151"/>
        <v>0</v>
      </c>
      <c r="AU896" s="224" t="str">
        <f>IFERROR((AQ896-#REF!+#REF!)/(#REF!-#REF!)*100,"")</f>
        <v/>
      </c>
      <c r="AV896" s="224"/>
      <c r="AW896" s="224"/>
      <c r="AX896" s="224"/>
    </row>
    <row r="897" ht="12.75" customHeight="1" spans="1:50">
      <c r="A897" s="13">
        <v>890</v>
      </c>
      <c r="B897" s="204" t="s">
        <v>3179</v>
      </c>
      <c r="C897" s="204" t="s">
        <v>3091</v>
      </c>
      <c r="D897" s="205" t="s">
        <v>3162</v>
      </c>
      <c r="E897" s="209" t="s">
        <v>1945</v>
      </c>
      <c r="F897" s="209" t="s">
        <v>1945</v>
      </c>
      <c r="G897" s="207" t="s">
        <v>3126</v>
      </c>
      <c r="H897" s="208">
        <v>0.2</v>
      </c>
      <c r="I897" s="209" t="s">
        <v>3163</v>
      </c>
      <c r="J897" s="208">
        <v>1</v>
      </c>
      <c r="K897" s="209" t="s">
        <v>3127</v>
      </c>
      <c r="L897" s="215" t="s">
        <v>1969</v>
      </c>
      <c r="M897" s="214" t="str">
        <f t="shared" si="143"/>
        <v>2006-12-31</v>
      </c>
      <c r="N897" s="46"/>
      <c r="O897" s="16"/>
      <c r="P897" s="14"/>
      <c r="Q897" s="217">
        <v>550</v>
      </c>
      <c r="R897" s="16">
        <v>0</v>
      </c>
      <c r="S897" s="16"/>
      <c r="T897" s="16">
        <f t="shared" si="152"/>
        <v>350</v>
      </c>
      <c r="U897" s="46"/>
      <c r="V897" s="16">
        <f t="shared" si="153"/>
        <v>350</v>
      </c>
      <c r="W897" s="16" t="str">
        <f t="shared" si="144"/>
        <v/>
      </c>
      <c r="X897" s="14"/>
      <c r="Y897" s="2"/>
      <c r="AA897" s="45" t="s">
        <v>3134</v>
      </c>
      <c r="AB897" s="224" t="s">
        <v>3130</v>
      </c>
      <c r="AC897" s="224">
        <v>1730</v>
      </c>
      <c r="AD897" s="224"/>
      <c r="AE897" s="224"/>
      <c r="AF897" s="224"/>
      <c r="AG897" s="224">
        <v>1</v>
      </c>
      <c r="AH897" s="224">
        <v>0</v>
      </c>
      <c r="AI897" s="224">
        <v>0</v>
      </c>
      <c r="AJ897" s="224">
        <v>0</v>
      </c>
      <c r="AK897" s="230">
        <f t="shared" si="145"/>
        <v>2006</v>
      </c>
      <c r="AL897" s="224">
        <f t="shared" si="146"/>
        <v>350</v>
      </c>
      <c r="AM897" s="224">
        <v>0</v>
      </c>
      <c r="AN897" s="224">
        <f t="shared" si="147"/>
        <v>350</v>
      </c>
      <c r="AO897" s="224">
        <f t="shared" si="148"/>
        <v>350</v>
      </c>
      <c r="AP897" s="233"/>
      <c r="AQ897" s="224">
        <f t="shared" si="149"/>
        <v>350</v>
      </c>
      <c r="AR897" s="224"/>
      <c r="AS897" s="224">
        <f t="shared" si="150"/>
        <v>350</v>
      </c>
      <c r="AT897" s="224">
        <f t="shared" si="151"/>
        <v>0</v>
      </c>
      <c r="AU897" s="224" t="str">
        <f>IFERROR((AQ897-#REF!+#REF!)/(#REF!-#REF!)*100,"")</f>
        <v/>
      </c>
      <c r="AV897" s="224"/>
      <c r="AW897" s="224"/>
      <c r="AX897" s="224"/>
    </row>
    <row r="898" ht="12.75" customHeight="1" spans="1:50">
      <c r="A898" s="13">
        <v>891</v>
      </c>
      <c r="B898" s="204" t="s">
        <v>3180</v>
      </c>
      <c r="C898" s="204" t="s">
        <v>3091</v>
      </c>
      <c r="D898" s="205" t="s">
        <v>3162</v>
      </c>
      <c r="E898" s="209" t="s">
        <v>1945</v>
      </c>
      <c r="F898" s="209" t="s">
        <v>1945</v>
      </c>
      <c r="G898" s="207" t="s">
        <v>3126</v>
      </c>
      <c r="H898" s="208">
        <v>0.2</v>
      </c>
      <c r="I898" s="209" t="s">
        <v>3163</v>
      </c>
      <c r="J898" s="208">
        <v>1</v>
      </c>
      <c r="K898" s="209" t="s">
        <v>3127</v>
      </c>
      <c r="L898" s="215" t="s">
        <v>3164</v>
      </c>
      <c r="M898" s="214" t="str">
        <f t="shared" si="143"/>
        <v>2002-05-23</v>
      </c>
      <c r="N898" s="46"/>
      <c r="O898" s="16"/>
      <c r="P898" s="14"/>
      <c r="Q898" s="217">
        <v>550</v>
      </c>
      <c r="R898" s="16">
        <v>0</v>
      </c>
      <c r="S898" s="16"/>
      <c r="T898" s="16">
        <f t="shared" si="152"/>
        <v>350</v>
      </c>
      <c r="U898" s="46"/>
      <c r="V898" s="16">
        <f t="shared" si="153"/>
        <v>350</v>
      </c>
      <c r="W898" s="16" t="str">
        <f t="shared" si="144"/>
        <v/>
      </c>
      <c r="X898" s="14"/>
      <c r="Y898" s="2"/>
      <c r="AA898" s="45" t="s">
        <v>3134</v>
      </c>
      <c r="AB898" s="224" t="s">
        <v>3130</v>
      </c>
      <c r="AC898" s="224">
        <v>1730</v>
      </c>
      <c r="AD898" s="224"/>
      <c r="AE898" s="224"/>
      <c r="AF898" s="224"/>
      <c r="AG898" s="224">
        <v>1</v>
      </c>
      <c r="AH898" s="224">
        <v>0</v>
      </c>
      <c r="AI898" s="224">
        <v>0</v>
      </c>
      <c r="AJ898" s="224">
        <v>0</v>
      </c>
      <c r="AK898" s="230">
        <f t="shared" si="145"/>
        <v>2002</v>
      </c>
      <c r="AL898" s="224">
        <f t="shared" si="146"/>
        <v>350</v>
      </c>
      <c r="AM898" s="224">
        <v>0</v>
      </c>
      <c r="AN898" s="224">
        <f t="shared" si="147"/>
        <v>350</v>
      </c>
      <c r="AO898" s="224">
        <f t="shared" si="148"/>
        <v>350</v>
      </c>
      <c r="AP898" s="233"/>
      <c r="AQ898" s="224">
        <f t="shared" si="149"/>
        <v>350</v>
      </c>
      <c r="AR898" s="224"/>
      <c r="AS898" s="224">
        <f t="shared" si="150"/>
        <v>350</v>
      </c>
      <c r="AT898" s="224">
        <f t="shared" si="151"/>
        <v>0</v>
      </c>
      <c r="AU898" s="224" t="str">
        <f>IFERROR((AQ898-#REF!+#REF!)/(#REF!-#REF!)*100,"")</f>
        <v/>
      </c>
      <c r="AV898" s="224"/>
      <c r="AW898" s="224"/>
      <c r="AX898" s="224"/>
    </row>
    <row r="899" ht="12.75" customHeight="1" spans="1:50">
      <c r="A899" s="13">
        <v>892</v>
      </c>
      <c r="B899" s="204" t="s">
        <v>3181</v>
      </c>
      <c r="C899" s="204" t="s">
        <v>3091</v>
      </c>
      <c r="D899" s="205" t="s">
        <v>3162</v>
      </c>
      <c r="E899" s="209" t="s">
        <v>1945</v>
      </c>
      <c r="F899" s="209" t="s">
        <v>1945</v>
      </c>
      <c r="G899" s="207" t="s">
        <v>3126</v>
      </c>
      <c r="H899" s="208">
        <v>0.2</v>
      </c>
      <c r="I899" s="209" t="s">
        <v>3163</v>
      </c>
      <c r="J899" s="208">
        <v>1</v>
      </c>
      <c r="K899" s="209" t="s">
        <v>3127</v>
      </c>
      <c r="L899" s="215" t="s">
        <v>3164</v>
      </c>
      <c r="M899" s="214" t="str">
        <f t="shared" si="143"/>
        <v>2002-05-23</v>
      </c>
      <c r="N899" s="46"/>
      <c r="O899" s="16"/>
      <c r="P899" s="14"/>
      <c r="Q899" s="217">
        <v>550</v>
      </c>
      <c r="R899" s="16">
        <v>0</v>
      </c>
      <c r="S899" s="16"/>
      <c r="T899" s="16">
        <f t="shared" si="152"/>
        <v>350</v>
      </c>
      <c r="U899" s="46"/>
      <c r="V899" s="16">
        <f t="shared" si="153"/>
        <v>350</v>
      </c>
      <c r="W899" s="16" t="str">
        <f t="shared" si="144"/>
        <v/>
      </c>
      <c r="X899" s="14"/>
      <c r="Y899" s="2"/>
      <c r="AA899" s="45" t="s">
        <v>3134</v>
      </c>
      <c r="AB899" s="224" t="s">
        <v>3130</v>
      </c>
      <c r="AC899" s="224">
        <v>1730</v>
      </c>
      <c r="AD899" s="224"/>
      <c r="AE899" s="224"/>
      <c r="AF899" s="224"/>
      <c r="AG899" s="224">
        <v>1</v>
      </c>
      <c r="AH899" s="224">
        <v>0</v>
      </c>
      <c r="AI899" s="224">
        <v>0</v>
      </c>
      <c r="AJ899" s="224">
        <v>0</v>
      </c>
      <c r="AK899" s="230">
        <f t="shared" si="145"/>
        <v>2002</v>
      </c>
      <c r="AL899" s="224">
        <f t="shared" si="146"/>
        <v>350</v>
      </c>
      <c r="AM899" s="224">
        <v>0</v>
      </c>
      <c r="AN899" s="224">
        <f t="shared" si="147"/>
        <v>350</v>
      </c>
      <c r="AO899" s="224">
        <f t="shared" si="148"/>
        <v>350</v>
      </c>
      <c r="AP899" s="233"/>
      <c r="AQ899" s="224">
        <f t="shared" si="149"/>
        <v>350</v>
      </c>
      <c r="AR899" s="224"/>
      <c r="AS899" s="224">
        <f t="shared" si="150"/>
        <v>350</v>
      </c>
      <c r="AT899" s="224">
        <f t="shared" si="151"/>
        <v>0</v>
      </c>
      <c r="AU899" s="224" t="str">
        <f>IFERROR((AQ899-#REF!+#REF!)/(#REF!-#REF!)*100,"")</f>
        <v/>
      </c>
      <c r="AV899" s="224"/>
      <c r="AW899" s="224"/>
      <c r="AX899" s="224"/>
    </row>
    <row r="900" ht="12.75" customHeight="1" spans="1:50">
      <c r="A900" s="13">
        <v>893</v>
      </c>
      <c r="B900" s="204" t="s">
        <v>3182</v>
      </c>
      <c r="C900" s="204" t="s">
        <v>3091</v>
      </c>
      <c r="D900" s="205" t="s">
        <v>3162</v>
      </c>
      <c r="E900" s="209" t="s">
        <v>1945</v>
      </c>
      <c r="F900" s="209" t="s">
        <v>1945</v>
      </c>
      <c r="G900" s="207" t="s">
        <v>3126</v>
      </c>
      <c r="H900" s="208">
        <v>0.2</v>
      </c>
      <c r="I900" s="209" t="s">
        <v>3163</v>
      </c>
      <c r="J900" s="208">
        <v>1</v>
      </c>
      <c r="K900" s="209" t="s">
        <v>3127</v>
      </c>
      <c r="L900" s="215" t="s">
        <v>3164</v>
      </c>
      <c r="M900" s="214" t="str">
        <f t="shared" si="143"/>
        <v>2002-05-23</v>
      </c>
      <c r="N900" s="46"/>
      <c r="O900" s="16"/>
      <c r="P900" s="14"/>
      <c r="Q900" s="217">
        <v>550</v>
      </c>
      <c r="R900" s="16">
        <v>0</v>
      </c>
      <c r="S900" s="16"/>
      <c r="T900" s="16">
        <f t="shared" si="152"/>
        <v>350</v>
      </c>
      <c r="U900" s="46"/>
      <c r="V900" s="16">
        <f t="shared" si="153"/>
        <v>350</v>
      </c>
      <c r="W900" s="16" t="str">
        <f t="shared" si="144"/>
        <v/>
      </c>
      <c r="X900" s="14"/>
      <c r="Y900" s="2"/>
      <c r="AA900" s="45" t="s">
        <v>3134</v>
      </c>
      <c r="AB900" s="224" t="s">
        <v>3130</v>
      </c>
      <c r="AC900" s="224">
        <v>1730</v>
      </c>
      <c r="AD900" s="224"/>
      <c r="AE900" s="224"/>
      <c r="AF900" s="224"/>
      <c r="AG900" s="224">
        <v>1</v>
      </c>
      <c r="AH900" s="224">
        <v>0</v>
      </c>
      <c r="AI900" s="224">
        <v>0</v>
      </c>
      <c r="AJ900" s="224">
        <v>0</v>
      </c>
      <c r="AK900" s="230">
        <f t="shared" si="145"/>
        <v>2002</v>
      </c>
      <c r="AL900" s="224">
        <f t="shared" si="146"/>
        <v>350</v>
      </c>
      <c r="AM900" s="224">
        <v>0</v>
      </c>
      <c r="AN900" s="224">
        <f t="shared" si="147"/>
        <v>350</v>
      </c>
      <c r="AO900" s="224">
        <f t="shared" si="148"/>
        <v>350</v>
      </c>
      <c r="AP900" s="233"/>
      <c r="AQ900" s="224">
        <f t="shared" si="149"/>
        <v>350</v>
      </c>
      <c r="AR900" s="224"/>
      <c r="AS900" s="224">
        <f t="shared" si="150"/>
        <v>350</v>
      </c>
      <c r="AT900" s="224">
        <f t="shared" si="151"/>
        <v>0</v>
      </c>
      <c r="AU900" s="224" t="str">
        <f>IFERROR((AQ900-#REF!+#REF!)/(#REF!-#REF!)*100,"")</f>
        <v/>
      </c>
      <c r="AV900" s="224"/>
      <c r="AW900" s="224"/>
      <c r="AX900" s="224"/>
    </row>
    <row r="901" ht="12.75" customHeight="1" spans="1:50">
      <c r="A901" s="13">
        <v>894</v>
      </c>
      <c r="B901" s="204" t="s">
        <v>3183</v>
      </c>
      <c r="C901" s="204" t="s">
        <v>3091</v>
      </c>
      <c r="D901" s="205" t="s">
        <v>3162</v>
      </c>
      <c r="E901" s="209" t="s">
        <v>1945</v>
      </c>
      <c r="F901" s="209" t="s">
        <v>1945</v>
      </c>
      <c r="G901" s="207" t="s">
        <v>3126</v>
      </c>
      <c r="H901" s="208">
        <v>0.2</v>
      </c>
      <c r="I901" s="209" t="s">
        <v>3163</v>
      </c>
      <c r="J901" s="208">
        <v>1</v>
      </c>
      <c r="K901" s="209" t="s">
        <v>3127</v>
      </c>
      <c r="L901" s="215" t="s">
        <v>3164</v>
      </c>
      <c r="M901" s="214" t="str">
        <f t="shared" si="143"/>
        <v>2002-05-23</v>
      </c>
      <c r="N901" s="46"/>
      <c r="O901" s="16"/>
      <c r="P901" s="14"/>
      <c r="Q901" s="217">
        <v>550</v>
      </c>
      <c r="R901" s="16">
        <v>0</v>
      </c>
      <c r="S901" s="16"/>
      <c r="T901" s="16">
        <f t="shared" si="152"/>
        <v>350</v>
      </c>
      <c r="U901" s="46"/>
      <c r="V901" s="16">
        <f t="shared" si="153"/>
        <v>350</v>
      </c>
      <c r="W901" s="16" t="str">
        <f t="shared" si="144"/>
        <v/>
      </c>
      <c r="X901" s="14"/>
      <c r="Y901" s="2"/>
      <c r="AA901" s="45" t="s">
        <v>3134</v>
      </c>
      <c r="AB901" s="224" t="s">
        <v>3130</v>
      </c>
      <c r="AC901" s="224">
        <v>1730</v>
      </c>
      <c r="AD901" s="224"/>
      <c r="AE901" s="224"/>
      <c r="AF901" s="224"/>
      <c r="AG901" s="224">
        <v>1</v>
      </c>
      <c r="AH901" s="224">
        <v>0</v>
      </c>
      <c r="AI901" s="224">
        <v>0</v>
      </c>
      <c r="AJ901" s="224">
        <v>0</v>
      </c>
      <c r="AK901" s="230">
        <f t="shared" si="145"/>
        <v>2002</v>
      </c>
      <c r="AL901" s="224">
        <f t="shared" si="146"/>
        <v>350</v>
      </c>
      <c r="AM901" s="224">
        <v>0</v>
      </c>
      <c r="AN901" s="224">
        <f t="shared" si="147"/>
        <v>350</v>
      </c>
      <c r="AO901" s="224">
        <f t="shared" si="148"/>
        <v>350</v>
      </c>
      <c r="AP901" s="233"/>
      <c r="AQ901" s="224">
        <f t="shared" si="149"/>
        <v>350</v>
      </c>
      <c r="AR901" s="224"/>
      <c r="AS901" s="224">
        <f t="shared" si="150"/>
        <v>350</v>
      </c>
      <c r="AT901" s="224">
        <f t="shared" si="151"/>
        <v>0</v>
      </c>
      <c r="AU901" s="224" t="str">
        <f>IFERROR((AQ901-#REF!+#REF!)/(#REF!-#REF!)*100,"")</f>
        <v/>
      </c>
      <c r="AV901" s="224"/>
      <c r="AW901" s="224"/>
      <c r="AX901" s="224"/>
    </row>
    <row r="902" ht="12.75" customHeight="1" spans="1:50">
      <c r="A902" s="13">
        <v>895</v>
      </c>
      <c r="B902" s="204" t="s">
        <v>3184</v>
      </c>
      <c r="C902" s="204" t="s">
        <v>3091</v>
      </c>
      <c r="D902" s="205" t="s">
        <v>3162</v>
      </c>
      <c r="E902" s="209" t="s">
        <v>1945</v>
      </c>
      <c r="F902" s="209" t="s">
        <v>1945</v>
      </c>
      <c r="G902" s="207" t="s">
        <v>3126</v>
      </c>
      <c r="H902" s="208">
        <v>0.2</v>
      </c>
      <c r="I902" s="209" t="s">
        <v>3163</v>
      </c>
      <c r="J902" s="208">
        <v>1</v>
      </c>
      <c r="K902" s="209" t="s">
        <v>3127</v>
      </c>
      <c r="L902" s="215" t="s">
        <v>3164</v>
      </c>
      <c r="M902" s="214" t="str">
        <f t="shared" si="143"/>
        <v>2002-05-23</v>
      </c>
      <c r="N902" s="46"/>
      <c r="O902" s="16"/>
      <c r="P902" s="14"/>
      <c r="Q902" s="217">
        <v>550</v>
      </c>
      <c r="R902" s="16">
        <v>0</v>
      </c>
      <c r="S902" s="16"/>
      <c r="T902" s="16">
        <f t="shared" si="152"/>
        <v>350</v>
      </c>
      <c r="U902" s="46"/>
      <c r="V902" s="16">
        <f t="shared" si="153"/>
        <v>350</v>
      </c>
      <c r="W902" s="16" t="str">
        <f t="shared" si="144"/>
        <v/>
      </c>
      <c r="X902" s="14"/>
      <c r="Y902" s="2" t="s">
        <v>3185</v>
      </c>
      <c r="AA902" s="45" t="s">
        <v>3134</v>
      </c>
      <c r="AB902" s="224" t="s">
        <v>3130</v>
      </c>
      <c r="AC902" s="224">
        <v>1730</v>
      </c>
      <c r="AD902" s="224"/>
      <c r="AE902" s="224"/>
      <c r="AF902" s="224"/>
      <c r="AG902" s="224">
        <v>1</v>
      </c>
      <c r="AH902" s="224">
        <v>0</v>
      </c>
      <c r="AI902" s="224">
        <v>0</v>
      </c>
      <c r="AJ902" s="224">
        <v>0</v>
      </c>
      <c r="AK902" s="230">
        <f t="shared" si="145"/>
        <v>2002</v>
      </c>
      <c r="AL902" s="224">
        <f t="shared" si="146"/>
        <v>350</v>
      </c>
      <c r="AM902" s="224">
        <v>0</v>
      </c>
      <c r="AN902" s="224">
        <f t="shared" si="147"/>
        <v>350</v>
      </c>
      <c r="AO902" s="224">
        <f t="shared" si="148"/>
        <v>350</v>
      </c>
      <c r="AP902" s="233"/>
      <c r="AQ902" s="224">
        <f t="shared" si="149"/>
        <v>350</v>
      </c>
      <c r="AR902" s="224"/>
      <c r="AS902" s="224">
        <f t="shared" si="150"/>
        <v>350</v>
      </c>
      <c r="AT902" s="224">
        <f t="shared" si="151"/>
        <v>0</v>
      </c>
      <c r="AU902" s="224" t="str">
        <f>IFERROR((AQ902-#REF!+#REF!)/(#REF!-#REF!)*100,"")</f>
        <v/>
      </c>
      <c r="AV902" s="224"/>
      <c r="AW902" s="224"/>
      <c r="AX902" s="224"/>
    </row>
    <row r="903" ht="12.75" customHeight="1" spans="1:50">
      <c r="A903" s="13">
        <v>896</v>
      </c>
      <c r="B903" s="204" t="s">
        <v>3186</v>
      </c>
      <c r="C903" s="204" t="s">
        <v>3091</v>
      </c>
      <c r="D903" s="205" t="s">
        <v>3162</v>
      </c>
      <c r="E903" s="209" t="s">
        <v>1945</v>
      </c>
      <c r="F903" s="209" t="s">
        <v>1945</v>
      </c>
      <c r="G903" s="207" t="s">
        <v>3126</v>
      </c>
      <c r="H903" s="208">
        <v>0.2</v>
      </c>
      <c r="I903" s="209" t="s">
        <v>3163</v>
      </c>
      <c r="J903" s="208">
        <v>1</v>
      </c>
      <c r="K903" s="209" t="s">
        <v>3127</v>
      </c>
      <c r="L903" s="215" t="s">
        <v>3164</v>
      </c>
      <c r="M903" s="214" t="str">
        <f t="shared" si="143"/>
        <v>2002-05-23</v>
      </c>
      <c r="N903" s="46"/>
      <c r="O903" s="16"/>
      <c r="P903" s="14"/>
      <c r="Q903" s="217">
        <v>550</v>
      </c>
      <c r="R903" s="16">
        <v>0</v>
      </c>
      <c r="S903" s="16"/>
      <c r="T903" s="16">
        <f t="shared" si="152"/>
        <v>350</v>
      </c>
      <c r="U903" s="46"/>
      <c r="V903" s="16">
        <f t="shared" si="153"/>
        <v>350</v>
      </c>
      <c r="W903" s="16" t="str">
        <f t="shared" si="144"/>
        <v/>
      </c>
      <c r="X903" s="14"/>
      <c r="Y903" s="2" t="s">
        <v>3187</v>
      </c>
      <c r="AA903" s="45" t="s">
        <v>3134</v>
      </c>
      <c r="AB903" s="224" t="s">
        <v>3130</v>
      </c>
      <c r="AC903" s="224">
        <v>1730</v>
      </c>
      <c r="AD903" s="224"/>
      <c r="AE903" s="224"/>
      <c r="AF903" s="224"/>
      <c r="AG903" s="224">
        <v>1</v>
      </c>
      <c r="AH903" s="224">
        <v>0</v>
      </c>
      <c r="AI903" s="224">
        <v>0</v>
      </c>
      <c r="AJ903" s="224">
        <v>0</v>
      </c>
      <c r="AK903" s="230">
        <f t="shared" si="145"/>
        <v>2002</v>
      </c>
      <c r="AL903" s="224">
        <f t="shared" si="146"/>
        <v>350</v>
      </c>
      <c r="AM903" s="224">
        <v>0</v>
      </c>
      <c r="AN903" s="224">
        <f t="shared" si="147"/>
        <v>350</v>
      </c>
      <c r="AO903" s="224">
        <f t="shared" si="148"/>
        <v>350</v>
      </c>
      <c r="AP903" s="233"/>
      <c r="AQ903" s="224">
        <f t="shared" si="149"/>
        <v>350</v>
      </c>
      <c r="AR903" s="224"/>
      <c r="AS903" s="224">
        <f t="shared" si="150"/>
        <v>350</v>
      </c>
      <c r="AT903" s="224">
        <f t="shared" si="151"/>
        <v>0</v>
      </c>
      <c r="AU903" s="224" t="str">
        <f>IFERROR((AQ903-#REF!+#REF!)/(#REF!-#REF!)*100,"")</f>
        <v/>
      </c>
      <c r="AV903" s="224"/>
      <c r="AW903" s="224"/>
      <c r="AX903" s="224"/>
    </row>
    <row r="904" ht="12.75" customHeight="1" spans="1:50">
      <c r="A904" s="13">
        <v>897</v>
      </c>
      <c r="B904" s="204" t="s">
        <v>3188</v>
      </c>
      <c r="C904" s="204" t="s">
        <v>3091</v>
      </c>
      <c r="D904" s="205" t="s">
        <v>3162</v>
      </c>
      <c r="E904" s="209" t="s">
        <v>1945</v>
      </c>
      <c r="F904" s="209" t="s">
        <v>1945</v>
      </c>
      <c r="G904" s="207" t="s">
        <v>3126</v>
      </c>
      <c r="H904" s="208">
        <v>0.2</v>
      </c>
      <c r="I904" s="209" t="s">
        <v>3163</v>
      </c>
      <c r="J904" s="208">
        <v>1</v>
      </c>
      <c r="K904" s="209" t="s">
        <v>3127</v>
      </c>
      <c r="L904" s="215" t="s">
        <v>3164</v>
      </c>
      <c r="M904" s="214" t="str">
        <f t="shared" ref="M904:M967" si="154">L904</f>
        <v>2002-05-23</v>
      </c>
      <c r="N904" s="46"/>
      <c r="O904" s="16"/>
      <c r="P904" s="14"/>
      <c r="Q904" s="217">
        <v>550</v>
      </c>
      <c r="R904" s="16">
        <v>0</v>
      </c>
      <c r="S904" s="16"/>
      <c r="T904" s="16">
        <f t="shared" si="152"/>
        <v>350</v>
      </c>
      <c r="U904" s="46"/>
      <c r="V904" s="16">
        <f t="shared" si="153"/>
        <v>350</v>
      </c>
      <c r="W904" s="16" t="str">
        <f t="shared" ref="W904:W967" si="155">IF(R904-S904=0,"",(V904-R904+S904)/(R904-S904)*100)</f>
        <v/>
      </c>
      <c r="X904" s="14"/>
      <c r="Y904" s="2"/>
      <c r="AA904" s="45" t="s">
        <v>3134</v>
      </c>
      <c r="AB904" s="224" t="s">
        <v>3130</v>
      </c>
      <c r="AC904" s="224">
        <v>1730</v>
      </c>
      <c r="AD904" s="224"/>
      <c r="AE904" s="224"/>
      <c r="AF904" s="224"/>
      <c r="AG904" s="224">
        <v>1</v>
      </c>
      <c r="AH904" s="224">
        <v>0</v>
      </c>
      <c r="AI904" s="224">
        <v>0</v>
      </c>
      <c r="AJ904" s="224">
        <v>0</v>
      </c>
      <c r="AK904" s="230">
        <f t="shared" ref="AK904:AK967" si="156">YEAR(M904)</f>
        <v>2002</v>
      </c>
      <c r="AL904" s="224">
        <f t="shared" ref="AL904:AL967" si="157">IF(AND(AB904="市场法",AA904="否"),AJ904*J904,ROUND(AC904*H904*AG904+AD904*H904*AI904,-1))</f>
        <v>350</v>
      </c>
      <c r="AM904" s="224">
        <v>0</v>
      </c>
      <c r="AN904" s="224">
        <f t="shared" ref="AN904:AN967" si="158">ROUND((AL904+AM904),-1)</f>
        <v>350</v>
      </c>
      <c r="AO904" s="224">
        <f t="shared" ref="AO904:AO967" si="159">AN904</f>
        <v>350</v>
      </c>
      <c r="AP904" s="233"/>
      <c r="AQ904" s="224">
        <f t="shared" ref="AQ904:AQ967" si="160">IF(AP904="",AO904,ROUND(AO904*AP904/100,0))</f>
        <v>350</v>
      </c>
      <c r="AR904" s="224"/>
      <c r="AS904" s="224">
        <f t="shared" ref="AS904:AS967" si="161">IF((AQ904-AR904)&lt;0,0,AQ904-AR904)</f>
        <v>350</v>
      </c>
      <c r="AT904" s="224">
        <f t="shared" ref="AT904:AT967" si="162">IF((R904-S904)&lt;0,0,R904-S904)</f>
        <v>0</v>
      </c>
      <c r="AU904" s="224" t="str">
        <f>IFERROR((AQ904-#REF!+#REF!)/(#REF!-#REF!)*100,"")</f>
        <v/>
      </c>
      <c r="AV904" s="224"/>
      <c r="AW904" s="224"/>
      <c r="AX904" s="224"/>
    </row>
    <row r="905" ht="12.75" customHeight="1" spans="1:50">
      <c r="A905" s="13">
        <v>898</v>
      </c>
      <c r="B905" s="204" t="s">
        <v>3189</v>
      </c>
      <c r="C905" s="204" t="s">
        <v>3091</v>
      </c>
      <c r="D905" s="205" t="s">
        <v>3162</v>
      </c>
      <c r="E905" s="209" t="s">
        <v>1945</v>
      </c>
      <c r="F905" s="209" t="s">
        <v>1945</v>
      </c>
      <c r="G905" s="207" t="s">
        <v>3126</v>
      </c>
      <c r="H905" s="208">
        <v>0.2</v>
      </c>
      <c r="I905" s="209" t="s">
        <v>3163</v>
      </c>
      <c r="J905" s="208">
        <v>1</v>
      </c>
      <c r="K905" s="209" t="s">
        <v>3127</v>
      </c>
      <c r="L905" s="215" t="s">
        <v>3164</v>
      </c>
      <c r="M905" s="214" t="str">
        <f t="shared" si="154"/>
        <v>2002-05-23</v>
      </c>
      <c r="N905" s="46"/>
      <c r="O905" s="16"/>
      <c r="P905" s="14"/>
      <c r="Q905" s="217">
        <v>550</v>
      </c>
      <c r="R905" s="16">
        <v>0</v>
      </c>
      <c r="S905" s="16"/>
      <c r="T905" s="16">
        <f t="shared" ref="T905:T968" si="163">AS905</f>
        <v>350</v>
      </c>
      <c r="U905" s="46"/>
      <c r="V905" s="16">
        <f t="shared" ref="V905:V968" si="164">T905</f>
        <v>350</v>
      </c>
      <c r="W905" s="16" t="str">
        <f t="shared" si="155"/>
        <v/>
      </c>
      <c r="X905" s="14"/>
      <c r="Y905" s="2"/>
      <c r="AA905" s="45" t="s">
        <v>3134</v>
      </c>
      <c r="AB905" s="224" t="s">
        <v>3130</v>
      </c>
      <c r="AC905" s="224">
        <v>1730</v>
      </c>
      <c r="AD905" s="224"/>
      <c r="AE905" s="224"/>
      <c r="AF905" s="224"/>
      <c r="AG905" s="224">
        <v>1</v>
      </c>
      <c r="AH905" s="224">
        <v>0</v>
      </c>
      <c r="AI905" s="224">
        <v>0</v>
      </c>
      <c r="AJ905" s="224">
        <v>0</v>
      </c>
      <c r="AK905" s="230">
        <f t="shared" si="156"/>
        <v>2002</v>
      </c>
      <c r="AL905" s="224">
        <f t="shared" si="157"/>
        <v>350</v>
      </c>
      <c r="AM905" s="224">
        <v>0</v>
      </c>
      <c r="AN905" s="224">
        <f t="shared" si="158"/>
        <v>350</v>
      </c>
      <c r="AO905" s="224">
        <f t="shared" si="159"/>
        <v>350</v>
      </c>
      <c r="AP905" s="233"/>
      <c r="AQ905" s="224">
        <f t="shared" si="160"/>
        <v>350</v>
      </c>
      <c r="AR905" s="224"/>
      <c r="AS905" s="224">
        <f t="shared" si="161"/>
        <v>350</v>
      </c>
      <c r="AT905" s="224">
        <f t="shared" si="162"/>
        <v>0</v>
      </c>
      <c r="AU905" s="224" t="str">
        <f>IFERROR((AQ905-#REF!+#REF!)/(#REF!-#REF!)*100,"")</f>
        <v/>
      </c>
      <c r="AV905" s="224"/>
      <c r="AW905" s="224"/>
      <c r="AX905" s="224"/>
    </row>
    <row r="906" ht="12.75" customHeight="1" spans="1:50">
      <c r="A906" s="13">
        <v>899</v>
      </c>
      <c r="B906" s="204" t="s">
        <v>3190</v>
      </c>
      <c r="C906" s="204" t="s">
        <v>3091</v>
      </c>
      <c r="D906" s="205" t="s">
        <v>3162</v>
      </c>
      <c r="E906" s="209" t="s">
        <v>1945</v>
      </c>
      <c r="F906" s="209" t="s">
        <v>1945</v>
      </c>
      <c r="G906" s="207" t="s">
        <v>3126</v>
      </c>
      <c r="H906" s="208">
        <v>0.2</v>
      </c>
      <c r="I906" s="209" t="s">
        <v>3163</v>
      </c>
      <c r="J906" s="208">
        <v>1</v>
      </c>
      <c r="K906" s="209" t="s">
        <v>3127</v>
      </c>
      <c r="L906" s="215" t="s">
        <v>3164</v>
      </c>
      <c r="M906" s="214" t="str">
        <f t="shared" si="154"/>
        <v>2002-05-23</v>
      </c>
      <c r="N906" s="46"/>
      <c r="O906" s="16"/>
      <c r="P906" s="14"/>
      <c r="Q906" s="217">
        <v>550</v>
      </c>
      <c r="R906" s="16">
        <v>0</v>
      </c>
      <c r="S906" s="16"/>
      <c r="T906" s="16">
        <f t="shared" si="163"/>
        <v>350</v>
      </c>
      <c r="U906" s="46"/>
      <c r="V906" s="16">
        <f t="shared" si="164"/>
        <v>350</v>
      </c>
      <c r="W906" s="16" t="str">
        <f t="shared" si="155"/>
        <v/>
      </c>
      <c r="X906" s="14"/>
      <c r="Y906" s="2"/>
      <c r="AA906" s="45" t="s">
        <v>3134</v>
      </c>
      <c r="AB906" s="224" t="s">
        <v>3130</v>
      </c>
      <c r="AC906" s="224">
        <v>1730</v>
      </c>
      <c r="AD906" s="224"/>
      <c r="AE906" s="224"/>
      <c r="AF906" s="224"/>
      <c r="AG906" s="224">
        <v>1</v>
      </c>
      <c r="AH906" s="224">
        <v>0</v>
      </c>
      <c r="AI906" s="224">
        <v>0</v>
      </c>
      <c r="AJ906" s="224">
        <v>0</v>
      </c>
      <c r="AK906" s="230">
        <f t="shared" si="156"/>
        <v>2002</v>
      </c>
      <c r="AL906" s="224">
        <f t="shared" si="157"/>
        <v>350</v>
      </c>
      <c r="AM906" s="224">
        <v>0</v>
      </c>
      <c r="AN906" s="224">
        <f t="shared" si="158"/>
        <v>350</v>
      </c>
      <c r="AO906" s="224">
        <f t="shared" si="159"/>
        <v>350</v>
      </c>
      <c r="AP906" s="233"/>
      <c r="AQ906" s="224">
        <f t="shared" si="160"/>
        <v>350</v>
      </c>
      <c r="AR906" s="224"/>
      <c r="AS906" s="224">
        <f t="shared" si="161"/>
        <v>350</v>
      </c>
      <c r="AT906" s="224">
        <f t="shared" si="162"/>
        <v>0</v>
      </c>
      <c r="AU906" s="224" t="str">
        <f>IFERROR((AQ906-#REF!+#REF!)/(#REF!-#REF!)*100,"")</f>
        <v/>
      </c>
      <c r="AV906" s="224"/>
      <c r="AW906" s="224"/>
      <c r="AX906" s="224"/>
    </row>
    <row r="907" ht="12.75" customHeight="1" spans="1:50">
      <c r="A907" s="13">
        <v>900</v>
      </c>
      <c r="B907" s="204" t="s">
        <v>3191</v>
      </c>
      <c r="C907" s="204" t="s">
        <v>3092</v>
      </c>
      <c r="D907" s="205" t="s">
        <v>3162</v>
      </c>
      <c r="E907" s="209" t="s">
        <v>1945</v>
      </c>
      <c r="F907" s="209" t="s">
        <v>1945</v>
      </c>
      <c r="G907" s="207" t="s">
        <v>3126</v>
      </c>
      <c r="H907" s="208">
        <v>0.8</v>
      </c>
      <c r="I907" s="209" t="s">
        <v>3163</v>
      </c>
      <c r="J907" s="208">
        <v>1</v>
      </c>
      <c r="K907" s="209" t="s">
        <v>3127</v>
      </c>
      <c r="L907" s="215" t="s">
        <v>3164</v>
      </c>
      <c r="M907" s="214" t="str">
        <f t="shared" si="154"/>
        <v>2002-05-23</v>
      </c>
      <c r="N907" s="46"/>
      <c r="O907" s="16"/>
      <c r="P907" s="14"/>
      <c r="Q907" s="217">
        <v>6500</v>
      </c>
      <c r="R907" s="16">
        <v>0</v>
      </c>
      <c r="S907" s="16"/>
      <c r="T907" s="16">
        <f t="shared" si="163"/>
        <v>1380</v>
      </c>
      <c r="U907" s="46"/>
      <c r="V907" s="16">
        <f t="shared" si="164"/>
        <v>1380</v>
      </c>
      <c r="W907" s="16" t="str">
        <f t="shared" si="155"/>
        <v/>
      </c>
      <c r="X907" s="14"/>
      <c r="Y907" s="2"/>
      <c r="AA907" s="45" t="s">
        <v>3134</v>
      </c>
      <c r="AB907" s="224" t="s">
        <v>3130</v>
      </c>
      <c r="AC907" s="224">
        <v>1730</v>
      </c>
      <c r="AD907" s="224"/>
      <c r="AE907" s="224"/>
      <c r="AF907" s="224"/>
      <c r="AG907" s="224">
        <v>1</v>
      </c>
      <c r="AH907" s="224">
        <v>0</v>
      </c>
      <c r="AI907" s="224">
        <v>0</v>
      </c>
      <c r="AJ907" s="224">
        <v>0</v>
      </c>
      <c r="AK907" s="230">
        <f t="shared" si="156"/>
        <v>2002</v>
      </c>
      <c r="AL907" s="224">
        <f t="shared" si="157"/>
        <v>1380</v>
      </c>
      <c r="AM907" s="224">
        <v>0</v>
      </c>
      <c r="AN907" s="224">
        <f t="shared" si="158"/>
        <v>1380</v>
      </c>
      <c r="AO907" s="224">
        <f t="shared" si="159"/>
        <v>1380</v>
      </c>
      <c r="AP907" s="233"/>
      <c r="AQ907" s="224">
        <f t="shared" si="160"/>
        <v>1380</v>
      </c>
      <c r="AR907" s="224"/>
      <c r="AS907" s="224">
        <f t="shared" si="161"/>
        <v>1380</v>
      </c>
      <c r="AT907" s="224">
        <f t="shared" si="162"/>
        <v>0</v>
      </c>
      <c r="AU907" s="224" t="str">
        <f>IFERROR((AQ907-#REF!+#REF!)/(#REF!-#REF!)*100,"")</f>
        <v/>
      </c>
      <c r="AV907" s="224"/>
      <c r="AW907" s="224"/>
      <c r="AX907" s="224"/>
    </row>
    <row r="908" ht="12.75" customHeight="1" spans="1:50">
      <c r="A908" s="13">
        <v>901</v>
      </c>
      <c r="B908" s="204" t="s">
        <v>2811</v>
      </c>
      <c r="C908" s="204" t="s">
        <v>2812</v>
      </c>
      <c r="D908" s="205" t="s">
        <v>1798</v>
      </c>
      <c r="E908" s="206"/>
      <c r="F908" s="206"/>
      <c r="G908" s="207" t="s">
        <v>3126</v>
      </c>
      <c r="H908" s="208"/>
      <c r="I908" s="209" t="s">
        <v>1799</v>
      </c>
      <c r="J908" s="208">
        <v>1</v>
      </c>
      <c r="K908" s="209" t="s">
        <v>3127</v>
      </c>
      <c r="L908" s="215" t="s">
        <v>2074</v>
      </c>
      <c r="M908" s="214" t="str">
        <f t="shared" si="154"/>
        <v>2004-07-23</v>
      </c>
      <c r="N908" s="46"/>
      <c r="O908" s="16"/>
      <c r="P908" s="14"/>
      <c r="Q908" s="217">
        <v>710</v>
      </c>
      <c r="R908" s="16">
        <v>0</v>
      </c>
      <c r="S908" s="16"/>
      <c r="T908" s="16">
        <f t="shared" si="163"/>
        <v>0</v>
      </c>
      <c r="U908" s="46"/>
      <c r="V908" s="16">
        <f t="shared" si="164"/>
        <v>0</v>
      </c>
      <c r="W908" s="16" t="str">
        <f t="shared" si="155"/>
        <v/>
      </c>
      <c r="X908" s="14"/>
      <c r="Y908" s="2"/>
      <c r="AA908" s="45" t="s">
        <v>3129</v>
      </c>
      <c r="AB908" s="224" t="s">
        <v>3130</v>
      </c>
      <c r="AC908" s="224"/>
      <c r="AD908" s="224"/>
      <c r="AE908" s="224"/>
      <c r="AF908" s="224"/>
      <c r="AG908" s="224">
        <v>1</v>
      </c>
      <c r="AH908" s="224">
        <v>0</v>
      </c>
      <c r="AI908" s="224">
        <v>0</v>
      </c>
      <c r="AJ908" s="224">
        <v>0</v>
      </c>
      <c r="AK908" s="230">
        <f t="shared" si="156"/>
        <v>2004</v>
      </c>
      <c r="AL908" s="224">
        <f t="shared" si="157"/>
        <v>0</v>
      </c>
      <c r="AM908" s="224">
        <v>0</v>
      </c>
      <c r="AN908" s="224">
        <f t="shared" si="158"/>
        <v>0</v>
      </c>
      <c r="AO908" s="224">
        <f t="shared" si="159"/>
        <v>0</v>
      </c>
      <c r="AP908" s="233"/>
      <c r="AQ908" s="224">
        <f t="shared" si="160"/>
        <v>0</v>
      </c>
      <c r="AR908" s="224"/>
      <c r="AS908" s="224">
        <f t="shared" si="161"/>
        <v>0</v>
      </c>
      <c r="AT908" s="224">
        <f t="shared" si="162"/>
        <v>0</v>
      </c>
      <c r="AU908" s="224" t="str">
        <f>IFERROR((AQ908-#REF!+#REF!)/(#REF!-#REF!)*100,"")</f>
        <v/>
      </c>
      <c r="AV908" s="224"/>
      <c r="AW908" s="224"/>
      <c r="AX908" s="224"/>
    </row>
    <row r="909" ht="12.75" customHeight="1" spans="1:50">
      <c r="A909" s="13">
        <v>902</v>
      </c>
      <c r="B909" s="204" t="s">
        <v>2813</v>
      </c>
      <c r="C909" s="204" t="s">
        <v>2814</v>
      </c>
      <c r="D909" s="205" t="s">
        <v>1798</v>
      </c>
      <c r="E909" s="209" t="s">
        <v>3153</v>
      </c>
      <c r="F909" s="209" t="s">
        <v>1849</v>
      </c>
      <c r="G909" s="207" t="s">
        <v>3126</v>
      </c>
      <c r="H909" s="208">
        <v>0.002</v>
      </c>
      <c r="I909" s="209" t="s">
        <v>1799</v>
      </c>
      <c r="J909" s="208">
        <v>1</v>
      </c>
      <c r="K909" s="209" t="s">
        <v>3127</v>
      </c>
      <c r="L909" s="215" t="s">
        <v>2081</v>
      </c>
      <c r="M909" s="214" t="str">
        <f t="shared" si="154"/>
        <v>2004-07-26</v>
      </c>
      <c r="N909" s="46"/>
      <c r="O909" s="16"/>
      <c r="P909" s="14"/>
      <c r="Q909" s="217">
        <v>1440</v>
      </c>
      <c r="R909" s="16">
        <v>0</v>
      </c>
      <c r="S909" s="16"/>
      <c r="T909" s="16">
        <f t="shared" si="163"/>
        <v>20</v>
      </c>
      <c r="U909" s="46"/>
      <c r="V909" s="16">
        <f t="shared" si="164"/>
        <v>20</v>
      </c>
      <c r="W909" s="16" t="str">
        <f t="shared" si="155"/>
        <v/>
      </c>
      <c r="X909" s="14"/>
      <c r="Y909" s="2"/>
      <c r="AA909" s="45" t="s">
        <v>3134</v>
      </c>
      <c r="AB909" s="224" t="s">
        <v>3130</v>
      </c>
      <c r="AC909" s="224">
        <v>9810</v>
      </c>
      <c r="AD909" s="224"/>
      <c r="AE909" s="224"/>
      <c r="AF909" s="224"/>
      <c r="AG909" s="224">
        <v>1</v>
      </c>
      <c r="AH909" s="224">
        <v>0</v>
      </c>
      <c r="AI909" s="224">
        <v>0</v>
      </c>
      <c r="AJ909" s="224">
        <v>0</v>
      </c>
      <c r="AK909" s="230">
        <f t="shared" si="156"/>
        <v>2004</v>
      </c>
      <c r="AL909" s="224">
        <f t="shared" si="157"/>
        <v>20</v>
      </c>
      <c r="AM909" s="224">
        <v>0</v>
      </c>
      <c r="AN909" s="224">
        <f t="shared" si="158"/>
        <v>20</v>
      </c>
      <c r="AO909" s="224">
        <f t="shared" si="159"/>
        <v>20</v>
      </c>
      <c r="AP909" s="233"/>
      <c r="AQ909" s="224">
        <f t="shared" si="160"/>
        <v>20</v>
      </c>
      <c r="AR909" s="224"/>
      <c r="AS909" s="224">
        <f t="shared" si="161"/>
        <v>20</v>
      </c>
      <c r="AT909" s="224">
        <f t="shared" si="162"/>
        <v>0</v>
      </c>
      <c r="AU909" s="224" t="str">
        <f>IFERROR((AQ909-#REF!+#REF!)/(#REF!-#REF!)*100,"")</f>
        <v/>
      </c>
      <c r="AV909" s="224"/>
      <c r="AW909" s="224"/>
      <c r="AX909" s="224"/>
    </row>
    <row r="910" ht="12.75" customHeight="1" spans="1:50">
      <c r="A910" s="13">
        <v>903</v>
      </c>
      <c r="B910" s="204" t="s">
        <v>2815</v>
      </c>
      <c r="C910" s="204" t="s">
        <v>2085</v>
      </c>
      <c r="D910" s="205" t="s">
        <v>1798</v>
      </c>
      <c r="E910" s="206"/>
      <c r="F910" s="206"/>
      <c r="G910" s="207" t="s">
        <v>3126</v>
      </c>
      <c r="H910" s="208"/>
      <c r="I910" s="209" t="s">
        <v>1799</v>
      </c>
      <c r="J910" s="208">
        <v>1</v>
      </c>
      <c r="K910" s="209" t="s">
        <v>3127</v>
      </c>
      <c r="L910" s="215" t="s">
        <v>2074</v>
      </c>
      <c r="M910" s="214" t="str">
        <f t="shared" si="154"/>
        <v>2004-07-23</v>
      </c>
      <c r="N910" s="46"/>
      <c r="O910" s="16"/>
      <c r="P910" s="14"/>
      <c r="Q910" s="217">
        <v>300</v>
      </c>
      <c r="R910" s="16">
        <v>0</v>
      </c>
      <c r="S910" s="16"/>
      <c r="T910" s="16">
        <f t="shared" si="163"/>
        <v>10</v>
      </c>
      <c r="U910" s="46"/>
      <c r="V910" s="16">
        <f t="shared" si="164"/>
        <v>10</v>
      </c>
      <c r="W910" s="16" t="str">
        <f t="shared" si="155"/>
        <v/>
      </c>
      <c r="X910" s="14"/>
      <c r="Y910" s="2"/>
      <c r="AA910" s="45" t="s">
        <v>3129</v>
      </c>
      <c r="AB910" s="224" t="s">
        <v>3130</v>
      </c>
      <c r="AC910" s="224"/>
      <c r="AD910" s="224"/>
      <c r="AE910" s="224"/>
      <c r="AF910" s="224"/>
      <c r="AG910" s="224">
        <v>1</v>
      </c>
      <c r="AH910" s="224">
        <v>0</v>
      </c>
      <c r="AI910" s="224">
        <v>0</v>
      </c>
      <c r="AJ910" s="224">
        <v>10</v>
      </c>
      <c r="AK910" s="230">
        <f t="shared" si="156"/>
        <v>2004</v>
      </c>
      <c r="AL910" s="224">
        <f t="shared" si="157"/>
        <v>10</v>
      </c>
      <c r="AM910" s="224">
        <v>0</v>
      </c>
      <c r="AN910" s="224">
        <f t="shared" si="158"/>
        <v>10</v>
      </c>
      <c r="AO910" s="224">
        <f t="shared" si="159"/>
        <v>10</v>
      </c>
      <c r="AP910" s="233"/>
      <c r="AQ910" s="224">
        <f t="shared" si="160"/>
        <v>10</v>
      </c>
      <c r="AR910" s="224"/>
      <c r="AS910" s="224">
        <f t="shared" si="161"/>
        <v>10</v>
      </c>
      <c r="AT910" s="224">
        <f t="shared" si="162"/>
        <v>0</v>
      </c>
      <c r="AU910" s="224" t="str">
        <f>IFERROR((AQ910-#REF!+#REF!)/(#REF!-#REF!)*100,"")</f>
        <v/>
      </c>
      <c r="AV910" s="224"/>
      <c r="AW910" s="224"/>
      <c r="AX910" s="224"/>
    </row>
    <row r="911" ht="12.75" customHeight="1" spans="1:50">
      <c r="A911" s="13">
        <v>904</v>
      </c>
      <c r="B911" s="204" t="s">
        <v>2816</v>
      </c>
      <c r="C911" s="204" t="s">
        <v>2105</v>
      </c>
      <c r="D911" s="205" t="s">
        <v>1798</v>
      </c>
      <c r="E911" s="206"/>
      <c r="F911" s="206"/>
      <c r="G911" s="207" t="s">
        <v>3126</v>
      </c>
      <c r="H911" s="208"/>
      <c r="I911" s="209" t="s">
        <v>1799</v>
      </c>
      <c r="J911" s="208">
        <v>1</v>
      </c>
      <c r="K911" s="209" t="s">
        <v>3127</v>
      </c>
      <c r="L911" s="215" t="s">
        <v>2074</v>
      </c>
      <c r="M911" s="214" t="str">
        <f t="shared" si="154"/>
        <v>2004-07-23</v>
      </c>
      <c r="N911" s="46"/>
      <c r="O911" s="16"/>
      <c r="P911" s="14"/>
      <c r="Q911" s="217">
        <v>260</v>
      </c>
      <c r="R911" s="16">
        <v>0</v>
      </c>
      <c r="S911" s="16"/>
      <c r="T911" s="16">
        <f t="shared" si="163"/>
        <v>10</v>
      </c>
      <c r="U911" s="46"/>
      <c r="V911" s="16">
        <f t="shared" si="164"/>
        <v>10</v>
      </c>
      <c r="W911" s="16" t="str">
        <f t="shared" si="155"/>
        <v/>
      </c>
      <c r="X911" s="14"/>
      <c r="Y911" s="2"/>
      <c r="AA911" s="45" t="s">
        <v>3129</v>
      </c>
      <c r="AB911" s="224" t="s">
        <v>3130</v>
      </c>
      <c r="AC911" s="224"/>
      <c r="AD911" s="224"/>
      <c r="AE911" s="224"/>
      <c r="AF911" s="224"/>
      <c r="AG911" s="224">
        <v>1</v>
      </c>
      <c r="AH911" s="224">
        <v>0</v>
      </c>
      <c r="AI911" s="224">
        <v>0</v>
      </c>
      <c r="AJ911" s="224">
        <v>10</v>
      </c>
      <c r="AK911" s="230">
        <f t="shared" si="156"/>
        <v>2004</v>
      </c>
      <c r="AL911" s="224">
        <f t="shared" si="157"/>
        <v>10</v>
      </c>
      <c r="AM911" s="224">
        <v>0</v>
      </c>
      <c r="AN911" s="224">
        <f t="shared" si="158"/>
        <v>10</v>
      </c>
      <c r="AO911" s="224">
        <f t="shared" si="159"/>
        <v>10</v>
      </c>
      <c r="AP911" s="233"/>
      <c r="AQ911" s="224">
        <f t="shared" si="160"/>
        <v>10</v>
      </c>
      <c r="AR911" s="224"/>
      <c r="AS911" s="224">
        <f t="shared" si="161"/>
        <v>10</v>
      </c>
      <c r="AT911" s="224">
        <f t="shared" si="162"/>
        <v>0</v>
      </c>
      <c r="AU911" s="224" t="str">
        <f>IFERROR((AQ911-#REF!+#REF!)/(#REF!-#REF!)*100,"")</f>
        <v/>
      </c>
      <c r="AV911" s="224"/>
      <c r="AW911" s="224"/>
      <c r="AX911" s="224"/>
    </row>
    <row r="912" ht="12.75" customHeight="1" spans="1:50">
      <c r="A912" s="13">
        <v>905</v>
      </c>
      <c r="B912" s="204" t="s">
        <v>2817</v>
      </c>
      <c r="C912" s="204" t="s">
        <v>2112</v>
      </c>
      <c r="D912" s="205" t="s">
        <v>1798</v>
      </c>
      <c r="E912" s="206"/>
      <c r="F912" s="206"/>
      <c r="G912" s="207" t="s">
        <v>3126</v>
      </c>
      <c r="H912" s="208"/>
      <c r="I912" s="209" t="s">
        <v>1799</v>
      </c>
      <c r="J912" s="208">
        <v>1</v>
      </c>
      <c r="K912" s="209" t="s">
        <v>3127</v>
      </c>
      <c r="L912" s="215" t="s">
        <v>2113</v>
      </c>
      <c r="M912" s="214" t="str">
        <f t="shared" si="154"/>
        <v>2004-01-31</v>
      </c>
      <c r="N912" s="46"/>
      <c r="O912" s="16"/>
      <c r="P912" s="14"/>
      <c r="Q912" s="217">
        <v>580</v>
      </c>
      <c r="R912" s="16">
        <v>0</v>
      </c>
      <c r="S912" s="16"/>
      <c r="T912" s="16">
        <f t="shared" si="163"/>
        <v>50</v>
      </c>
      <c r="U912" s="46"/>
      <c r="V912" s="16">
        <f t="shared" si="164"/>
        <v>50</v>
      </c>
      <c r="W912" s="16" t="str">
        <f t="shared" si="155"/>
        <v/>
      </c>
      <c r="X912" s="14"/>
      <c r="Y912" s="2"/>
      <c r="AA912" s="45" t="s">
        <v>3129</v>
      </c>
      <c r="AB912" s="224" t="s">
        <v>3130</v>
      </c>
      <c r="AC912" s="224"/>
      <c r="AD912" s="224"/>
      <c r="AE912" s="224"/>
      <c r="AF912" s="224"/>
      <c r="AG912" s="224">
        <v>1</v>
      </c>
      <c r="AH912" s="224">
        <v>0</v>
      </c>
      <c r="AI912" s="224">
        <v>0</v>
      </c>
      <c r="AJ912" s="224">
        <v>50</v>
      </c>
      <c r="AK912" s="230">
        <f t="shared" si="156"/>
        <v>2004</v>
      </c>
      <c r="AL912" s="224">
        <f t="shared" si="157"/>
        <v>50</v>
      </c>
      <c r="AM912" s="224">
        <v>0</v>
      </c>
      <c r="AN912" s="224">
        <f t="shared" si="158"/>
        <v>50</v>
      </c>
      <c r="AO912" s="224">
        <f t="shared" si="159"/>
        <v>50</v>
      </c>
      <c r="AP912" s="233"/>
      <c r="AQ912" s="224">
        <f t="shared" si="160"/>
        <v>50</v>
      </c>
      <c r="AR912" s="224"/>
      <c r="AS912" s="224">
        <f t="shared" si="161"/>
        <v>50</v>
      </c>
      <c r="AT912" s="224">
        <f t="shared" si="162"/>
        <v>0</v>
      </c>
      <c r="AU912" s="224" t="str">
        <f>IFERROR((AQ912-#REF!+#REF!)/(#REF!-#REF!)*100,"")</f>
        <v/>
      </c>
      <c r="AV912" s="224"/>
      <c r="AW912" s="224"/>
      <c r="AX912" s="224"/>
    </row>
    <row r="913" ht="12.75" customHeight="1" spans="1:50">
      <c r="A913" s="13">
        <v>906</v>
      </c>
      <c r="B913" s="204" t="s">
        <v>2818</v>
      </c>
      <c r="C913" s="204" t="s">
        <v>2819</v>
      </c>
      <c r="D913" s="205" t="s">
        <v>1798</v>
      </c>
      <c r="E913" s="206"/>
      <c r="F913" s="206"/>
      <c r="G913" s="207" t="s">
        <v>3126</v>
      </c>
      <c r="H913" s="208"/>
      <c r="I913" s="209" t="s">
        <v>1799</v>
      </c>
      <c r="J913" s="208">
        <v>1</v>
      </c>
      <c r="K913" s="209" t="s">
        <v>3127</v>
      </c>
      <c r="L913" s="215" t="s">
        <v>2113</v>
      </c>
      <c r="M913" s="214" t="str">
        <f t="shared" si="154"/>
        <v>2004-01-31</v>
      </c>
      <c r="N913" s="46"/>
      <c r="O913" s="16"/>
      <c r="P913" s="14"/>
      <c r="Q913" s="217">
        <v>560</v>
      </c>
      <c r="R913" s="16">
        <v>0</v>
      </c>
      <c r="S913" s="16"/>
      <c r="T913" s="16">
        <f t="shared" si="163"/>
        <v>30</v>
      </c>
      <c r="U913" s="46"/>
      <c r="V913" s="16">
        <f t="shared" si="164"/>
        <v>30</v>
      </c>
      <c r="W913" s="16" t="str">
        <f t="shared" si="155"/>
        <v/>
      </c>
      <c r="X913" s="14"/>
      <c r="Y913" s="2"/>
      <c r="AA913" s="45" t="s">
        <v>3129</v>
      </c>
      <c r="AB913" s="224" t="s">
        <v>3130</v>
      </c>
      <c r="AC913" s="224"/>
      <c r="AD913" s="224"/>
      <c r="AE913" s="224"/>
      <c r="AF913" s="224"/>
      <c r="AG913" s="224">
        <v>1</v>
      </c>
      <c r="AH913" s="224">
        <v>0</v>
      </c>
      <c r="AI913" s="224">
        <v>0</v>
      </c>
      <c r="AJ913" s="224">
        <v>30</v>
      </c>
      <c r="AK913" s="230">
        <f t="shared" si="156"/>
        <v>2004</v>
      </c>
      <c r="AL913" s="224">
        <f t="shared" si="157"/>
        <v>30</v>
      </c>
      <c r="AM913" s="224">
        <v>0</v>
      </c>
      <c r="AN913" s="224">
        <f t="shared" si="158"/>
        <v>30</v>
      </c>
      <c r="AO913" s="224">
        <f t="shared" si="159"/>
        <v>30</v>
      </c>
      <c r="AP913" s="233"/>
      <c r="AQ913" s="224">
        <f t="shared" si="160"/>
        <v>30</v>
      </c>
      <c r="AR913" s="224"/>
      <c r="AS913" s="224">
        <f t="shared" si="161"/>
        <v>30</v>
      </c>
      <c r="AT913" s="224">
        <f t="shared" si="162"/>
        <v>0</v>
      </c>
      <c r="AU913" s="224" t="str">
        <f>IFERROR((AQ913-#REF!+#REF!)/(#REF!-#REF!)*100,"")</f>
        <v/>
      </c>
      <c r="AV913" s="224"/>
      <c r="AW913" s="224"/>
      <c r="AX913" s="224"/>
    </row>
    <row r="914" ht="12.75" customHeight="1" spans="1:50">
      <c r="A914" s="13">
        <v>907</v>
      </c>
      <c r="B914" s="204" t="s">
        <v>2820</v>
      </c>
      <c r="C914" s="204" t="s">
        <v>2123</v>
      </c>
      <c r="D914" s="205" t="s">
        <v>1798</v>
      </c>
      <c r="E914" s="206"/>
      <c r="F914" s="206"/>
      <c r="G914" s="207" t="s">
        <v>3126</v>
      </c>
      <c r="H914" s="208"/>
      <c r="I914" s="209" t="s">
        <v>1799</v>
      </c>
      <c r="J914" s="208">
        <v>1</v>
      </c>
      <c r="K914" s="209" t="s">
        <v>3127</v>
      </c>
      <c r="L914" s="215" t="s">
        <v>1800</v>
      </c>
      <c r="M914" s="214" t="str">
        <f t="shared" si="154"/>
        <v>2004-12-31</v>
      </c>
      <c r="N914" s="46"/>
      <c r="O914" s="16"/>
      <c r="P914" s="14"/>
      <c r="Q914" s="217">
        <v>866</v>
      </c>
      <c r="R914" s="16">
        <v>0</v>
      </c>
      <c r="S914" s="16"/>
      <c r="T914" s="16">
        <f t="shared" si="163"/>
        <v>10</v>
      </c>
      <c r="U914" s="46"/>
      <c r="V914" s="16">
        <f t="shared" si="164"/>
        <v>10</v>
      </c>
      <c r="W914" s="16" t="str">
        <f t="shared" si="155"/>
        <v/>
      </c>
      <c r="X914" s="14"/>
      <c r="Y914" s="2"/>
      <c r="AA914" s="45" t="s">
        <v>3129</v>
      </c>
      <c r="AB914" s="224" t="s">
        <v>3130</v>
      </c>
      <c r="AC914" s="224"/>
      <c r="AD914" s="224"/>
      <c r="AE914" s="224"/>
      <c r="AF914" s="224"/>
      <c r="AG914" s="224">
        <v>1</v>
      </c>
      <c r="AH914" s="224">
        <v>0</v>
      </c>
      <c r="AI914" s="224">
        <v>0</v>
      </c>
      <c r="AJ914" s="224">
        <v>5</v>
      </c>
      <c r="AK914" s="230">
        <f t="shared" si="156"/>
        <v>2004</v>
      </c>
      <c r="AL914" s="224">
        <f t="shared" si="157"/>
        <v>5</v>
      </c>
      <c r="AM914" s="224">
        <v>0</v>
      </c>
      <c r="AN914" s="224">
        <f t="shared" si="158"/>
        <v>10</v>
      </c>
      <c r="AO914" s="224">
        <f t="shared" si="159"/>
        <v>10</v>
      </c>
      <c r="AP914" s="233"/>
      <c r="AQ914" s="224">
        <f t="shared" si="160"/>
        <v>10</v>
      </c>
      <c r="AR914" s="224"/>
      <c r="AS914" s="224">
        <f t="shared" si="161"/>
        <v>10</v>
      </c>
      <c r="AT914" s="224">
        <f t="shared" si="162"/>
        <v>0</v>
      </c>
      <c r="AU914" s="224" t="str">
        <f>IFERROR((AQ914-#REF!+#REF!)/(#REF!-#REF!)*100,"")</f>
        <v/>
      </c>
      <c r="AV914" s="224"/>
      <c r="AW914" s="224"/>
      <c r="AX914" s="224"/>
    </row>
    <row r="915" ht="12.75" customHeight="1" spans="1:50">
      <c r="A915" s="13">
        <v>908</v>
      </c>
      <c r="B915" s="204" t="s">
        <v>2821</v>
      </c>
      <c r="C915" s="204" t="s">
        <v>2123</v>
      </c>
      <c r="D915" s="205" t="s">
        <v>1798</v>
      </c>
      <c r="E915" s="206"/>
      <c r="F915" s="206"/>
      <c r="G915" s="207" t="s">
        <v>3126</v>
      </c>
      <c r="H915" s="208"/>
      <c r="I915" s="209" t="s">
        <v>1799</v>
      </c>
      <c r="J915" s="208">
        <v>1</v>
      </c>
      <c r="K915" s="209" t="s">
        <v>3127</v>
      </c>
      <c r="L915" s="215" t="s">
        <v>1800</v>
      </c>
      <c r="M915" s="214" t="str">
        <f t="shared" si="154"/>
        <v>2004-12-31</v>
      </c>
      <c r="N915" s="46"/>
      <c r="O915" s="16"/>
      <c r="P915" s="14"/>
      <c r="Q915" s="217">
        <v>824</v>
      </c>
      <c r="R915" s="16">
        <v>0</v>
      </c>
      <c r="S915" s="16"/>
      <c r="T915" s="16">
        <f t="shared" si="163"/>
        <v>10</v>
      </c>
      <c r="U915" s="46"/>
      <c r="V915" s="16">
        <f t="shared" si="164"/>
        <v>10</v>
      </c>
      <c r="W915" s="16" t="str">
        <f t="shared" si="155"/>
        <v/>
      </c>
      <c r="X915" s="14"/>
      <c r="Y915" s="2"/>
      <c r="AA915" s="45" t="s">
        <v>3129</v>
      </c>
      <c r="AB915" s="224" t="s">
        <v>3130</v>
      </c>
      <c r="AC915" s="224"/>
      <c r="AD915" s="224"/>
      <c r="AE915" s="224"/>
      <c r="AF915" s="224"/>
      <c r="AG915" s="224">
        <v>1</v>
      </c>
      <c r="AH915" s="224">
        <v>0</v>
      </c>
      <c r="AI915" s="224">
        <v>0</v>
      </c>
      <c r="AJ915" s="224">
        <v>5</v>
      </c>
      <c r="AK915" s="230">
        <f t="shared" si="156"/>
        <v>2004</v>
      </c>
      <c r="AL915" s="224">
        <f t="shared" si="157"/>
        <v>5</v>
      </c>
      <c r="AM915" s="224">
        <v>0</v>
      </c>
      <c r="AN915" s="224">
        <f t="shared" si="158"/>
        <v>10</v>
      </c>
      <c r="AO915" s="224">
        <f t="shared" si="159"/>
        <v>10</v>
      </c>
      <c r="AP915" s="233"/>
      <c r="AQ915" s="224">
        <f t="shared" si="160"/>
        <v>10</v>
      </c>
      <c r="AR915" s="224"/>
      <c r="AS915" s="224">
        <f t="shared" si="161"/>
        <v>10</v>
      </c>
      <c r="AT915" s="224">
        <f t="shared" si="162"/>
        <v>0</v>
      </c>
      <c r="AU915" s="224" t="str">
        <f>IFERROR((AQ915-#REF!+#REF!)/(#REF!-#REF!)*100,"")</f>
        <v/>
      </c>
      <c r="AV915" s="224"/>
      <c r="AW915" s="224"/>
      <c r="AX915" s="224"/>
    </row>
    <row r="916" ht="12.75" customHeight="1" spans="1:50">
      <c r="A916" s="13">
        <v>909</v>
      </c>
      <c r="B916" s="204" t="s">
        <v>2822</v>
      </c>
      <c r="C916" s="204" t="s">
        <v>2135</v>
      </c>
      <c r="D916" s="205" t="s">
        <v>1798</v>
      </c>
      <c r="E916" s="206"/>
      <c r="F916" s="206"/>
      <c r="G916" s="207" t="s">
        <v>3126</v>
      </c>
      <c r="H916" s="208"/>
      <c r="I916" s="209" t="s">
        <v>1799</v>
      </c>
      <c r="J916" s="208">
        <v>1</v>
      </c>
      <c r="K916" s="209" t="s">
        <v>3127</v>
      </c>
      <c r="L916" s="215" t="s">
        <v>1800</v>
      </c>
      <c r="M916" s="214" t="str">
        <f t="shared" si="154"/>
        <v>2004-12-31</v>
      </c>
      <c r="N916" s="46"/>
      <c r="O916" s="16"/>
      <c r="P916" s="14"/>
      <c r="Q916" s="217">
        <v>1098</v>
      </c>
      <c r="R916" s="16">
        <v>0</v>
      </c>
      <c r="S916" s="16"/>
      <c r="T916" s="16">
        <f t="shared" si="163"/>
        <v>10</v>
      </c>
      <c r="U916" s="46"/>
      <c r="V916" s="16">
        <f t="shared" si="164"/>
        <v>10</v>
      </c>
      <c r="W916" s="16" t="str">
        <f t="shared" si="155"/>
        <v/>
      </c>
      <c r="X916" s="14"/>
      <c r="Y916" s="2"/>
      <c r="AA916" s="45" t="s">
        <v>3129</v>
      </c>
      <c r="AB916" s="224" t="s">
        <v>3130</v>
      </c>
      <c r="AC916" s="224"/>
      <c r="AD916" s="224"/>
      <c r="AE916" s="224"/>
      <c r="AF916" s="224"/>
      <c r="AG916" s="224">
        <v>1</v>
      </c>
      <c r="AH916" s="224">
        <v>0</v>
      </c>
      <c r="AI916" s="224">
        <v>0</v>
      </c>
      <c r="AJ916" s="224">
        <v>5</v>
      </c>
      <c r="AK916" s="230">
        <f t="shared" si="156"/>
        <v>2004</v>
      </c>
      <c r="AL916" s="224">
        <f t="shared" si="157"/>
        <v>5</v>
      </c>
      <c r="AM916" s="224">
        <v>0</v>
      </c>
      <c r="AN916" s="224">
        <f t="shared" si="158"/>
        <v>10</v>
      </c>
      <c r="AO916" s="224">
        <f t="shared" si="159"/>
        <v>10</v>
      </c>
      <c r="AP916" s="233"/>
      <c r="AQ916" s="224">
        <f t="shared" si="160"/>
        <v>10</v>
      </c>
      <c r="AR916" s="224"/>
      <c r="AS916" s="224">
        <f t="shared" si="161"/>
        <v>10</v>
      </c>
      <c r="AT916" s="224">
        <f t="shared" si="162"/>
        <v>0</v>
      </c>
      <c r="AU916" s="224" t="str">
        <f>IFERROR((AQ916-#REF!+#REF!)/(#REF!-#REF!)*100,"")</f>
        <v/>
      </c>
      <c r="AV916" s="224"/>
      <c r="AW916" s="224"/>
      <c r="AX916" s="224"/>
    </row>
    <row r="917" ht="12.75" customHeight="1" spans="1:50">
      <c r="A917" s="13">
        <v>910</v>
      </c>
      <c r="B917" s="204" t="s">
        <v>2823</v>
      </c>
      <c r="C917" s="204" t="s">
        <v>2135</v>
      </c>
      <c r="D917" s="205" t="s">
        <v>1798</v>
      </c>
      <c r="E917" s="206"/>
      <c r="F917" s="206"/>
      <c r="G917" s="207" t="s">
        <v>3126</v>
      </c>
      <c r="H917" s="208"/>
      <c r="I917" s="209" t="s">
        <v>1799</v>
      </c>
      <c r="J917" s="208">
        <v>1</v>
      </c>
      <c r="K917" s="209" t="s">
        <v>3127</v>
      </c>
      <c r="L917" s="215" t="s">
        <v>1800</v>
      </c>
      <c r="M917" s="214" t="str">
        <f t="shared" si="154"/>
        <v>2004-12-31</v>
      </c>
      <c r="N917" s="46"/>
      <c r="O917" s="16"/>
      <c r="P917" s="14"/>
      <c r="Q917" s="217">
        <v>1098</v>
      </c>
      <c r="R917" s="16">
        <v>0</v>
      </c>
      <c r="S917" s="16"/>
      <c r="T917" s="16">
        <f t="shared" si="163"/>
        <v>10</v>
      </c>
      <c r="U917" s="46"/>
      <c r="V917" s="16">
        <f t="shared" si="164"/>
        <v>10</v>
      </c>
      <c r="W917" s="16" t="str">
        <f t="shared" si="155"/>
        <v/>
      </c>
      <c r="X917" s="14"/>
      <c r="Y917" s="2"/>
      <c r="AA917" s="45" t="s">
        <v>3129</v>
      </c>
      <c r="AB917" s="224" t="s">
        <v>3130</v>
      </c>
      <c r="AC917" s="224"/>
      <c r="AD917" s="224"/>
      <c r="AE917" s="224"/>
      <c r="AF917" s="224"/>
      <c r="AG917" s="224">
        <v>1</v>
      </c>
      <c r="AH917" s="224">
        <v>0</v>
      </c>
      <c r="AI917" s="224">
        <v>0</v>
      </c>
      <c r="AJ917" s="224">
        <v>5</v>
      </c>
      <c r="AK917" s="230">
        <f t="shared" si="156"/>
        <v>2004</v>
      </c>
      <c r="AL917" s="224">
        <f t="shared" si="157"/>
        <v>5</v>
      </c>
      <c r="AM917" s="224">
        <v>0</v>
      </c>
      <c r="AN917" s="224">
        <f t="shared" si="158"/>
        <v>10</v>
      </c>
      <c r="AO917" s="224">
        <f t="shared" si="159"/>
        <v>10</v>
      </c>
      <c r="AP917" s="233"/>
      <c r="AQ917" s="224">
        <f t="shared" si="160"/>
        <v>10</v>
      </c>
      <c r="AR917" s="224"/>
      <c r="AS917" s="224">
        <f t="shared" si="161"/>
        <v>10</v>
      </c>
      <c r="AT917" s="224">
        <f t="shared" si="162"/>
        <v>0</v>
      </c>
      <c r="AU917" s="224" t="str">
        <f>IFERROR((AQ917-#REF!+#REF!)/(#REF!-#REF!)*100,"")</f>
        <v/>
      </c>
      <c r="AV917" s="224"/>
      <c r="AW917" s="224"/>
      <c r="AX917" s="224"/>
    </row>
    <row r="918" ht="12.75" customHeight="1" spans="1:50">
      <c r="A918" s="13">
        <v>911</v>
      </c>
      <c r="B918" s="204" t="s">
        <v>2824</v>
      </c>
      <c r="C918" s="204" t="s">
        <v>2140</v>
      </c>
      <c r="D918" s="205" t="s">
        <v>1798</v>
      </c>
      <c r="E918" s="206"/>
      <c r="F918" s="206"/>
      <c r="G918" s="207" t="s">
        <v>3126</v>
      </c>
      <c r="H918" s="208"/>
      <c r="I918" s="209" t="s">
        <v>1799</v>
      </c>
      <c r="J918" s="208">
        <v>1</v>
      </c>
      <c r="K918" s="209" t="s">
        <v>3127</v>
      </c>
      <c r="L918" s="215" t="s">
        <v>1800</v>
      </c>
      <c r="M918" s="214" t="str">
        <f t="shared" si="154"/>
        <v>2004-12-31</v>
      </c>
      <c r="N918" s="46"/>
      <c r="O918" s="16"/>
      <c r="P918" s="14"/>
      <c r="Q918" s="217">
        <v>957</v>
      </c>
      <c r="R918" s="16">
        <v>0</v>
      </c>
      <c r="S918" s="16"/>
      <c r="T918" s="16">
        <f t="shared" si="163"/>
        <v>10</v>
      </c>
      <c r="U918" s="46"/>
      <c r="V918" s="16">
        <f t="shared" si="164"/>
        <v>10</v>
      </c>
      <c r="W918" s="16" t="str">
        <f t="shared" si="155"/>
        <v/>
      </c>
      <c r="X918" s="14"/>
      <c r="Y918" s="2"/>
      <c r="AA918" s="45" t="s">
        <v>3129</v>
      </c>
      <c r="AB918" s="224" t="s">
        <v>3130</v>
      </c>
      <c r="AC918" s="224"/>
      <c r="AD918" s="224"/>
      <c r="AE918" s="224"/>
      <c r="AF918" s="224"/>
      <c r="AG918" s="224">
        <v>1</v>
      </c>
      <c r="AH918" s="224">
        <v>0</v>
      </c>
      <c r="AI918" s="224">
        <v>0</v>
      </c>
      <c r="AJ918" s="224">
        <v>10</v>
      </c>
      <c r="AK918" s="230">
        <f t="shared" si="156"/>
        <v>2004</v>
      </c>
      <c r="AL918" s="224">
        <f t="shared" si="157"/>
        <v>10</v>
      </c>
      <c r="AM918" s="224">
        <v>0</v>
      </c>
      <c r="AN918" s="224">
        <f t="shared" si="158"/>
        <v>10</v>
      </c>
      <c r="AO918" s="224">
        <f t="shared" si="159"/>
        <v>10</v>
      </c>
      <c r="AP918" s="233"/>
      <c r="AQ918" s="224">
        <f t="shared" si="160"/>
        <v>10</v>
      </c>
      <c r="AR918" s="224"/>
      <c r="AS918" s="224">
        <f t="shared" si="161"/>
        <v>10</v>
      </c>
      <c r="AT918" s="224">
        <f t="shared" si="162"/>
        <v>0</v>
      </c>
      <c r="AU918" s="224" t="str">
        <f>IFERROR((AQ918-#REF!+#REF!)/(#REF!-#REF!)*100,"")</f>
        <v/>
      </c>
      <c r="AV918" s="224"/>
      <c r="AW918" s="224"/>
      <c r="AX918" s="224"/>
    </row>
    <row r="919" ht="12.75" customHeight="1" spans="1:50">
      <c r="A919" s="13">
        <v>912</v>
      </c>
      <c r="B919" s="204" t="s">
        <v>2825</v>
      </c>
      <c r="C919" s="204" t="s">
        <v>2826</v>
      </c>
      <c r="D919" s="205" t="s">
        <v>1798</v>
      </c>
      <c r="E919" s="206"/>
      <c r="F919" s="206"/>
      <c r="G919" s="207" t="s">
        <v>3126</v>
      </c>
      <c r="H919" s="208"/>
      <c r="I919" s="209" t="s">
        <v>1799</v>
      </c>
      <c r="J919" s="208">
        <v>1</v>
      </c>
      <c r="K919" s="209" t="s">
        <v>3127</v>
      </c>
      <c r="L919" s="215" t="s">
        <v>1800</v>
      </c>
      <c r="M919" s="214" t="str">
        <f t="shared" si="154"/>
        <v>2004-12-31</v>
      </c>
      <c r="N919" s="46"/>
      <c r="O919" s="16"/>
      <c r="P919" s="14"/>
      <c r="Q919" s="217">
        <v>5521</v>
      </c>
      <c r="R919" s="16">
        <v>0</v>
      </c>
      <c r="S919" s="16"/>
      <c r="T919" s="16">
        <f t="shared" si="163"/>
        <v>0</v>
      </c>
      <c r="U919" s="46"/>
      <c r="V919" s="16">
        <f t="shared" si="164"/>
        <v>0</v>
      </c>
      <c r="W919" s="16" t="str">
        <f t="shared" si="155"/>
        <v/>
      </c>
      <c r="X919" s="14"/>
      <c r="Y919" s="2"/>
      <c r="AA919" s="45" t="s">
        <v>3129</v>
      </c>
      <c r="AB919" s="224" t="s">
        <v>3130</v>
      </c>
      <c r="AC919" s="224"/>
      <c r="AD919" s="224"/>
      <c r="AE919" s="224"/>
      <c r="AF919" s="224"/>
      <c r="AG919" s="224">
        <v>1</v>
      </c>
      <c r="AH919" s="224">
        <v>0</v>
      </c>
      <c r="AI919" s="224">
        <v>0</v>
      </c>
      <c r="AJ919" s="224">
        <v>0</v>
      </c>
      <c r="AK919" s="230">
        <f t="shared" si="156"/>
        <v>2004</v>
      </c>
      <c r="AL919" s="224">
        <f t="shared" si="157"/>
        <v>0</v>
      </c>
      <c r="AM919" s="224">
        <v>0</v>
      </c>
      <c r="AN919" s="224">
        <f t="shared" si="158"/>
        <v>0</v>
      </c>
      <c r="AO919" s="224">
        <f t="shared" si="159"/>
        <v>0</v>
      </c>
      <c r="AP919" s="233"/>
      <c r="AQ919" s="224">
        <f t="shared" si="160"/>
        <v>0</v>
      </c>
      <c r="AR919" s="224"/>
      <c r="AS919" s="224">
        <f t="shared" si="161"/>
        <v>0</v>
      </c>
      <c r="AT919" s="224">
        <f t="shared" si="162"/>
        <v>0</v>
      </c>
      <c r="AU919" s="224" t="str">
        <f>IFERROR((AQ919-#REF!+#REF!)/(#REF!-#REF!)*100,"")</f>
        <v/>
      </c>
      <c r="AV919" s="224"/>
      <c r="AW919" s="224"/>
      <c r="AX919" s="224"/>
    </row>
    <row r="920" ht="12.75" customHeight="1" spans="1:50">
      <c r="A920" s="13">
        <v>913</v>
      </c>
      <c r="B920" s="204" t="s">
        <v>2827</v>
      </c>
      <c r="C920" s="204" t="s">
        <v>2163</v>
      </c>
      <c r="D920" s="205" t="s">
        <v>1798</v>
      </c>
      <c r="E920" s="206"/>
      <c r="F920" s="206"/>
      <c r="G920" s="207" t="s">
        <v>3126</v>
      </c>
      <c r="H920" s="208"/>
      <c r="I920" s="209" t="s">
        <v>1799</v>
      </c>
      <c r="J920" s="208">
        <v>1</v>
      </c>
      <c r="K920" s="209" t="s">
        <v>3127</v>
      </c>
      <c r="L920" s="215" t="s">
        <v>1800</v>
      </c>
      <c r="M920" s="214" t="str">
        <f t="shared" si="154"/>
        <v>2004-12-31</v>
      </c>
      <c r="N920" s="46"/>
      <c r="O920" s="16"/>
      <c r="P920" s="14"/>
      <c r="Q920" s="217">
        <v>642</v>
      </c>
      <c r="R920" s="16">
        <v>0</v>
      </c>
      <c r="S920" s="16"/>
      <c r="T920" s="16">
        <f t="shared" si="163"/>
        <v>10</v>
      </c>
      <c r="U920" s="46"/>
      <c r="V920" s="16">
        <f t="shared" si="164"/>
        <v>10</v>
      </c>
      <c r="W920" s="16" t="str">
        <f t="shared" si="155"/>
        <v/>
      </c>
      <c r="X920" s="14"/>
      <c r="Y920" s="2"/>
      <c r="AA920" s="45" t="s">
        <v>3129</v>
      </c>
      <c r="AB920" s="224" t="s">
        <v>3130</v>
      </c>
      <c r="AC920" s="224"/>
      <c r="AD920" s="224"/>
      <c r="AE920" s="224"/>
      <c r="AF920" s="224"/>
      <c r="AG920" s="224">
        <v>1</v>
      </c>
      <c r="AH920" s="224">
        <v>0</v>
      </c>
      <c r="AI920" s="224">
        <v>0</v>
      </c>
      <c r="AJ920" s="224">
        <v>5</v>
      </c>
      <c r="AK920" s="230">
        <f t="shared" si="156"/>
        <v>2004</v>
      </c>
      <c r="AL920" s="224">
        <f t="shared" si="157"/>
        <v>5</v>
      </c>
      <c r="AM920" s="224">
        <v>0</v>
      </c>
      <c r="AN920" s="224">
        <f t="shared" si="158"/>
        <v>10</v>
      </c>
      <c r="AO920" s="224">
        <f t="shared" si="159"/>
        <v>10</v>
      </c>
      <c r="AP920" s="233"/>
      <c r="AQ920" s="224">
        <f t="shared" si="160"/>
        <v>10</v>
      </c>
      <c r="AR920" s="224"/>
      <c r="AS920" s="224">
        <f t="shared" si="161"/>
        <v>10</v>
      </c>
      <c r="AT920" s="224">
        <f t="shared" si="162"/>
        <v>0</v>
      </c>
      <c r="AU920" s="224" t="str">
        <f>IFERROR((AQ920-#REF!+#REF!)/(#REF!-#REF!)*100,"")</f>
        <v/>
      </c>
      <c r="AV920" s="224"/>
      <c r="AW920" s="224"/>
      <c r="AX920" s="224"/>
    </row>
    <row r="921" ht="12.75" customHeight="1" spans="1:50">
      <c r="A921" s="13">
        <v>914</v>
      </c>
      <c r="B921" s="204" t="s">
        <v>2828</v>
      </c>
      <c r="C921" s="204" t="s">
        <v>2167</v>
      </c>
      <c r="D921" s="205" t="s">
        <v>1798</v>
      </c>
      <c r="E921" s="206"/>
      <c r="F921" s="206"/>
      <c r="G921" s="207" t="s">
        <v>3126</v>
      </c>
      <c r="H921" s="208"/>
      <c r="I921" s="209" t="s">
        <v>1799</v>
      </c>
      <c r="J921" s="208">
        <v>1</v>
      </c>
      <c r="K921" s="209" t="s">
        <v>3127</v>
      </c>
      <c r="L921" s="215" t="s">
        <v>1800</v>
      </c>
      <c r="M921" s="214" t="str">
        <f t="shared" si="154"/>
        <v>2004-12-31</v>
      </c>
      <c r="N921" s="46"/>
      <c r="O921" s="16"/>
      <c r="P921" s="14"/>
      <c r="Q921" s="217">
        <v>988</v>
      </c>
      <c r="R921" s="16">
        <v>0</v>
      </c>
      <c r="S921" s="16"/>
      <c r="T921" s="16">
        <f t="shared" si="163"/>
        <v>20</v>
      </c>
      <c r="U921" s="46"/>
      <c r="V921" s="16">
        <f t="shared" si="164"/>
        <v>20</v>
      </c>
      <c r="W921" s="16" t="str">
        <f t="shared" si="155"/>
        <v/>
      </c>
      <c r="X921" s="14"/>
      <c r="Y921" s="2"/>
      <c r="AA921" s="45" t="s">
        <v>3129</v>
      </c>
      <c r="AB921" s="224" t="s">
        <v>3130</v>
      </c>
      <c r="AC921" s="224"/>
      <c r="AD921" s="224"/>
      <c r="AE921" s="224"/>
      <c r="AF921" s="224"/>
      <c r="AG921" s="224">
        <v>1</v>
      </c>
      <c r="AH921" s="224">
        <v>0</v>
      </c>
      <c r="AI921" s="224">
        <v>0</v>
      </c>
      <c r="AJ921" s="224">
        <v>20</v>
      </c>
      <c r="AK921" s="230">
        <f t="shared" si="156"/>
        <v>2004</v>
      </c>
      <c r="AL921" s="224">
        <f t="shared" si="157"/>
        <v>20</v>
      </c>
      <c r="AM921" s="224">
        <v>0</v>
      </c>
      <c r="AN921" s="224">
        <f t="shared" si="158"/>
        <v>20</v>
      </c>
      <c r="AO921" s="224">
        <f t="shared" si="159"/>
        <v>20</v>
      </c>
      <c r="AP921" s="233"/>
      <c r="AQ921" s="224">
        <f t="shared" si="160"/>
        <v>20</v>
      </c>
      <c r="AR921" s="224"/>
      <c r="AS921" s="224">
        <f t="shared" si="161"/>
        <v>20</v>
      </c>
      <c r="AT921" s="224">
        <f t="shared" si="162"/>
        <v>0</v>
      </c>
      <c r="AU921" s="224" t="str">
        <f>IFERROR((AQ921-#REF!+#REF!)/(#REF!-#REF!)*100,"")</f>
        <v/>
      </c>
      <c r="AV921" s="224"/>
      <c r="AW921" s="224"/>
      <c r="AX921" s="224"/>
    </row>
    <row r="922" ht="12.75" customHeight="1" spans="1:50">
      <c r="A922" s="13">
        <v>915</v>
      </c>
      <c r="B922" s="204" t="s">
        <v>2829</v>
      </c>
      <c r="C922" s="204" t="s">
        <v>2830</v>
      </c>
      <c r="D922" s="205" t="s">
        <v>1798</v>
      </c>
      <c r="E922" s="206"/>
      <c r="F922" s="206"/>
      <c r="G922" s="207" t="s">
        <v>3126</v>
      </c>
      <c r="H922" s="208"/>
      <c r="I922" s="209" t="s">
        <v>1799</v>
      </c>
      <c r="J922" s="208">
        <v>1</v>
      </c>
      <c r="K922" s="209" t="s">
        <v>3127</v>
      </c>
      <c r="L922" s="215" t="s">
        <v>1800</v>
      </c>
      <c r="M922" s="214" t="str">
        <f t="shared" si="154"/>
        <v>2004-12-31</v>
      </c>
      <c r="N922" s="46"/>
      <c r="O922" s="16"/>
      <c r="P922" s="14"/>
      <c r="Q922" s="217">
        <v>427</v>
      </c>
      <c r="R922" s="16">
        <v>0</v>
      </c>
      <c r="S922" s="16"/>
      <c r="T922" s="16">
        <f t="shared" si="163"/>
        <v>10</v>
      </c>
      <c r="U922" s="46"/>
      <c r="V922" s="16">
        <f t="shared" si="164"/>
        <v>10</v>
      </c>
      <c r="W922" s="16" t="str">
        <f t="shared" si="155"/>
        <v/>
      </c>
      <c r="X922" s="14"/>
      <c r="Y922" s="2"/>
      <c r="AA922" s="45" t="s">
        <v>3129</v>
      </c>
      <c r="AB922" s="224" t="s">
        <v>3130</v>
      </c>
      <c r="AC922" s="224"/>
      <c r="AD922" s="224"/>
      <c r="AE922" s="224"/>
      <c r="AF922" s="224"/>
      <c r="AG922" s="224">
        <v>1</v>
      </c>
      <c r="AH922" s="224">
        <v>0</v>
      </c>
      <c r="AI922" s="224">
        <v>0</v>
      </c>
      <c r="AJ922" s="224">
        <v>5</v>
      </c>
      <c r="AK922" s="230">
        <f t="shared" si="156"/>
        <v>2004</v>
      </c>
      <c r="AL922" s="224">
        <f t="shared" si="157"/>
        <v>5</v>
      </c>
      <c r="AM922" s="224">
        <v>0</v>
      </c>
      <c r="AN922" s="224">
        <f t="shared" si="158"/>
        <v>10</v>
      </c>
      <c r="AO922" s="224">
        <f t="shared" si="159"/>
        <v>10</v>
      </c>
      <c r="AP922" s="233"/>
      <c r="AQ922" s="224">
        <f t="shared" si="160"/>
        <v>10</v>
      </c>
      <c r="AR922" s="224"/>
      <c r="AS922" s="224">
        <f t="shared" si="161"/>
        <v>10</v>
      </c>
      <c r="AT922" s="224">
        <f t="shared" si="162"/>
        <v>0</v>
      </c>
      <c r="AU922" s="224" t="str">
        <f>IFERROR((AQ922-#REF!+#REF!)/(#REF!-#REF!)*100,"")</f>
        <v/>
      </c>
      <c r="AV922" s="224"/>
      <c r="AW922" s="224"/>
      <c r="AX922" s="224"/>
    </row>
    <row r="923" ht="12.75" customHeight="1" spans="1:50">
      <c r="A923" s="13">
        <v>916</v>
      </c>
      <c r="B923" s="204" t="s">
        <v>2831</v>
      </c>
      <c r="C923" s="204" t="s">
        <v>2169</v>
      </c>
      <c r="D923" s="205" t="s">
        <v>1798</v>
      </c>
      <c r="E923" s="206"/>
      <c r="F923" s="206"/>
      <c r="G923" s="207" t="s">
        <v>3126</v>
      </c>
      <c r="H923" s="208"/>
      <c r="I923" s="209" t="s">
        <v>1799</v>
      </c>
      <c r="J923" s="208">
        <v>1</v>
      </c>
      <c r="K923" s="209" t="s">
        <v>3127</v>
      </c>
      <c r="L923" s="215" t="s">
        <v>1800</v>
      </c>
      <c r="M923" s="214" t="str">
        <f t="shared" si="154"/>
        <v>2004-12-31</v>
      </c>
      <c r="N923" s="46"/>
      <c r="O923" s="16"/>
      <c r="P923" s="14"/>
      <c r="Q923" s="217">
        <v>809</v>
      </c>
      <c r="R923" s="16">
        <v>0</v>
      </c>
      <c r="S923" s="16"/>
      <c r="T923" s="16">
        <f t="shared" si="163"/>
        <v>10</v>
      </c>
      <c r="U923" s="46"/>
      <c r="V923" s="16">
        <f t="shared" si="164"/>
        <v>10</v>
      </c>
      <c r="W923" s="16" t="str">
        <f t="shared" si="155"/>
        <v/>
      </c>
      <c r="X923" s="14"/>
      <c r="Y923" s="2"/>
      <c r="AA923" s="45" t="s">
        <v>3129</v>
      </c>
      <c r="AB923" s="224" t="s">
        <v>3130</v>
      </c>
      <c r="AC923" s="224"/>
      <c r="AD923" s="224"/>
      <c r="AE923" s="224"/>
      <c r="AF923" s="224"/>
      <c r="AG923" s="224">
        <v>1</v>
      </c>
      <c r="AH923" s="224">
        <v>0</v>
      </c>
      <c r="AI923" s="224">
        <v>0</v>
      </c>
      <c r="AJ923" s="224">
        <v>5</v>
      </c>
      <c r="AK923" s="230">
        <f t="shared" si="156"/>
        <v>2004</v>
      </c>
      <c r="AL923" s="224">
        <f t="shared" si="157"/>
        <v>5</v>
      </c>
      <c r="AM923" s="224">
        <v>0</v>
      </c>
      <c r="AN923" s="224">
        <f t="shared" si="158"/>
        <v>10</v>
      </c>
      <c r="AO923" s="224">
        <f t="shared" si="159"/>
        <v>10</v>
      </c>
      <c r="AP923" s="233"/>
      <c r="AQ923" s="224">
        <f t="shared" si="160"/>
        <v>10</v>
      </c>
      <c r="AR923" s="224"/>
      <c r="AS923" s="224">
        <f t="shared" si="161"/>
        <v>10</v>
      </c>
      <c r="AT923" s="224">
        <f t="shared" si="162"/>
        <v>0</v>
      </c>
      <c r="AU923" s="224" t="str">
        <f>IFERROR((AQ923-#REF!+#REF!)/(#REF!-#REF!)*100,"")</f>
        <v/>
      </c>
      <c r="AV923" s="224"/>
      <c r="AW923" s="224"/>
      <c r="AX923" s="224"/>
    </row>
    <row r="924" ht="12.75" customHeight="1" spans="1:50">
      <c r="A924" s="13">
        <v>917</v>
      </c>
      <c r="B924" s="204" t="s">
        <v>2832</v>
      </c>
      <c r="C924" s="204" t="s">
        <v>2171</v>
      </c>
      <c r="D924" s="205" t="s">
        <v>1798</v>
      </c>
      <c r="E924" s="206"/>
      <c r="F924" s="206"/>
      <c r="G924" s="207" t="s">
        <v>3126</v>
      </c>
      <c r="H924" s="208"/>
      <c r="I924" s="209" t="s">
        <v>1799</v>
      </c>
      <c r="J924" s="208">
        <v>1</v>
      </c>
      <c r="K924" s="209" t="s">
        <v>3127</v>
      </c>
      <c r="L924" s="215" t="s">
        <v>1800</v>
      </c>
      <c r="M924" s="214" t="str">
        <f t="shared" si="154"/>
        <v>2004-12-31</v>
      </c>
      <c r="N924" s="46"/>
      <c r="O924" s="16"/>
      <c r="P924" s="14"/>
      <c r="Q924" s="217">
        <v>784</v>
      </c>
      <c r="R924" s="16">
        <v>0</v>
      </c>
      <c r="S924" s="16"/>
      <c r="T924" s="16">
        <f t="shared" si="163"/>
        <v>0</v>
      </c>
      <c r="U924" s="46"/>
      <c r="V924" s="16">
        <f t="shared" si="164"/>
        <v>0</v>
      </c>
      <c r="W924" s="16" t="str">
        <f t="shared" si="155"/>
        <v/>
      </c>
      <c r="X924" s="14"/>
      <c r="Y924" s="2"/>
      <c r="AA924" s="45" t="s">
        <v>3129</v>
      </c>
      <c r="AB924" s="224" t="s">
        <v>3130</v>
      </c>
      <c r="AC924" s="224"/>
      <c r="AD924" s="224"/>
      <c r="AE924" s="224"/>
      <c r="AF924" s="224"/>
      <c r="AG924" s="224">
        <v>1</v>
      </c>
      <c r="AH924" s="224">
        <v>0</v>
      </c>
      <c r="AI924" s="224">
        <v>0</v>
      </c>
      <c r="AJ924" s="224">
        <v>0</v>
      </c>
      <c r="AK924" s="230">
        <f t="shared" si="156"/>
        <v>2004</v>
      </c>
      <c r="AL924" s="224">
        <f t="shared" si="157"/>
        <v>0</v>
      </c>
      <c r="AM924" s="224">
        <v>0</v>
      </c>
      <c r="AN924" s="224">
        <f t="shared" si="158"/>
        <v>0</v>
      </c>
      <c r="AO924" s="224">
        <f t="shared" si="159"/>
        <v>0</v>
      </c>
      <c r="AP924" s="233"/>
      <c r="AQ924" s="224">
        <f t="shared" si="160"/>
        <v>0</v>
      </c>
      <c r="AR924" s="224"/>
      <c r="AS924" s="224">
        <f t="shared" si="161"/>
        <v>0</v>
      </c>
      <c r="AT924" s="224">
        <f t="shared" si="162"/>
        <v>0</v>
      </c>
      <c r="AU924" s="224" t="str">
        <f>IFERROR((AQ924-#REF!+#REF!)/(#REF!-#REF!)*100,"")</f>
        <v/>
      </c>
      <c r="AV924" s="224"/>
      <c r="AW924" s="224"/>
      <c r="AX924" s="224"/>
    </row>
    <row r="925" ht="12.75" customHeight="1" spans="1:50">
      <c r="A925" s="13">
        <v>918</v>
      </c>
      <c r="B925" s="204" t="s">
        <v>2833</v>
      </c>
      <c r="C925" s="204" t="s">
        <v>2248</v>
      </c>
      <c r="D925" s="205" t="s">
        <v>1798</v>
      </c>
      <c r="E925" s="206"/>
      <c r="F925" s="206"/>
      <c r="G925" s="207" t="s">
        <v>3126</v>
      </c>
      <c r="H925" s="208"/>
      <c r="I925" s="209" t="s">
        <v>1799</v>
      </c>
      <c r="J925" s="208">
        <v>1</v>
      </c>
      <c r="K925" s="209" t="s">
        <v>3127</v>
      </c>
      <c r="L925" s="215" t="s">
        <v>1800</v>
      </c>
      <c r="M925" s="214" t="str">
        <f t="shared" si="154"/>
        <v>2004-12-31</v>
      </c>
      <c r="N925" s="46"/>
      <c r="O925" s="16"/>
      <c r="P925" s="14"/>
      <c r="Q925" s="217">
        <v>760</v>
      </c>
      <c r="R925" s="16">
        <v>0</v>
      </c>
      <c r="S925" s="16"/>
      <c r="T925" s="16">
        <f t="shared" si="163"/>
        <v>0</v>
      </c>
      <c r="U925" s="46"/>
      <c r="V925" s="16">
        <f t="shared" si="164"/>
        <v>0</v>
      </c>
      <c r="W925" s="16" t="str">
        <f t="shared" si="155"/>
        <v/>
      </c>
      <c r="X925" s="14"/>
      <c r="Y925" s="2"/>
      <c r="AA925" s="45" t="s">
        <v>3129</v>
      </c>
      <c r="AB925" s="224" t="s">
        <v>3130</v>
      </c>
      <c r="AC925" s="224"/>
      <c r="AD925" s="224"/>
      <c r="AE925" s="224"/>
      <c r="AF925" s="224"/>
      <c r="AG925" s="224">
        <v>1</v>
      </c>
      <c r="AH925" s="224">
        <v>0</v>
      </c>
      <c r="AI925" s="224">
        <v>0</v>
      </c>
      <c r="AJ925" s="224">
        <v>0</v>
      </c>
      <c r="AK925" s="230">
        <f t="shared" si="156"/>
        <v>2004</v>
      </c>
      <c r="AL925" s="224">
        <f t="shared" si="157"/>
        <v>0</v>
      </c>
      <c r="AM925" s="224">
        <v>0</v>
      </c>
      <c r="AN925" s="224">
        <f t="shared" si="158"/>
        <v>0</v>
      </c>
      <c r="AO925" s="224">
        <f t="shared" si="159"/>
        <v>0</v>
      </c>
      <c r="AP925" s="233"/>
      <c r="AQ925" s="224">
        <f t="shared" si="160"/>
        <v>0</v>
      </c>
      <c r="AR925" s="224"/>
      <c r="AS925" s="224">
        <f t="shared" si="161"/>
        <v>0</v>
      </c>
      <c r="AT925" s="224">
        <f t="shared" si="162"/>
        <v>0</v>
      </c>
      <c r="AU925" s="224" t="str">
        <f>IFERROR((AQ925-#REF!+#REF!)/(#REF!-#REF!)*100,"")</f>
        <v/>
      </c>
      <c r="AV925" s="224"/>
      <c r="AW925" s="224"/>
      <c r="AX925" s="224"/>
    </row>
    <row r="926" ht="12.75" customHeight="1" spans="1:50">
      <c r="A926" s="13">
        <v>919</v>
      </c>
      <c r="B926" s="204" t="s">
        <v>2834</v>
      </c>
      <c r="C926" s="204" t="s">
        <v>2173</v>
      </c>
      <c r="D926" s="205" t="s">
        <v>1798</v>
      </c>
      <c r="E926" s="206"/>
      <c r="F926" s="206"/>
      <c r="G926" s="207" t="s">
        <v>3126</v>
      </c>
      <c r="H926" s="208"/>
      <c r="I926" s="209" t="s">
        <v>1799</v>
      </c>
      <c r="J926" s="208">
        <v>1</v>
      </c>
      <c r="K926" s="209" t="s">
        <v>3127</v>
      </c>
      <c r="L926" s="215" t="s">
        <v>1800</v>
      </c>
      <c r="M926" s="214" t="str">
        <f t="shared" si="154"/>
        <v>2004-12-31</v>
      </c>
      <c r="N926" s="46"/>
      <c r="O926" s="16"/>
      <c r="P926" s="14"/>
      <c r="Q926" s="217">
        <v>540</v>
      </c>
      <c r="R926" s="16">
        <v>0</v>
      </c>
      <c r="S926" s="16"/>
      <c r="T926" s="16">
        <f t="shared" si="163"/>
        <v>10</v>
      </c>
      <c r="U926" s="46"/>
      <c r="V926" s="16">
        <f t="shared" si="164"/>
        <v>10</v>
      </c>
      <c r="W926" s="16" t="str">
        <f t="shared" si="155"/>
        <v/>
      </c>
      <c r="X926" s="14"/>
      <c r="Y926" s="2"/>
      <c r="AA926" s="45" t="s">
        <v>3129</v>
      </c>
      <c r="AB926" s="224" t="s">
        <v>3130</v>
      </c>
      <c r="AC926" s="224"/>
      <c r="AD926" s="224"/>
      <c r="AE926" s="224"/>
      <c r="AF926" s="224"/>
      <c r="AG926" s="224">
        <v>1</v>
      </c>
      <c r="AH926" s="224">
        <v>0</v>
      </c>
      <c r="AI926" s="224">
        <v>0</v>
      </c>
      <c r="AJ926" s="224">
        <v>10</v>
      </c>
      <c r="AK926" s="230">
        <f t="shared" si="156"/>
        <v>2004</v>
      </c>
      <c r="AL926" s="224">
        <f t="shared" si="157"/>
        <v>10</v>
      </c>
      <c r="AM926" s="224">
        <v>0</v>
      </c>
      <c r="AN926" s="224">
        <f t="shared" si="158"/>
        <v>10</v>
      </c>
      <c r="AO926" s="224">
        <f t="shared" si="159"/>
        <v>10</v>
      </c>
      <c r="AP926" s="233"/>
      <c r="AQ926" s="224">
        <f t="shared" si="160"/>
        <v>10</v>
      </c>
      <c r="AR926" s="224"/>
      <c r="AS926" s="224">
        <f t="shared" si="161"/>
        <v>10</v>
      </c>
      <c r="AT926" s="224">
        <f t="shared" si="162"/>
        <v>0</v>
      </c>
      <c r="AU926" s="224" t="str">
        <f>IFERROR((AQ926-#REF!+#REF!)/(#REF!-#REF!)*100,"")</f>
        <v/>
      </c>
      <c r="AV926" s="224"/>
      <c r="AW926" s="224"/>
      <c r="AX926" s="224"/>
    </row>
    <row r="927" ht="12.75" customHeight="1" spans="1:50">
      <c r="A927" s="13">
        <v>920</v>
      </c>
      <c r="B927" s="204" t="s">
        <v>2835</v>
      </c>
      <c r="C927" s="204" t="s">
        <v>2175</v>
      </c>
      <c r="D927" s="205" t="s">
        <v>1798</v>
      </c>
      <c r="E927" s="206"/>
      <c r="F927" s="206"/>
      <c r="G927" s="207" t="s">
        <v>3126</v>
      </c>
      <c r="H927" s="208"/>
      <c r="I927" s="209" t="s">
        <v>1799</v>
      </c>
      <c r="J927" s="208">
        <v>1</v>
      </c>
      <c r="K927" s="209" t="s">
        <v>3127</v>
      </c>
      <c r="L927" s="215" t="s">
        <v>1800</v>
      </c>
      <c r="M927" s="214" t="str">
        <f t="shared" si="154"/>
        <v>2004-12-31</v>
      </c>
      <c r="N927" s="46"/>
      <c r="O927" s="16"/>
      <c r="P927" s="14"/>
      <c r="Q927" s="217">
        <v>385</v>
      </c>
      <c r="R927" s="16">
        <v>0</v>
      </c>
      <c r="S927" s="16"/>
      <c r="T927" s="16">
        <f t="shared" si="163"/>
        <v>10</v>
      </c>
      <c r="U927" s="46"/>
      <c r="V927" s="16">
        <f t="shared" si="164"/>
        <v>10</v>
      </c>
      <c r="W927" s="16" t="str">
        <f t="shared" si="155"/>
        <v/>
      </c>
      <c r="X927" s="14"/>
      <c r="Y927" s="2"/>
      <c r="AA927" s="45" t="s">
        <v>3129</v>
      </c>
      <c r="AB927" s="224" t="s">
        <v>3130</v>
      </c>
      <c r="AC927" s="224"/>
      <c r="AD927" s="224"/>
      <c r="AE927" s="224"/>
      <c r="AF927" s="224"/>
      <c r="AG927" s="224">
        <v>1</v>
      </c>
      <c r="AH927" s="224">
        <v>0</v>
      </c>
      <c r="AI927" s="224">
        <v>0</v>
      </c>
      <c r="AJ927" s="224">
        <v>10</v>
      </c>
      <c r="AK927" s="230">
        <f t="shared" si="156"/>
        <v>2004</v>
      </c>
      <c r="AL927" s="224">
        <f t="shared" si="157"/>
        <v>10</v>
      </c>
      <c r="AM927" s="224">
        <v>0</v>
      </c>
      <c r="AN927" s="224">
        <f t="shared" si="158"/>
        <v>10</v>
      </c>
      <c r="AO927" s="224">
        <f t="shared" si="159"/>
        <v>10</v>
      </c>
      <c r="AP927" s="233"/>
      <c r="AQ927" s="224">
        <f t="shared" si="160"/>
        <v>10</v>
      </c>
      <c r="AR927" s="224"/>
      <c r="AS927" s="224">
        <f t="shared" si="161"/>
        <v>10</v>
      </c>
      <c r="AT927" s="224">
        <f t="shared" si="162"/>
        <v>0</v>
      </c>
      <c r="AU927" s="224" t="str">
        <f>IFERROR((AQ927-#REF!+#REF!)/(#REF!-#REF!)*100,"")</f>
        <v/>
      </c>
      <c r="AV927" s="224"/>
      <c r="AW927" s="224"/>
      <c r="AX927" s="224"/>
    </row>
    <row r="928" ht="12.75" customHeight="1" spans="1:50">
      <c r="A928" s="13">
        <v>921</v>
      </c>
      <c r="B928" s="204" t="s">
        <v>2836</v>
      </c>
      <c r="C928" s="204" t="s">
        <v>2177</v>
      </c>
      <c r="D928" s="205" t="s">
        <v>1798</v>
      </c>
      <c r="E928" s="206"/>
      <c r="F928" s="206"/>
      <c r="G928" s="207" t="s">
        <v>3126</v>
      </c>
      <c r="H928" s="208"/>
      <c r="I928" s="209" t="s">
        <v>2281</v>
      </c>
      <c r="J928" s="208">
        <v>1</v>
      </c>
      <c r="K928" s="209" t="s">
        <v>3127</v>
      </c>
      <c r="L928" s="215" t="s">
        <v>1800</v>
      </c>
      <c r="M928" s="214" t="str">
        <f t="shared" si="154"/>
        <v>2004-12-31</v>
      </c>
      <c r="N928" s="46"/>
      <c r="O928" s="16"/>
      <c r="P928" s="14"/>
      <c r="Q928" s="217">
        <v>266</v>
      </c>
      <c r="R928" s="16">
        <v>0</v>
      </c>
      <c r="S928" s="16"/>
      <c r="T928" s="16">
        <f t="shared" si="163"/>
        <v>0</v>
      </c>
      <c r="U928" s="46"/>
      <c r="V928" s="16">
        <f t="shared" si="164"/>
        <v>0</v>
      </c>
      <c r="W928" s="16" t="str">
        <f t="shared" si="155"/>
        <v/>
      </c>
      <c r="X928" s="14"/>
      <c r="Y928" s="2"/>
      <c r="AA928" s="45" t="s">
        <v>3129</v>
      </c>
      <c r="AB928" s="224" t="s">
        <v>3130</v>
      </c>
      <c r="AC928" s="224"/>
      <c r="AD928" s="224"/>
      <c r="AE928" s="224"/>
      <c r="AF928" s="224"/>
      <c r="AG928" s="224">
        <v>1</v>
      </c>
      <c r="AH928" s="224">
        <v>0</v>
      </c>
      <c r="AI928" s="224">
        <v>0</v>
      </c>
      <c r="AJ928" s="224">
        <v>0</v>
      </c>
      <c r="AK928" s="230">
        <f t="shared" si="156"/>
        <v>2004</v>
      </c>
      <c r="AL928" s="224">
        <f t="shared" si="157"/>
        <v>0</v>
      </c>
      <c r="AM928" s="224">
        <v>0</v>
      </c>
      <c r="AN928" s="224">
        <f t="shared" si="158"/>
        <v>0</v>
      </c>
      <c r="AO928" s="224">
        <f t="shared" si="159"/>
        <v>0</v>
      </c>
      <c r="AP928" s="233"/>
      <c r="AQ928" s="224">
        <f t="shared" si="160"/>
        <v>0</v>
      </c>
      <c r="AR928" s="224"/>
      <c r="AS928" s="224">
        <f t="shared" si="161"/>
        <v>0</v>
      </c>
      <c r="AT928" s="224">
        <f t="shared" si="162"/>
        <v>0</v>
      </c>
      <c r="AU928" s="224" t="str">
        <f>IFERROR((AQ928-#REF!+#REF!)/(#REF!-#REF!)*100,"")</f>
        <v/>
      </c>
      <c r="AV928" s="224"/>
      <c r="AW928" s="224"/>
      <c r="AX928" s="224"/>
    </row>
    <row r="929" ht="12.75" customHeight="1" spans="1:50">
      <c r="A929" s="13">
        <v>922</v>
      </c>
      <c r="B929" s="204" t="s">
        <v>2837</v>
      </c>
      <c r="C929" s="204" t="s">
        <v>2179</v>
      </c>
      <c r="D929" s="205" t="s">
        <v>1798</v>
      </c>
      <c r="E929" s="206"/>
      <c r="F929" s="206"/>
      <c r="G929" s="207" t="s">
        <v>3126</v>
      </c>
      <c r="H929" s="208"/>
      <c r="I929" s="209" t="s">
        <v>1799</v>
      </c>
      <c r="J929" s="208">
        <v>1</v>
      </c>
      <c r="K929" s="209" t="s">
        <v>3127</v>
      </c>
      <c r="L929" s="215" t="s">
        <v>1800</v>
      </c>
      <c r="M929" s="214" t="str">
        <f t="shared" si="154"/>
        <v>2004-12-31</v>
      </c>
      <c r="N929" s="46"/>
      <c r="O929" s="16"/>
      <c r="P929" s="14"/>
      <c r="Q929" s="217">
        <v>915</v>
      </c>
      <c r="R929" s="16">
        <v>0</v>
      </c>
      <c r="S929" s="16"/>
      <c r="T929" s="16">
        <f t="shared" si="163"/>
        <v>10</v>
      </c>
      <c r="U929" s="46"/>
      <c r="V929" s="16">
        <f t="shared" si="164"/>
        <v>10</v>
      </c>
      <c r="W929" s="16" t="str">
        <f t="shared" si="155"/>
        <v/>
      </c>
      <c r="X929" s="14"/>
      <c r="Y929" s="2"/>
      <c r="AA929" s="45" t="s">
        <v>3129</v>
      </c>
      <c r="AB929" s="224" t="s">
        <v>3130</v>
      </c>
      <c r="AC929" s="224"/>
      <c r="AD929" s="224"/>
      <c r="AE929" s="224"/>
      <c r="AF929" s="224"/>
      <c r="AG929" s="224">
        <v>1</v>
      </c>
      <c r="AH929" s="224">
        <v>0</v>
      </c>
      <c r="AI929" s="224">
        <v>0</v>
      </c>
      <c r="AJ929" s="224">
        <v>5</v>
      </c>
      <c r="AK929" s="230">
        <f t="shared" si="156"/>
        <v>2004</v>
      </c>
      <c r="AL929" s="224">
        <f t="shared" si="157"/>
        <v>5</v>
      </c>
      <c r="AM929" s="224">
        <v>0</v>
      </c>
      <c r="AN929" s="224">
        <f t="shared" si="158"/>
        <v>10</v>
      </c>
      <c r="AO929" s="224">
        <f t="shared" si="159"/>
        <v>10</v>
      </c>
      <c r="AP929" s="233"/>
      <c r="AQ929" s="224">
        <f t="shared" si="160"/>
        <v>10</v>
      </c>
      <c r="AR929" s="224"/>
      <c r="AS929" s="224">
        <f t="shared" si="161"/>
        <v>10</v>
      </c>
      <c r="AT929" s="224">
        <f t="shared" si="162"/>
        <v>0</v>
      </c>
      <c r="AU929" s="224" t="str">
        <f>IFERROR((AQ929-#REF!+#REF!)/(#REF!-#REF!)*100,"")</f>
        <v/>
      </c>
      <c r="AV929" s="224"/>
      <c r="AW929" s="224"/>
      <c r="AX929" s="224"/>
    </row>
    <row r="930" ht="12.75" customHeight="1" spans="1:50">
      <c r="A930" s="13">
        <v>923</v>
      </c>
      <c r="B930" s="204" t="s">
        <v>2838</v>
      </c>
      <c r="C930" s="204" t="s">
        <v>2163</v>
      </c>
      <c r="D930" s="205" t="s">
        <v>1798</v>
      </c>
      <c r="E930" s="206"/>
      <c r="F930" s="206"/>
      <c r="G930" s="207" t="s">
        <v>3126</v>
      </c>
      <c r="H930" s="208"/>
      <c r="I930" s="209" t="s">
        <v>1799</v>
      </c>
      <c r="J930" s="208">
        <v>1</v>
      </c>
      <c r="K930" s="209" t="s">
        <v>3127</v>
      </c>
      <c r="L930" s="215" t="s">
        <v>1800</v>
      </c>
      <c r="M930" s="214" t="str">
        <f t="shared" si="154"/>
        <v>2004-12-31</v>
      </c>
      <c r="N930" s="46"/>
      <c r="O930" s="16"/>
      <c r="P930" s="14"/>
      <c r="Q930" s="217">
        <v>548</v>
      </c>
      <c r="R930" s="16">
        <v>0</v>
      </c>
      <c r="S930" s="16"/>
      <c r="T930" s="16">
        <f t="shared" si="163"/>
        <v>10</v>
      </c>
      <c r="U930" s="46"/>
      <c r="V930" s="16">
        <f t="shared" si="164"/>
        <v>10</v>
      </c>
      <c r="W930" s="16" t="str">
        <f t="shared" si="155"/>
        <v/>
      </c>
      <c r="X930" s="14"/>
      <c r="Y930" s="2"/>
      <c r="AA930" s="45" t="s">
        <v>3129</v>
      </c>
      <c r="AB930" s="224" t="s">
        <v>3130</v>
      </c>
      <c r="AC930" s="224"/>
      <c r="AD930" s="224"/>
      <c r="AE930" s="224"/>
      <c r="AF930" s="224"/>
      <c r="AG930" s="224">
        <v>1</v>
      </c>
      <c r="AH930" s="224">
        <v>0</v>
      </c>
      <c r="AI930" s="224">
        <v>0</v>
      </c>
      <c r="AJ930" s="224">
        <v>5</v>
      </c>
      <c r="AK930" s="230">
        <f t="shared" si="156"/>
        <v>2004</v>
      </c>
      <c r="AL930" s="224">
        <f t="shared" si="157"/>
        <v>5</v>
      </c>
      <c r="AM930" s="224">
        <v>0</v>
      </c>
      <c r="AN930" s="224">
        <f t="shared" si="158"/>
        <v>10</v>
      </c>
      <c r="AO930" s="224">
        <f t="shared" si="159"/>
        <v>10</v>
      </c>
      <c r="AP930" s="233"/>
      <c r="AQ930" s="224">
        <f t="shared" si="160"/>
        <v>10</v>
      </c>
      <c r="AR930" s="224"/>
      <c r="AS930" s="224">
        <f t="shared" si="161"/>
        <v>10</v>
      </c>
      <c r="AT930" s="224">
        <f t="shared" si="162"/>
        <v>0</v>
      </c>
      <c r="AU930" s="224" t="str">
        <f>IFERROR((AQ930-#REF!+#REF!)/(#REF!-#REF!)*100,"")</f>
        <v/>
      </c>
      <c r="AV930" s="224"/>
      <c r="AW930" s="224"/>
      <c r="AX930" s="224"/>
    </row>
    <row r="931" ht="12.75" customHeight="1" spans="1:50">
      <c r="A931" s="13">
        <v>924</v>
      </c>
      <c r="B931" s="204" t="s">
        <v>2839</v>
      </c>
      <c r="C931" s="204" t="s">
        <v>2167</v>
      </c>
      <c r="D931" s="205" t="s">
        <v>1798</v>
      </c>
      <c r="E931" s="206"/>
      <c r="F931" s="206"/>
      <c r="G931" s="207" t="s">
        <v>3126</v>
      </c>
      <c r="H931" s="208"/>
      <c r="I931" s="209" t="s">
        <v>1799</v>
      </c>
      <c r="J931" s="208">
        <v>1</v>
      </c>
      <c r="K931" s="209" t="s">
        <v>3127</v>
      </c>
      <c r="L931" s="215" t="s">
        <v>1800</v>
      </c>
      <c r="M931" s="214" t="str">
        <f t="shared" si="154"/>
        <v>2004-12-31</v>
      </c>
      <c r="N931" s="46"/>
      <c r="O931" s="16"/>
      <c r="P931" s="14"/>
      <c r="Q931" s="217">
        <v>868</v>
      </c>
      <c r="R931" s="16">
        <v>0</v>
      </c>
      <c r="S931" s="16"/>
      <c r="T931" s="16">
        <f t="shared" si="163"/>
        <v>20</v>
      </c>
      <c r="U931" s="46"/>
      <c r="V931" s="16">
        <f t="shared" si="164"/>
        <v>20</v>
      </c>
      <c r="W931" s="16" t="str">
        <f t="shared" si="155"/>
        <v/>
      </c>
      <c r="X931" s="14"/>
      <c r="Y931" s="2"/>
      <c r="AA931" s="45" t="s">
        <v>3129</v>
      </c>
      <c r="AB931" s="224" t="s">
        <v>3130</v>
      </c>
      <c r="AC931" s="224"/>
      <c r="AD931" s="224"/>
      <c r="AE931" s="224"/>
      <c r="AF931" s="224"/>
      <c r="AG931" s="224">
        <v>1</v>
      </c>
      <c r="AH931" s="224">
        <v>0</v>
      </c>
      <c r="AI931" s="224">
        <v>0</v>
      </c>
      <c r="AJ931" s="224">
        <v>20</v>
      </c>
      <c r="AK931" s="230">
        <f t="shared" si="156"/>
        <v>2004</v>
      </c>
      <c r="AL931" s="224">
        <f t="shared" si="157"/>
        <v>20</v>
      </c>
      <c r="AM931" s="224">
        <v>0</v>
      </c>
      <c r="AN931" s="224">
        <f t="shared" si="158"/>
        <v>20</v>
      </c>
      <c r="AO931" s="224">
        <f t="shared" si="159"/>
        <v>20</v>
      </c>
      <c r="AP931" s="233"/>
      <c r="AQ931" s="224">
        <f t="shared" si="160"/>
        <v>20</v>
      </c>
      <c r="AR931" s="224"/>
      <c r="AS931" s="224">
        <f t="shared" si="161"/>
        <v>20</v>
      </c>
      <c r="AT931" s="224">
        <f t="shared" si="162"/>
        <v>0</v>
      </c>
      <c r="AU931" s="224" t="str">
        <f>IFERROR((AQ931-#REF!+#REF!)/(#REF!-#REF!)*100,"")</f>
        <v/>
      </c>
      <c r="AV931" s="224"/>
      <c r="AW931" s="224"/>
      <c r="AX931" s="224"/>
    </row>
    <row r="932" ht="12.75" customHeight="1" spans="1:50">
      <c r="A932" s="13">
        <v>925</v>
      </c>
      <c r="B932" s="204" t="s">
        <v>2840</v>
      </c>
      <c r="C932" s="204" t="s">
        <v>2236</v>
      </c>
      <c r="D932" s="205" t="s">
        <v>1798</v>
      </c>
      <c r="E932" s="206"/>
      <c r="F932" s="206"/>
      <c r="G932" s="207" t="s">
        <v>3126</v>
      </c>
      <c r="H932" s="208"/>
      <c r="I932" s="209" t="s">
        <v>1799</v>
      </c>
      <c r="J932" s="208">
        <v>1</v>
      </c>
      <c r="K932" s="209" t="s">
        <v>3127</v>
      </c>
      <c r="L932" s="215" t="s">
        <v>1800</v>
      </c>
      <c r="M932" s="214" t="str">
        <f t="shared" si="154"/>
        <v>2004-12-31</v>
      </c>
      <c r="N932" s="46"/>
      <c r="O932" s="16"/>
      <c r="P932" s="14"/>
      <c r="Q932" s="217">
        <v>855</v>
      </c>
      <c r="R932" s="16">
        <v>0</v>
      </c>
      <c r="S932" s="16"/>
      <c r="T932" s="16">
        <f t="shared" si="163"/>
        <v>10</v>
      </c>
      <c r="U932" s="46"/>
      <c r="V932" s="16">
        <f t="shared" si="164"/>
        <v>10</v>
      </c>
      <c r="W932" s="16" t="str">
        <f t="shared" si="155"/>
        <v/>
      </c>
      <c r="X932" s="14"/>
      <c r="Y932" s="2"/>
      <c r="AA932" s="45" t="s">
        <v>3129</v>
      </c>
      <c r="AB932" s="224" t="s">
        <v>3130</v>
      </c>
      <c r="AC932" s="224"/>
      <c r="AD932" s="224"/>
      <c r="AE932" s="224"/>
      <c r="AF932" s="224"/>
      <c r="AG932" s="224">
        <v>1</v>
      </c>
      <c r="AH932" s="224">
        <v>0</v>
      </c>
      <c r="AI932" s="224">
        <v>0</v>
      </c>
      <c r="AJ932" s="224">
        <v>5</v>
      </c>
      <c r="AK932" s="230">
        <f t="shared" si="156"/>
        <v>2004</v>
      </c>
      <c r="AL932" s="224">
        <f t="shared" si="157"/>
        <v>5</v>
      </c>
      <c r="AM932" s="224">
        <v>0</v>
      </c>
      <c r="AN932" s="224">
        <f t="shared" si="158"/>
        <v>10</v>
      </c>
      <c r="AO932" s="224">
        <f t="shared" si="159"/>
        <v>10</v>
      </c>
      <c r="AP932" s="233"/>
      <c r="AQ932" s="224">
        <f t="shared" si="160"/>
        <v>10</v>
      </c>
      <c r="AR932" s="224"/>
      <c r="AS932" s="224">
        <f t="shared" si="161"/>
        <v>10</v>
      </c>
      <c r="AT932" s="224">
        <f t="shared" si="162"/>
        <v>0</v>
      </c>
      <c r="AU932" s="224" t="str">
        <f>IFERROR((AQ932-#REF!+#REF!)/(#REF!-#REF!)*100,"")</f>
        <v/>
      </c>
      <c r="AV932" s="224"/>
      <c r="AW932" s="224"/>
      <c r="AX932" s="224"/>
    </row>
    <row r="933" ht="12.75" customHeight="1" spans="1:50">
      <c r="A933" s="13">
        <v>926</v>
      </c>
      <c r="B933" s="204" t="s">
        <v>2841</v>
      </c>
      <c r="C933" s="204" t="s">
        <v>2248</v>
      </c>
      <c r="D933" s="205" t="s">
        <v>1798</v>
      </c>
      <c r="E933" s="206"/>
      <c r="F933" s="206"/>
      <c r="G933" s="207" t="s">
        <v>3126</v>
      </c>
      <c r="H933" s="208"/>
      <c r="I933" s="209" t="s">
        <v>1799</v>
      </c>
      <c r="J933" s="208">
        <v>1</v>
      </c>
      <c r="K933" s="209" t="s">
        <v>3127</v>
      </c>
      <c r="L933" s="215" t="s">
        <v>1800</v>
      </c>
      <c r="M933" s="214" t="str">
        <f t="shared" si="154"/>
        <v>2004-12-31</v>
      </c>
      <c r="N933" s="46"/>
      <c r="O933" s="16"/>
      <c r="P933" s="14"/>
      <c r="Q933" s="217">
        <v>379</v>
      </c>
      <c r="R933" s="16">
        <v>0</v>
      </c>
      <c r="S933" s="16"/>
      <c r="T933" s="16">
        <f t="shared" si="163"/>
        <v>0</v>
      </c>
      <c r="U933" s="46"/>
      <c r="V933" s="16">
        <f t="shared" si="164"/>
        <v>0</v>
      </c>
      <c r="W933" s="16" t="str">
        <f t="shared" si="155"/>
        <v/>
      </c>
      <c r="X933" s="14"/>
      <c r="Y933" s="2"/>
      <c r="AA933" s="45" t="s">
        <v>3129</v>
      </c>
      <c r="AB933" s="224" t="s">
        <v>3130</v>
      </c>
      <c r="AC933" s="224"/>
      <c r="AD933" s="224"/>
      <c r="AE933" s="224"/>
      <c r="AF933" s="224"/>
      <c r="AG933" s="224">
        <v>1</v>
      </c>
      <c r="AH933" s="224">
        <v>0</v>
      </c>
      <c r="AI933" s="224">
        <v>0</v>
      </c>
      <c r="AJ933" s="224">
        <v>0</v>
      </c>
      <c r="AK933" s="230">
        <f t="shared" si="156"/>
        <v>2004</v>
      </c>
      <c r="AL933" s="224">
        <f t="shared" si="157"/>
        <v>0</v>
      </c>
      <c r="AM933" s="224">
        <v>0</v>
      </c>
      <c r="AN933" s="224">
        <f t="shared" si="158"/>
        <v>0</v>
      </c>
      <c r="AO933" s="224">
        <f t="shared" si="159"/>
        <v>0</v>
      </c>
      <c r="AP933" s="233"/>
      <c r="AQ933" s="224">
        <f t="shared" si="160"/>
        <v>0</v>
      </c>
      <c r="AR933" s="224"/>
      <c r="AS933" s="224">
        <f t="shared" si="161"/>
        <v>0</v>
      </c>
      <c r="AT933" s="224">
        <f t="shared" si="162"/>
        <v>0</v>
      </c>
      <c r="AU933" s="224" t="str">
        <f>IFERROR((AQ933-#REF!+#REF!)/(#REF!-#REF!)*100,"")</f>
        <v/>
      </c>
      <c r="AV933" s="224"/>
      <c r="AW933" s="224"/>
      <c r="AX933" s="224"/>
    </row>
    <row r="934" ht="12.75" customHeight="1" spans="1:50">
      <c r="A934" s="13">
        <v>927</v>
      </c>
      <c r="B934" s="204" t="s">
        <v>2842</v>
      </c>
      <c r="C934" s="204" t="s">
        <v>2171</v>
      </c>
      <c r="D934" s="205" t="s">
        <v>1798</v>
      </c>
      <c r="E934" s="206"/>
      <c r="F934" s="206"/>
      <c r="G934" s="207" t="s">
        <v>3126</v>
      </c>
      <c r="H934" s="208"/>
      <c r="I934" s="209" t="s">
        <v>1799</v>
      </c>
      <c r="J934" s="208">
        <v>1</v>
      </c>
      <c r="K934" s="209" t="s">
        <v>3127</v>
      </c>
      <c r="L934" s="215" t="s">
        <v>1800</v>
      </c>
      <c r="M934" s="214" t="str">
        <f t="shared" si="154"/>
        <v>2004-12-31</v>
      </c>
      <c r="N934" s="46"/>
      <c r="O934" s="16"/>
      <c r="P934" s="14"/>
      <c r="Q934" s="217">
        <v>784</v>
      </c>
      <c r="R934" s="16">
        <v>0</v>
      </c>
      <c r="S934" s="16"/>
      <c r="T934" s="16">
        <f t="shared" si="163"/>
        <v>0</v>
      </c>
      <c r="U934" s="46"/>
      <c r="V934" s="16">
        <f t="shared" si="164"/>
        <v>0</v>
      </c>
      <c r="W934" s="16" t="str">
        <f t="shared" si="155"/>
        <v/>
      </c>
      <c r="X934" s="14"/>
      <c r="Y934" s="2"/>
      <c r="AA934" s="45" t="s">
        <v>3129</v>
      </c>
      <c r="AB934" s="224" t="s">
        <v>3130</v>
      </c>
      <c r="AC934" s="224"/>
      <c r="AD934" s="224"/>
      <c r="AE934" s="224"/>
      <c r="AF934" s="224"/>
      <c r="AG934" s="224">
        <v>1</v>
      </c>
      <c r="AH934" s="224">
        <v>0</v>
      </c>
      <c r="AI934" s="224">
        <v>0</v>
      </c>
      <c r="AJ934" s="224">
        <v>0</v>
      </c>
      <c r="AK934" s="230">
        <f t="shared" si="156"/>
        <v>2004</v>
      </c>
      <c r="AL934" s="224">
        <f t="shared" si="157"/>
        <v>0</v>
      </c>
      <c r="AM934" s="224">
        <v>0</v>
      </c>
      <c r="AN934" s="224">
        <f t="shared" si="158"/>
        <v>0</v>
      </c>
      <c r="AO934" s="224">
        <f t="shared" si="159"/>
        <v>0</v>
      </c>
      <c r="AP934" s="233"/>
      <c r="AQ934" s="224">
        <f t="shared" si="160"/>
        <v>0</v>
      </c>
      <c r="AR934" s="224"/>
      <c r="AS934" s="224">
        <f t="shared" si="161"/>
        <v>0</v>
      </c>
      <c r="AT934" s="224">
        <f t="shared" si="162"/>
        <v>0</v>
      </c>
      <c r="AU934" s="224" t="str">
        <f>IFERROR((AQ934-#REF!+#REF!)/(#REF!-#REF!)*100,"")</f>
        <v/>
      </c>
      <c r="AV934" s="224"/>
      <c r="AW934" s="224"/>
      <c r="AX934" s="224"/>
    </row>
    <row r="935" ht="12.75" customHeight="1" spans="1:50">
      <c r="A935" s="13">
        <v>928</v>
      </c>
      <c r="B935" s="204" t="s">
        <v>2843</v>
      </c>
      <c r="C935" s="204" t="s">
        <v>2258</v>
      </c>
      <c r="D935" s="205" t="s">
        <v>1798</v>
      </c>
      <c r="E935" s="206"/>
      <c r="F935" s="206"/>
      <c r="G935" s="207" t="s">
        <v>3126</v>
      </c>
      <c r="H935" s="208"/>
      <c r="I935" s="209" t="s">
        <v>1799</v>
      </c>
      <c r="J935" s="208">
        <v>1</v>
      </c>
      <c r="K935" s="209" t="s">
        <v>3127</v>
      </c>
      <c r="L935" s="215" t="s">
        <v>1800</v>
      </c>
      <c r="M935" s="214" t="str">
        <f t="shared" si="154"/>
        <v>2004-12-31</v>
      </c>
      <c r="N935" s="46"/>
      <c r="O935" s="16"/>
      <c r="P935" s="14"/>
      <c r="Q935" s="217">
        <v>466</v>
      </c>
      <c r="R935" s="16">
        <v>0</v>
      </c>
      <c r="S935" s="16"/>
      <c r="T935" s="16">
        <f t="shared" si="163"/>
        <v>10</v>
      </c>
      <c r="U935" s="46"/>
      <c r="V935" s="16">
        <f t="shared" si="164"/>
        <v>10</v>
      </c>
      <c r="W935" s="16" t="str">
        <f t="shared" si="155"/>
        <v/>
      </c>
      <c r="X935" s="14"/>
      <c r="Y935" s="2"/>
      <c r="AA935" s="45" t="s">
        <v>3129</v>
      </c>
      <c r="AB935" s="224" t="s">
        <v>3130</v>
      </c>
      <c r="AC935" s="224"/>
      <c r="AD935" s="224"/>
      <c r="AE935" s="224"/>
      <c r="AF935" s="224"/>
      <c r="AG935" s="224">
        <v>1</v>
      </c>
      <c r="AH935" s="224">
        <v>0</v>
      </c>
      <c r="AI935" s="224">
        <v>0</v>
      </c>
      <c r="AJ935" s="224">
        <v>10</v>
      </c>
      <c r="AK935" s="230">
        <f t="shared" si="156"/>
        <v>2004</v>
      </c>
      <c r="AL935" s="224">
        <f t="shared" si="157"/>
        <v>10</v>
      </c>
      <c r="AM935" s="224">
        <v>0</v>
      </c>
      <c r="AN935" s="224">
        <f t="shared" si="158"/>
        <v>10</v>
      </c>
      <c r="AO935" s="224">
        <f t="shared" si="159"/>
        <v>10</v>
      </c>
      <c r="AP935" s="233"/>
      <c r="AQ935" s="224">
        <f t="shared" si="160"/>
        <v>10</v>
      </c>
      <c r="AR935" s="224"/>
      <c r="AS935" s="224">
        <f t="shared" si="161"/>
        <v>10</v>
      </c>
      <c r="AT935" s="224">
        <f t="shared" si="162"/>
        <v>0</v>
      </c>
      <c r="AU935" s="224" t="str">
        <f>IFERROR((AQ935-#REF!+#REF!)/(#REF!-#REF!)*100,"")</f>
        <v/>
      </c>
      <c r="AV935" s="224"/>
      <c r="AW935" s="224"/>
      <c r="AX935" s="224"/>
    </row>
    <row r="936" ht="12.75" customHeight="1" spans="1:50">
      <c r="A936" s="13">
        <v>929</v>
      </c>
      <c r="B936" s="204" t="s">
        <v>2844</v>
      </c>
      <c r="C936" s="204" t="s">
        <v>2175</v>
      </c>
      <c r="D936" s="205" t="s">
        <v>1798</v>
      </c>
      <c r="E936" s="206"/>
      <c r="F936" s="206"/>
      <c r="G936" s="207" t="s">
        <v>3126</v>
      </c>
      <c r="H936" s="208"/>
      <c r="I936" s="209" t="s">
        <v>1799</v>
      </c>
      <c r="J936" s="208">
        <v>1</v>
      </c>
      <c r="K936" s="209" t="s">
        <v>3127</v>
      </c>
      <c r="L936" s="215" t="s">
        <v>1800</v>
      </c>
      <c r="M936" s="214" t="str">
        <f t="shared" si="154"/>
        <v>2004-12-31</v>
      </c>
      <c r="N936" s="46"/>
      <c r="O936" s="16"/>
      <c r="P936" s="14"/>
      <c r="Q936" s="217">
        <v>385</v>
      </c>
      <c r="R936" s="16">
        <v>0</v>
      </c>
      <c r="S936" s="16"/>
      <c r="T936" s="16">
        <f t="shared" si="163"/>
        <v>10</v>
      </c>
      <c r="U936" s="46"/>
      <c r="V936" s="16">
        <f t="shared" si="164"/>
        <v>10</v>
      </c>
      <c r="W936" s="16" t="str">
        <f t="shared" si="155"/>
        <v/>
      </c>
      <c r="X936" s="14"/>
      <c r="Y936" s="2"/>
      <c r="AA936" s="45" t="s">
        <v>3129</v>
      </c>
      <c r="AB936" s="224" t="s">
        <v>3130</v>
      </c>
      <c r="AC936" s="224"/>
      <c r="AD936" s="224"/>
      <c r="AE936" s="224"/>
      <c r="AF936" s="224"/>
      <c r="AG936" s="224">
        <v>1</v>
      </c>
      <c r="AH936" s="224">
        <v>0</v>
      </c>
      <c r="AI936" s="224">
        <v>0</v>
      </c>
      <c r="AJ936" s="224">
        <v>10</v>
      </c>
      <c r="AK936" s="230">
        <f t="shared" si="156"/>
        <v>2004</v>
      </c>
      <c r="AL936" s="224">
        <f t="shared" si="157"/>
        <v>10</v>
      </c>
      <c r="AM936" s="224">
        <v>0</v>
      </c>
      <c r="AN936" s="224">
        <f t="shared" si="158"/>
        <v>10</v>
      </c>
      <c r="AO936" s="224">
        <f t="shared" si="159"/>
        <v>10</v>
      </c>
      <c r="AP936" s="233"/>
      <c r="AQ936" s="224">
        <f t="shared" si="160"/>
        <v>10</v>
      </c>
      <c r="AR936" s="224"/>
      <c r="AS936" s="224">
        <f t="shared" si="161"/>
        <v>10</v>
      </c>
      <c r="AT936" s="224">
        <f t="shared" si="162"/>
        <v>0</v>
      </c>
      <c r="AU936" s="224" t="str">
        <f>IFERROR((AQ936-#REF!+#REF!)/(#REF!-#REF!)*100,"")</f>
        <v/>
      </c>
      <c r="AV936" s="224"/>
      <c r="AW936" s="224"/>
      <c r="AX936" s="224"/>
    </row>
    <row r="937" ht="12.75" customHeight="1" spans="1:50">
      <c r="A937" s="13">
        <v>930</v>
      </c>
      <c r="B937" s="204" t="s">
        <v>2845</v>
      </c>
      <c r="C937" s="204" t="s">
        <v>2177</v>
      </c>
      <c r="D937" s="205" t="s">
        <v>1798</v>
      </c>
      <c r="E937" s="206"/>
      <c r="F937" s="206"/>
      <c r="G937" s="207" t="s">
        <v>3126</v>
      </c>
      <c r="H937" s="208"/>
      <c r="I937" s="209" t="s">
        <v>2281</v>
      </c>
      <c r="J937" s="208">
        <v>1</v>
      </c>
      <c r="K937" s="209" t="s">
        <v>3127</v>
      </c>
      <c r="L937" s="215" t="s">
        <v>1800</v>
      </c>
      <c r="M937" s="214" t="str">
        <f t="shared" si="154"/>
        <v>2004-12-31</v>
      </c>
      <c r="N937" s="46"/>
      <c r="O937" s="16"/>
      <c r="P937" s="14"/>
      <c r="Q937" s="217">
        <v>266</v>
      </c>
      <c r="R937" s="16">
        <v>0</v>
      </c>
      <c r="S937" s="16"/>
      <c r="T937" s="16">
        <f t="shared" si="163"/>
        <v>0</v>
      </c>
      <c r="U937" s="46"/>
      <c r="V937" s="16">
        <f t="shared" si="164"/>
        <v>0</v>
      </c>
      <c r="W937" s="16" t="str">
        <f t="shared" si="155"/>
        <v/>
      </c>
      <c r="X937" s="14"/>
      <c r="Y937" s="2"/>
      <c r="AA937" s="45" t="s">
        <v>3129</v>
      </c>
      <c r="AB937" s="224" t="s">
        <v>3130</v>
      </c>
      <c r="AC937" s="224"/>
      <c r="AD937" s="224"/>
      <c r="AE937" s="224"/>
      <c r="AF937" s="224"/>
      <c r="AG937" s="224">
        <v>1</v>
      </c>
      <c r="AH937" s="224">
        <v>0</v>
      </c>
      <c r="AI937" s="224">
        <v>0</v>
      </c>
      <c r="AJ937" s="224">
        <v>0</v>
      </c>
      <c r="AK937" s="230">
        <f t="shared" si="156"/>
        <v>2004</v>
      </c>
      <c r="AL937" s="224">
        <f t="shared" si="157"/>
        <v>0</v>
      </c>
      <c r="AM937" s="224">
        <v>0</v>
      </c>
      <c r="AN937" s="224">
        <f t="shared" si="158"/>
        <v>0</v>
      </c>
      <c r="AO937" s="224">
        <f t="shared" si="159"/>
        <v>0</v>
      </c>
      <c r="AP937" s="233"/>
      <c r="AQ937" s="224">
        <f t="shared" si="160"/>
        <v>0</v>
      </c>
      <c r="AR937" s="224"/>
      <c r="AS937" s="224">
        <f t="shared" si="161"/>
        <v>0</v>
      </c>
      <c r="AT937" s="224">
        <f t="shared" si="162"/>
        <v>0</v>
      </c>
      <c r="AU937" s="224" t="str">
        <f>IFERROR((AQ937-#REF!+#REF!)/(#REF!-#REF!)*100,"")</f>
        <v/>
      </c>
      <c r="AV937" s="224"/>
      <c r="AW937" s="224"/>
      <c r="AX937" s="224"/>
    </row>
    <row r="938" ht="12.75" customHeight="1" spans="1:50">
      <c r="A938" s="13">
        <v>931</v>
      </c>
      <c r="B938" s="204" t="s">
        <v>2846</v>
      </c>
      <c r="C938" s="204" t="s">
        <v>2179</v>
      </c>
      <c r="D938" s="205" t="s">
        <v>1798</v>
      </c>
      <c r="E938" s="206"/>
      <c r="F938" s="206"/>
      <c r="G938" s="207" t="s">
        <v>3126</v>
      </c>
      <c r="H938" s="208"/>
      <c r="I938" s="209" t="s">
        <v>1799</v>
      </c>
      <c r="J938" s="208">
        <v>1</v>
      </c>
      <c r="K938" s="209" t="s">
        <v>3127</v>
      </c>
      <c r="L938" s="215" t="s">
        <v>1800</v>
      </c>
      <c r="M938" s="214" t="str">
        <f t="shared" si="154"/>
        <v>2004-12-31</v>
      </c>
      <c r="N938" s="46"/>
      <c r="O938" s="16"/>
      <c r="P938" s="14"/>
      <c r="Q938" s="217">
        <v>1356</v>
      </c>
      <c r="R938" s="16">
        <v>0</v>
      </c>
      <c r="S938" s="16"/>
      <c r="T938" s="16">
        <f t="shared" si="163"/>
        <v>10</v>
      </c>
      <c r="U938" s="46"/>
      <c r="V938" s="16">
        <f t="shared" si="164"/>
        <v>10</v>
      </c>
      <c r="W938" s="16" t="str">
        <f t="shared" si="155"/>
        <v/>
      </c>
      <c r="X938" s="14"/>
      <c r="Y938" s="2"/>
      <c r="AA938" s="45" t="s">
        <v>3129</v>
      </c>
      <c r="AB938" s="224" t="s">
        <v>3130</v>
      </c>
      <c r="AC938" s="224"/>
      <c r="AD938" s="224"/>
      <c r="AE938" s="224"/>
      <c r="AF938" s="224"/>
      <c r="AG938" s="224">
        <v>1</v>
      </c>
      <c r="AH938" s="224">
        <v>0</v>
      </c>
      <c r="AI938" s="224">
        <v>0</v>
      </c>
      <c r="AJ938" s="224">
        <v>5</v>
      </c>
      <c r="AK938" s="230">
        <f t="shared" si="156"/>
        <v>2004</v>
      </c>
      <c r="AL938" s="224">
        <f t="shared" si="157"/>
        <v>5</v>
      </c>
      <c r="AM938" s="224">
        <v>0</v>
      </c>
      <c r="AN938" s="224">
        <f t="shared" si="158"/>
        <v>10</v>
      </c>
      <c r="AO938" s="224">
        <f t="shared" si="159"/>
        <v>10</v>
      </c>
      <c r="AP938" s="233"/>
      <c r="AQ938" s="224">
        <f t="shared" si="160"/>
        <v>10</v>
      </c>
      <c r="AR938" s="224"/>
      <c r="AS938" s="224">
        <f t="shared" si="161"/>
        <v>10</v>
      </c>
      <c r="AT938" s="224">
        <f t="shared" si="162"/>
        <v>0</v>
      </c>
      <c r="AU938" s="224" t="str">
        <f>IFERROR((AQ938-#REF!+#REF!)/(#REF!-#REF!)*100,"")</f>
        <v/>
      </c>
      <c r="AV938" s="224"/>
      <c r="AW938" s="224"/>
      <c r="AX938" s="224"/>
    </row>
    <row r="939" ht="12.75" customHeight="1" spans="1:50">
      <c r="A939" s="13">
        <v>932</v>
      </c>
      <c r="B939" s="204" t="s">
        <v>2847</v>
      </c>
      <c r="C939" s="204" t="s">
        <v>2123</v>
      </c>
      <c r="D939" s="205" t="s">
        <v>1798</v>
      </c>
      <c r="E939" s="206"/>
      <c r="F939" s="206"/>
      <c r="G939" s="207" t="s">
        <v>3126</v>
      </c>
      <c r="H939" s="208"/>
      <c r="I939" s="209" t="s">
        <v>1799</v>
      </c>
      <c r="J939" s="208">
        <v>1</v>
      </c>
      <c r="K939" s="209" t="s">
        <v>3127</v>
      </c>
      <c r="L939" s="215" t="s">
        <v>1800</v>
      </c>
      <c r="M939" s="214" t="str">
        <f t="shared" si="154"/>
        <v>2004-12-31</v>
      </c>
      <c r="N939" s="46"/>
      <c r="O939" s="16"/>
      <c r="P939" s="14"/>
      <c r="Q939" s="217">
        <v>2643.2</v>
      </c>
      <c r="R939" s="16">
        <v>0</v>
      </c>
      <c r="S939" s="16"/>
      <c r="T939" s="16">
        <f t="shared" si="163"/>
        <v>10</v>
      </c>
      <c r="U939" s="46"/>
      <c r="V939" s="16">
        <f t="shared" si="164"/>
        <v>10</v>
      </c>
      <c r="W939" s="16" t="str">
        <f t="shared" si="155"/>
        <v/>
      </c>
      <c r="X939" s="14"/>
      <c r="Y939" s="2"/>
      <c r="AA939" s="45" t="s">
        <v>3129</v>
      </c>
      <c r="AB939" s="224" t="s">
        <v>3130</v>
      </c>
      <c r="AC939" s="224"/>
      <c r="AD939" s="224"/>
      <c r="AE939" s="224"/>
      <c r="AF939" s="224"/>
      <c r="AG939" s="224">
        <v>1</v>
      </c>
      <c r="AH939" s="224">
        <v>0</v>
      </c>
      <c r="AI939" s="224">
        <v>0</v>
      </c>
      <c r="AJ939" s="224">
        <v>5</v>
      </c>
      <c r="AK939" s="230">
        <f t="shared" si="156"/>
        <v>2004</v>
      </c>
      <c r="AL939" s="224">
        <f t="shared" si="157"/>
        <v>5</v>
      </c>
      <c r="AM939" s="224">
        <v>0</v>
      </c>
      <c r="AN939" s="224">
        <f t="shared" si="158"/>
        <v>10</v>
      </c>
      <c r="AO939" s="224">
        <f t="shared" si="159"/>
        <v>10</v>
      </c>
      <c r="AP939" s="233"/>
      <c r="AQ939" s="224">
        <f t="shared" si="160"/>
        <v>10</v>
      </c>
      <c r="AR939" s="224"/>
      <c r="AS939" s="224">
        <f t="shared" si="161"/>
        <v>10</v>
      </c>
      <c r="AT939" s="224">
        <f t="shared" si="162"/>
        <v>0</v>
      </c>
      <c r="AU939" s="224" t="str">
        <f>IFERROR((AQ939-#REF!+#REF!)/(#REF!-#REF!)*100,"")</f>
        <v/>
      </c>
      <c r="AV939" s="224"/>
      <c r="AW939" s="224"/>
      <c r="AX939" s="224"/>
    </row>
    <row r="940" ht="12.75" customHeight="1" spans="1:50">
      <c r="A940" s="13">
        <v>933</v>
      </c>
      <c r="B940" s="204" t="s">
        <v>2848</v>
      </c>
      <c r="C940" s="204" t="s">
        <v>2179</v>
      </c>
      <c r="D940" s="205" t="s">
        <v>1798</v>
      </c>
      <c r="E940" s="206"/>
      <c r="F940" s="206"/>
      <c r="G940" s="207" t="s">
        <v>3126</v>
      </c>
      <c r="H940" s="208"/>
      <c r="I940" s="209" t="s">
        <v>1799</v>
      </c>
      <c r="J940" s="208">
        <v>1</v>
      </c>
      <c r="K940" s="209" t="s">
        <v>3127</v>
      </c>
      <c r="L940" s="215" t="s">
        <v>1800</v>
      </c>
      <c r="M940" s="214" t="str">
        <f t="shared" si="154"/>
        <v>2004-12-31</v>
      </c>
      <c r="N940" s="46"/>
      <c r="O940" s="16"/>
      <c r="P940" s="14"/>
      <c r="Q940" s="217">
        <v>1356</v>
      </c>
      <c r="R940" s="16">
        <v>0</v>
      </c>
      <c r="S940" s="16"/>
      <c r="T940" s="16">
        <f t="shared" si="163"/>
        <v>10</v>
      </c>
      <c r="U940" s="46"/>
      <c r="V940" s="16">
        <f t="shared" si="164"/>
        <v>10</v>
      </c>
      <c r="W940" s="16" t="str">
        <f t="shared" si="155"/>
        <v/>
      </c>
      <c r="X940" s="14"/>
      <c r="Y940" s="2"/>
      <c r="AA940" s="45" t="s">
        <v>3129</v>
      </c>
      <c r="AB940" s="224" t="s">
        <v>3130</v>
      </c>
      <c r="AC940" s="224"/>
      <c r="AD940" s="224"/>
      <c r="AE940" s="224"/>
      <c r="AF940" s="224"/>
      <c r="AG940" s="224">
        <v>1</v>
      </c>
      <c r="AH940" s="224">
        <v>0</v>
      </c>
      <c r="AI940" s="224">
        <v>0</v>
      </c>
      <c r="AJ940" s="224">
        <v>5</v>
      </c>
      <c r="AK940" s="230">
        <f t="shared" si="156"/>
        <v>2004</v>
      </c>
      <c r="AL940" s="224">
        <f t="shared" si="157"/>
        <v>5</v>
      </c>
      <c r="AM940" s="224">
        <v>0</v>
      </c>
      <c r="AN940" s="224">
        <f t="shared" si="158"/>
        <v>10</v>
      </c>
      <c r="AO940" s="224">
        <f t="shared" si="159"/>
        <v>10</v>
      </c>
      <c r="AP940" s="233"/>
      <c r="AQ940" s="224">
        <f t="shared" si="160"/>
        <v>10</v>
      </c>
      <c r="AR940" s="224"/>
      <c r="AS940" s="224">
        <f t="shared" si="161"/>
        <v>10</v>
      </c>
      <c r="AT940" s="224">
        <f t="shared" si="162"/>
        <v>0</v>
      </c>
      <c r="AU940" s="224" t="str">
        <f>IFERROR((AQ940-#REF!+#REF!)/(#REF!-#REF!)*100,"")</f>
        <v/>
      </c>
      <c r="AV940" s="224"/>
      <c r="AW940" s="224"/>
      <c r="AX940" s="224"/>
    </row>
    <row r="941" ht="12.75" customHeight="1" spans="1:50">
      <c r="A941" s="13">
        <v>934</v>
      </c>
      <c r="B941" s="204" t="s">
        <v>2849</v>
      </c>
      <c r="C941" s="204" t="s">
        <v>2167</v>
      </c>
      <c r="D941" s="205" t="s">
        <v>1798</v>
      </c>
      <c r="E941" s="206"/>
      <c r="F941" s="206"/>
      <c r="G941" s="207" t="s">
        <v>3126</v>
      </c>
      <c r="H941" s="208"/>
      <c r="I941" s="209" t="s">
        <v>1799</v>
      </c>
      <c r="J941" s="208">
        <v>1</v>
      </c>
      <c r="K941" s="209" t="s">
        <v>3127</v>
      </c>
      <c r="L941" s="215" t="s">
        <v>1969</v>
      </c>
      <c r="M941" s="214" t="str">
        <f t="shared" si="154"/>
        <v>2006-12-31</v>
      </c>
      <c r="N941" s="46"/>
      <c r="O941" s="16"/>
      <c r="P941" s="14"/>
      <c r="Q941" s="217">
        <v>1005</v>
      </c>
      <c r="R941" s="16">
        <v>0</v>
      </c>
      <c r="S941" s="16"/>
      <c r="T941" s="16">
        <f t="shared" si="163"/>
        <v>20</v>
      </c>
      <c r="U941" s="46"/>
      <c r="V941" s="16">
        <f t="shared" si="164"/>
        <v>20</v>
      </c>
      <c r="W941" s="16" t="str">
        <f t="shared" si="155"/>
        <v/>
      </c>
      <c r="X941" s="14"/>
      <c r="Y941" s="2"/>
      <c r="AA941" s="45" t="s">
        <v>3129</v>
      </c>
      <c r="AB941" s="224" t="s">
        <v>3130</v>
      </c>
      <c r="AC941" s="224"/>
      <c r="AD941" s="224"/>
      <c r="AE941" s="224"/>
      <c r="AF941" s="224"/>
      <c r="AG941" s="224">
        <v>1</v>
      </c>
      <c r="AH941" s="224">
        <v>0</v>
      </c>
      <c r="AI941" s="224">
        <v>0</v>
      </c>
      <c r="AJ941" s="224">
        <v>20</v>
      </c>
      <c r="AK941" s="230">
        <f t="shared" si="156"/>
        <v>2006</v>
      </c>
      <c r="AL941" s="224">
        <f t="shared" si="157"/>
        <v>20</v>
      </c>
      <c r="AM941" s="224">
        <v>0</v>
      </c>
      <c r="AN941" s="224">
        <f t="shared" si="158"/>
        <v>20</v>
      </c>
      <c r="AO941" s="224">
        <f t="shared" si="159"/>
        <v>20</v>
      </c>
      <c r="AP941" s="233"/>
      <c r="AQ941" s="224">
        <f t="shared" si="160"/>
        <v>20</v>
      </c>
      <c r="AR941" s="224"/>
      <c r="AS941" s="224">
        <f t="shared" si="161"/>
        <v>20</v>
      </c>
      <c r="AT941" s="224">
        <f t="shared" si="162"/>
        <v>0</v>
      </c>
      <c r="AU941" s="224" t="str">
        <f>IFERROR((AQ941-#REF!+#REF!)/(#REF!-#REF!)*100,"")</f>
        <v/>
      </c>
      <c r="AV941" s="224"/>
      <c r="AW941" s="224"/>
      <c r="AX941" s="224"/>
    </row>
    <row r="942" ht="12.75" customHeight="1" spans="1:50">
      <c r="A942" s="13">
        <v>935</v>
      </c>
      <c r="B942" s="204" t="s">
        <v>2850</v>
      </c>
      <c r="C942" s="204" t="s">
        <v>2258</v>
      </c>
      <c r="D942" s="205" t="s">
        <v>1798</v>
      </c>
      <c r="E942" s="206"/>
      <c r="F942" s="206"/>
      <c r="G942" s="207" t="s">
        <v>3126</v>
      </c>
      <c r="H942" s="208"/>
      <c r="I942" s="209" t="s">
        <v>1799</v>
      </c>
      <c r="J942" s="208">
        <v>1</v>
      </c>
      <c r="K942" s="209" t="s">
        <v>3127</v>
      </c>
      <c r="L942" s="215" t="s">
        <v>1800</v>
      </c>
      <c r="M942" s="214" t="str">
        <f t="shared" si="154"/>
        <v>2004-12-31</v>
      </c>
      <c r="N942" s="46"/>
      <c r="O942" s="16"/>
      <c r="P942" s="14"/>
      <c r="Q942" s="217">
        <v>466</v>
      </c>
      <c r="R942" s="16">
        <v>0</v>
      </c>
      <c r="S942" s="16"/>
      <c r="T942" s="16">
        <f t="shared" si="163"/>
        <v>10</v>
      </c>
      <c r="U942" s="46"/>
      <c r="V942" s="16">
        <f t="shared" si="164"/>
        <v>10</v>
      </c>
      <c r="W942" s="16" t="str">
        <f t="shared" si="155"/>
        <v/>
      </c>
      <c r="X942" s="14"/>
      <c r="Y942" s="2"/>
      <c r="AA942" s="45" t="s">
        <v>3129</v>
      </c>
      <c r="AB942" s="224" t="s">
        <v>3130</v>
      </c>
      <c r="AC942" s="224"/>
      <c r="AD942" s="224"/>
      <c r="AE942" s="224"/>
      <c r="AF942" s="224"/>
      <c r="AG942" s="224">
        <v>1</v>
      </c>
      <c r="AH942" s="224">
        <v>0</v>
      </c>
      <c r="AI942" s="224">
        <v>0</v>
      </c>
      <c r="AJ942" s="224">
        <v>10</v>
      </c>
      <c r="AK942" s="230">
        <f t="shared" si="156"/>
        <v>2004</v>
      </c>
      <c r="AL942" s="224">
        <f t="shared" si="157"/>
        <v>10</v>
      </c>
      <c r="AM942" s="224">
        <v>0</v>
      </c>
      <c r="AN942" s="224">
        <f t="shared" si="158"/>
        <v>10</v>
      </c>
      <c r="AO942" s="224">
        <f t="shared" si="159"/>
        <v>10</v>
      </c>
      <c r="AP942" s="233"/>
      <c r="AQ942" s="224">
        <f t="shared" si="160"/>
        <v>10</v>
      </c>
      <c r="AR942" s="224"/>
      <c r="AS942" s="224">
        <f t="shared" si="161"/>
        <v>10</v>
      </c>
      <c r="AT942" s="224">
        <f t="shared" si="162"/>
        <v>0</v>
      </c>
      <c r="AU942" s="224" t="str">
        <f>IFERROR((AQ942-#REF!+#REF!)/(#REF!-#REF!)*100,"")</f>
        <v/>
      </c>
      <c r="AV942" s="224"/>
      <c r="AW942" s="224"/>
      <c r="AX942" s="224"/>
    </row>
    <row r="943" ht="12.75" customHeight="1" spans="1:50">
      <c r="A943" s="13">
        <v>936</v>
      </c>
      <c r="B943" s="204" t="s">
        <v>2851</v>
      </c>
      <c r="C943" s="204" t="s">
        <v>2236</v>
      </c>
      <c r="D943" s="205" t="s">
        <v>1798</v>
      </c>
      <c r="E943" s="206"/>
      <c r="F943" s="206"/>
      <c r="G943" s="207" t="s">
        <v>3126</v>
      </c>
      <c r="H943" s="208"/>
      <c r="I943" s="209" t="s">
        <v>1799</v>
      </c>
      <c r="J943" s="208">
        <v>1</v>
      </c>
      <c r="K943" s="209" t="s">
        <v>3127</v>
      </c>
      <c r="L943" s="215" t="s">
        <v>1800</v>
      </c>
      <c r="M943" s="214" t="str">
        <f t="shared" si="154"/>
        <v>2004-12-31</v>
      </c>
      <c r="N943" s="46"/>
      <c r="O943" s="16"/>
      <c r="P943" s="14"/>
      <c r="Q943" s="217">
        <v>883</v>
      </c>
      <c r="R943" s="16">
        <v>0</v>
      </c>
      <c r="S943" s="16"/>
      <c r="T943" s="16">
        <f t="shared" si="163"/>
        <v>10</v>
      </c>
      <c r="U943" s="46"/>
      <c r="V943" s="16">
        <f t="shared" si="164"/>
        <v>10</v>
      </c>
      <c r="W943" s="16" t="str">
        <f t="shared" si="155"/>
        <v/>
      </c>
      <c r="X943" s="14"/>
      <c r="Y943" s="2"/>
      <c r="AA943" s="45" t="s">
        <v>3129</v>
      </c>
      <c r="AB943" s="224" t="s">
        <v>3130</v>
      </c>
      <c r="AC943" s="224"/>
      <c r="AD943" s="224"/>
      <c r="AE943" s="224"/>
      <c r="AF943" s="224"/>
      <c r="AG943" s="224">
        <v>1</v>
      </c>
      <c r="AH943" s="224">
        <v>0</v>
      </c>
      <c r="AI943" s="224">
        <v>0</v>
      </c>
      <c r="AJ943" s="224">
        <v>5</v>
      </c>
      <c r="AK943" s="230">
        <f t="shared" si="156"/>
        <v>2004</v>
      </c>
      <c r="AL943" s="224">
        <f t="shared" si="157"/>
        <v>5</v>
      </c>
      <c r="AM943" s="224">
        <v>0</v>
      </c>
      <c r="AN943" s="224">
        <f t="shared" si="158"/>
        <v>10</v>
      </c>
      <c r="AO943" s="224">
        <f t="shared" si="159"/>
        <v>10</v>
      </c>
      <c r="AP943" s="233"/>
      <c r="AQ943" s="224">
        <f t="shared" si="160"/>
        <v>10</v>
      </c>
      <c r="AR943" s="224"/>
      <c r="AS943" s="224">
        <f t="shared" si="161"/>
        <v>10</v>
      </c>
      <c r="AT943" s="224">
        <f t="shared" si="162"/>
        <v>0</v>
      </c>
      <c r="AU943" s="224" t="str">
        <f>IFERROR((AQ943-#REF!+#REF!)/(#REF!-#REF!)*100,"")</f>
        <v/>
      </c>
      <c r="AV943" s="224"/>
      <c r="AW943" s="224"/>
      <c r="AX943" s="224"/>
    </row>
    <row r="944" ht="12.75" customHeight="1" spans="1:50">
      <c r="A944" s="13">
        <v>937</v>
      </c>
      <c r="B944" s="204" t="s">
        <v>2852</v>
      </c>
      <c r="C944" s="204" t="s">
        <v>2167</v>
      </c>
      <c r="D944" s="205" t="s">
        <v>1798</v>
      </c>
      <c r="E944" s="206"/>
      <c r="F944" s="206"/>
      <c r="G944" s="207" t="s">
        <v>3126</v>
      </c>
      <c r="H944" s="208"/>
      <c r="I944" s="209" t="s">
        <v>1799</v>
      </c>
      <c r="J944" s="208">
        <v>1</v>
      </c>
      <c r="K944" s="209" t="s">
        <v>3127</v>
      </c>
      <c r="L944" s="215" t="s">
        <v>1800</v>
      </c>
      <c r="M944" s="214" t="str">
        <f t="shared" si="154"/>
        <v>2004-12-31</v>
      </c>
      <c r="N944" s="46"/>
      <c r="O944" s="16"/>
      <c r="P944" s="14"/>
      <c r="Q944" s="217">
        <v>883</v>
      </c>
      <c r="R944" s="16">
        <v>0</v>
      </c>
      <c r="S944" s="16"/>
      <c r="T944" s="16">
        <f t="shared" si="163"/>
        <v>20</v>
      </c>
      <c r="U944" s="46"/>
      <c r="V944" s="16">
        <f t="shared" si="164"/>
        <v>20</v>
      </c>
      <c r="W944" s="16" t="str">
        <f t="shared" si="155"/>
        <v/>
      </c>
      <c r="X944" s="14"/>
      <c r="Y944" s="2"/>
      <c r="AA944" s="45" t="s">
        <v>3129</v>
      </c>
      <c r="AB944" s="224" t="s">
        <v>3130</v>
      </c>
      <c r="AC944" s="224"/>
      <c r="AD944" s="224"/>
      <c r="AE944" s="224"/>
      <c r="AF944" s="224"/>
      <c r="AG944" s="224">
        <v>1</v>
      </c>
      <c r="AH944" s="224">
        <v>0</v>
      </c>
      <c r="AI944" s="224">
        <v>0</v>
      </c>
      <c r="AJ944" s="224">
        <v>20</v>
      </c>
      <c r="AK944" s="230">
        <f t="shared" si="156"/>
        <v>2004</v>
      </c>
      <c r="AL944" s="224">
        <f t="shared" si="157"/>
        <v>20</v>
      </c>
      <c r="AM944" s="224">
        <v>0</v>
      </c>
      <c r="AN944" s="224">
        <f t="shared" si="158"/>
        <v>20</v>
      </c>
      <c r="AO944" s="224">
        <f t="shared" si="159"/>
        <v>20</v>
      </c>
      <c r="AP944" s="233"/>
      <c r="AQ944" s="224">
        <f t="shared" si="160"/>
        <v>20</v>
      </c>
      <c r="AR944" s="224"/>
      <c r="AS944" s="224">
        <f t="shared" si="161"/>
        <v>20</v>
      </c>
      <c r="AT944" s="224">
        <f t="shared" si="162"/>
        <v>0</v>
      </c>
      <c r="AU944" s="224" t="str">
        <f>IFERROR((AQ944-#REF!+#REF!)/(#REF!-#REF!)*100,"")</f>
        <v/>
      </c>
      <c r="AV944" s="224"/>
      <c r="AW944" s="224"/>
      <c r="AX944" s="224"/>
    </row>
    <row r="945" ht="12.75" customHeight="1" spans="1:50">
      <c r="A945" s="13">
        <v>938</v>
      </c>
      <c r="B945" s="204" t="s">
        <v>2853</v>
      </c>
      <c r="C945" s="204" t="s">
        <v>2175</v>
      </c>
      <c r="D945" s="205" t="s">
        <v>1798</v>
      </c>
      <c r="E945" s="206"/>
      <c r="F945" s="206"/>
      <c r="G945" s="207" t="s">
        <v>3126</v>
      </c>
      <c r="H945" s="208"/>
      <c r="I945" s="209" t="s">
        <v>1799</v>
      </c>
      <c r="J945" s="208">
        <v>1</v>
      </c>
      <c r="K945" s="209" t="s">
        <v>3127</v>
      </c>
      <c r="L945" s="215" t="s">
        <v>1800</v>
      </c>
      <c r="M945" s="214" t="str">
        <f t="shared" si="154"/>
        <v>2004-12-31</v>
      </c>
      <c r="N945" s="46"/>
      <c r="O945" s="16"/>
      <c r="P945" s="14"/>
      <c r="Q945" s="217">
        <v>398</v>
      </c>
      <c r="R945" s="16">
        <v>0</v>
      </c>
      <c r="S945" s="16"/>
      <c r="T945" s="16">
        <f t="shared" si="163"/>
        <v>10</v>
      </c>
      <c r="U945" s="46"/>
      <c r="V945" s="16">
        <f t="shared" si="164"/>
        <v>10</v>
      </c>
      <c r="W945" s="16" t="str">
        <f t="shared" si="155"/>
        <v/>
      </c>
      <c r="X945" s="14"/>
      <c r="Y945" s="2"/>
      <c r="AA945" s="45" t="s">
        <v>3129</v>
      </c>
      <c r="AB945" s="224" t="s">
        <v>3130</v>
      </c>
      <c r="AC945" s="224"/>
      <c r="AD945" s="224"/>
      <c r="AE945" s="224"/>
      <c r="AF945" s="224"/>
      <c r="AG945" s="224">
        <v>1</v>
      </c>
      <c r="AH945" s="224">
        <v>0</v>
      </c>
      <c r="AI945" s="224">
        <v>0</v>
      </c>
      <c r="AJ945" s="224">
        <v>10</v>
      </c>
      <c r="AK945" s="230">
        <f t="shared" si="156"/>
        <v>2004</v>
      </c>
      <c r="AL945" s="224">
        <f t="shared" si="157"/>
        <v>10</v>
      </c>
      <c r="AM945" s="224">
        <v>0</v>
      </c>
      <c r="AN945" s="224">
        <f t="shared" si="158"/>
        <v>10</v>
      </c>
      <c r="AO945" s="224">
        <f t="shared" si="159"/>
        <v>10</v>
      </c>
      <c r="AP945" s="233"/>
      <c r="AQ945" s="224">
        <f t="shared" si="160"/>
        <v>10</v>
      </c>
      <c r="AR945" s="224"/>
      <c r="AS945" s="224">
        <f t="shared" si="161"/>
        <v>10</v>
      </c>
      <c r="AT945" s="224">
        <f t="shared" si="162"/>
        <v>0</v>
      </c>
      <c r="AU945" s="224" t="str">
        <f>IFERROR((AQ945-#REF!+#REF!)/(#REF!-#REF!)*100,"")</f>
        <v/>
      </c>
      <c r="AV945" s="224"/>
      <c r="AW945" s="224"/>
      <c r="AX945" s="224"/>
    </row>
    <row r="946" ht="12.75" customHeight="1" spans="1:50">
      <c r="A946" s="13">
        <v>939</v>
      </c>
      <c r="B946" s="204" t="s">
        <v>2854</v>
      </c>
      <c r="C946" s="204" t="s">
        <v>2171</v>
      </c>
      <c r="D946" s="205" t="s">
        <v>1798</v>
      </c>
      <c r="E946" s="206"/>
      <c r="F946" s="206"/>
      <c r="G946" s="207" t="s">
        <v>3126</v>
      </c>
      <c r="H946" s="208"/>
      <c r="I946" s="209" t="s">
        <v>1799</v>
      </c>
      <c r="J946" s="208">
        <v>1</v>
      </c>
      <c r="K946" s="209" t="s">
        <v>3127</v>
      </c>
      <c r="L946" s="215" t="s">
        <v>1800</v>
      </c>
      <c r="M946" s="214" t="str">
        <f t="shared" si="154"/>
        <v>2004-12-31</v>
      </c>
      <c r="N946" s="46"/>
      <c r="O946" s="16"/>
      <c r="P946" s="14"/>
      <c r="Q946" s="217">
        <v>784</v>
      </c>
      <c r="R946" s="16">
        <v>0</v>
      </c>
      <c r="S946" s="16"/>
      <c r="T946" s="16">
        <f t="shared" si="163"/>
        <v>0</v>
      </c>
      <c r="U946" s="46"/>
      <c r="V946" s="16">
        <f t="shared" si="164"/>
        <v>0</v>
      </c>
      <c r="W946" s="16" t="str">
        <f t="shared" si="155"/>
        <v/>
      </c>
      <c r="X946" s="14"/>
      <c r="Y946" s="2"/>
      <c r="AA946" s="45" t="s">
        <v>3129</v>
      </c>
      <c r="AB946" s="224" t="s">
        <v>3130</v>
      </c>
      <c r="AC946" s="224"/>
      <c r="AD946" s="224"/>
      <c r="AE946" s="224"/>
      <c r="AF946" s="224"/>
      <c r="AG946" s="224">
        <v>1</v>
      </c>
      <c r="AH946" s="224">
        <v>0</v>
      </c>
      <c r="AI946" s="224">
        <v>0</v>
      </c>
      <c r="AJ946" s="224">
        <v>0</v>
      </c>
      <c r="AK946" s="230">
        <f t="shared" si="156"/>
        <v>2004</v>
      </c>
      <c r="AL946" s="224">
        <f t="shared" si="157"/>
        <v>0</v>
      </c>
      <c r="AM946" s="224">
        <v>0</v>
      </c>
      <c r="AN946" s="224">
        <f t="shared" si="158"/>
        <v>0</v>
      </c>
      <c r="AO946" s="224">
        <f t="shared" si="159"/>
        <v>0</v>
      </c>
      <c r="AP946" s="233"/>
      <c r="AQ946" s="224">
        <f t="shared" si="160"/>
        <v>0</v>
      </c>
      <c r="AR946" s="224"/>
      <c r="AS946" s="224">
        <f t="shared" si="161"/>
        <v>0</v>
      </c>
      <c r="AT946" s="224">
        <f t="shared" si="162"/>
        <v>0</v>
      </c>
      <c r="AU946" s="224" t="str">
        <f>IFERROR((AQ946-#REF!+#REF!)/(#REF!-#REF!)*100,"")</f>
        <v/>
      </c>
      <c r="AV946" s="224"/>
      <c r="AW946" s="224"/>
      <c r="AX946" s="224"/>
    </row>
    <row r="947" ht="12.75" customHeight="1" spans="1:50">
      <c r="A947" s="13">
        <v>940</v>
      </c>
      <c r="B947" s="204" t="s">
        <v>2855</v>
      </c>
      <c r="C947" s="204" t="s">
        <v>2177</v>
      </c>
      <c r="D947" s="205" t="s">
        <v>1798</v>
      </c>
      <c r="E947" s="206"/>
      <c r="F947" s="206"/>
      <c r="G947" s="207" t="s">
        <v>3126</v>
      </c>
      <c r="H947" s="208"/>
      <c r="I947" s="209" t="s">
        <v>1799</v>
      </c>
      <c r="J947" s="208">
        <v>1</v>
      </c>
      <c r="K947" s="209" t="s">
        <v>3127</v>
      </c>
      <c r="L947" s="215" t="s">
        <v>1800</v>
      </c>
      <c r="M947" s="214" t="str">
        <f t="shared" si="154"/>
        <v>2004-12-31</v>
      </c>
      <c r="N947" s="46"/>
      <c r="O947" s="16"/>
      <c r="P947" s="14"/>
      <c r="Q947" s="217">
        <v>294</v>
      </c>
      <c r="R947" s="16">
        <v>0</v>
      </c>
      <c r="S947" s="16"/>
      <c r="T947" s="16">
        <f t="shared" si="163"/>
        <v>0</v>
      </c>
      <c r="U947" s="46"/>
      <c r="V947" s="16">
        <f t="shared" si="164"/>
        <v>0</v>
      </c>
      <c r="W947" s="16" t="str">
        <f t="shared" si="155"/>
        <v/>
      </c>
      <c r="X947" s="14"/>
      <c r="Y947" s="2"/>
      <c r="AA947" s="45" t="s">
        <v>3129</v>
      </c>
      <c r="AB947" s="224" t="s">
        <v>3130</v>
      </c>
      <c r="AC947" s="224"/>
      <c r="AD947" s="224"/>
      <c r="AE947" s="224"/>
      <c r="AF947" s="224"/>
      <c r="AG947" s="224">
        <v>1</v>
      </c>
      <c r="AH947" s="224">
        <v>0</v>
      </c>
      <c r="AI947" s="224">
        <v>0</v>
      </c>
      <c r="AJ947" s="224">
        <v>0</v>
      </c>
      <c r="AK947" s="230">
        <f t="shared" si="156"/>
        <v>2004</v>
      </c>
      <c r="AL947" s="224">
        <f t="shared" si="157"/>
        <v>0</v>
      </c>
      <c r="AM947" s="224">
        <v>0</v>
      </c>
      <c r="AN947" s="224">
        <f t="shared" si="158"/>
        <v>0</v>
      </c>
      <c r="AO947" s="224">
        <f t="shared" si="159"/>
        <v>0</v>
      </c>
      <c r="AP947" s="233"/>
      <c r="AQ947" s="224">
        <f t="shared" si="160"/>
        <v>0</v>
      </c>
      <c r="AR947" s="224"/>
      <c r="AS947" s="224">
        <f t="shared" si="161"/>
        <v>0</v>
      </c>
      <c r="AT947" s="224">
        <f t="shared" si="162"/>
        <v>0</v>
      </c>
      <c r="AU947" s="224" t="str">
        <f>IFERROR((AQ947-#REF!+#REF!)/(#REF!-#REF!)*100,"")</f>
        <v/>
      </c>
      <c r="AV947" s="224"/>
      <c r="AW947" s="224"/>
      <c r="AX947" s="224"/>
    </row>
    <row r="948" ht="12.75" customHeight="1" spans="1:50">
      <c r="A948" s="13">
        <v>941</v>
      </c>
      <c r="B948" s="204" t="s">
        <v>2856</v>
      </c>
      <c r="C948" s="204" t="s">
        <v>2169</v>
      </c>
      <c r="D948" s="205" t="s">
        <v>1798</v>
      </c>
      <c r="E948" s="206"/>
      <c r="F948" s="206"/>
      <c r="G948" s="207" t="s">
        <v>3126</v>
      </c>
      <c r="H948" s="208"/>
      <c r="I948" s="209" t="s">
        <v>1799</v>
      </c>
      <c r="J948" s="208">
        <v>1</v>
      </c>
      <c r="K948" s="209" t="s">
        <v>3127</v>
      </c>
      <c r="L948" s="215" t="s">
        <v>1800</v>
      </c>
      <c r="M948" s="214" t="str">
        <f t="shared" si="154"/>
        <v>2004-12-31</v>
      </c>
      <c r="N948" s="46"/>
      <c r="O948" s="16"/>
      <c r="P948" s="14"/>
      <c r="Q948" s="217">
        <v>834</v>
      </c>
      <c r="R948" s="16">
        <v>0</v>
      </c>
      <c r="S948" s="16"/>
      <c r="T948" s="16">
        <f t="shared" si="163"/>
        <v>30</v>
      </c>
      <c r="U948" s="46"/>
      <c r="V948" s="16">
        <f t="shared" si="164"/>
        <v>30</v>
      </c>
      <c r="W948" s="16" t="str">
        <f t="shared" si="155"/>
        <v/>
      </c>
      <c r="X948" s="14"/>
      <c r="Y948" s="2"/>
      <c r="AA948" s="45" t="s">
        <v>3129</v>
      </c>
      <c r="AB948" s="224" t="s">
        <v>3130</v>
      </c>
      <c r="AC948" s="224"/>
      <c r="AD948" s="224"/>
      <c r="AE948" s="224"/>
      <c r="AF948" s="224"/>
      <c r="AG948" s="224">
        <v>1</v>
      </c>
      <c r="AH948" s="224">
        <v>0</v>
      </c>
      <c r="AI948" s="224">
        <v>0</v>
      </c>
      <c r="AJ948" s="224">
        <v>30</v>
      </c>
      <c r="AK948" s="230">
        <f t="shared" si="156"/>
        <v>2004</v>
      </c>
      <c r="AL948" s="224">
        <f t="shared" si="157"/>
        <v>30</v>
      </c>
      <c r="AM948" s="224">
        <v>0</v>
      </c>
      <c r="AN948" s="224">
        <f t="shared" si="158"/>
        <v>30</v>
      </c>
      <c r="AO948" s="224">
        <f t="shared" si="159"/>
        <v>30</v>
      </c>
      <c r="AP948" s="233"/>
      <c r="AQ948" s="224">
        <f t="shared" si="160"/>
        <v>30</v>
      </c>
      <c r="AR948" s="224"/>
      <c r="AS948" s="224">
        <f t="shared" si="161"/>
        <v>30</v>
      </c>
      <c r="AT948" s="224">
        <f t="shared" si="162"/>
        <v>0</v>
      </c>
      <c r="AU948" s="224" t="str">
        <f>IFERROR((AQ948-#REF!+#REF!)/(#REF!-#REF!)*100,"")</f>
        <v/>
      </c>
      <c r="AV948" s="224"/>
      <c r="AW948" s="224"/>
      <c r="AX948" s="224"/>
    </row>
    <row r="949" ht="12.75" customHeight="1" spans="1:50">
      <c r="A949" s="13">
        <v>942</v>
      </c>
      <c r="B949" s="204" t="s">
        <v>2857</v>
      </c>
      <c r="C949" s="204" t="s">
        <v>2171</v>
      </c>
      <c r="D949" s="205" t="s">
        <v>1798</v>
      </c>
      <c r="E949" s="206"/>
      <c r="F949" s="206"/>
      <c r="G949" s="207" t="s">
        <v>3126</v>
      </c>
      <c r="H949" s="208"/>
      <c r="I949" s="209" t="s">
        <v>1799</v>
      </c>
      <c r="J949" s="208">
        <v>1</v>
      </c>
      <c r="K949" s="209" t="s">
        <v>3127</v>
      </c>
      <c r="L949" s="215" t="s">
        <v>1800</v>
      </c>
      <c r="M949" s="214" t="str">
        <f t="shared" si="154"/>
        <v>2004-12-31</v>
      </c>
      <c r="N949" s="46"/>
      <c r="O949" s="16"/>
      <c r="P949" s="14"/>
      <c r="Q949" s="217">
        <v>865</v>
      </c>
      <c r="R949" s="16">
        <v>0</v>
      </c>
      <c r="S949" s="16"/>
      <c r="T949" s="16">
        <f t="shared" si="163"/>
        <v>0</v>
      </c>
      <c r="U949" s="46"/>
      <c r="V949" s="16">
        <f t="shared" si="164"/>
        <v>0</v>
      </c>
      <c r="W949" s="16" t="str">
        <f t="shared" si="155"/>
        <v/>
      </c>
      <c r="X949" s="14"/>
      <c r="Y949" s="2"/>
      <c r="AA949" s="45" t="s">
        <v>3129</v>
      </c>
      <c r="AB949" s="224" t="s">
        <v>3130</v>
      </c>
      <c r="AC949" s="224"/>
      <c r="AD949" s="224"/>
      <c r="AE949" s="224"/>
      <c r="AF949" s="224"/>
      <c r="AG949" s="224">
        <v>1</v>
      </c>
      <c r="AH949" s="224">
        <v>0</v>
      </c>
      <c r="AI949" s="224">
        <v>0</v>
      </c>
      <c r="AJ949" s="224">
        <v>0</v>
      </c>
      <c r="AK949" s="230">
        <f t="shared" si="156"/>
        <v>2004</v>
      </c>
      <c r="AL949" s="224">
        <f t="shared" si="157"/>
        <v>0</v>
      </c>
      <c r="AM949" s="224">
        <v>0</v>
      </c>
      <c r="AN949" s="224">
        <f t="shared" si="158"/>
        <v>0</v>
      </c>
      <c r="AO949" s="224">
        <f t="shared" si="159"/>
        <v>0</v>
      </c>
      <c r="AP949" s="233"/>
      <c r="AQ949" s="224">
        <f t="shared" si="160"/>
        <v>0</v>
      </c>
      <c r="AR949" s="224"/>
      <c r="AS949" s="224">
        <f t="shared" si="161"/>
        <v>0</v>
      </c>
      <c r="AT949" s="224">
        <f t="shared" si="162"/>
        <v>0</v>
      </c>
      <c r="AU949" s="224" t="str">
        <f>IFERROR((AQ949-#REF!+#REF!)/(#REF!-#REF!)*100,"")</f>
        <v/>
      </c>
      <c r="AV949" s="224"/>
      <c r="AW949" s="224"/>
      <c r="AX949" s="224"/>
    </row>
    <row r="950" ht="12.75" customHeight="1" spans="1:50">
      <c r="A950" s="13">
        <v>943</v>
      </c>
      <c r="B950" s="204" t="s">
        <v>2858</v>
      </c>
      <c r="C950" s="204" t="s">
        <v>2171</v>
      </c>
      <c r="D950" s="205" t="s">
        <v>1798</v>
      </c>
      <c r="E950" s="206"/>
      <c r="F950" s="206"/>
      <c r="G950" s="207" t="s">
        <v>3126</v>
      </c>
      <c r="H950" s="208"/>
      <c r="I950" s="209" t="s">
        <v>1799</v>
      </c>
      <c r="J950" s="208">
        <v>1</v>
      </c>
      <c r="K950" s="209" t="s">
        <v>3127</v>
      </c>
      <c r="L950" s="215" t="s">
        <v>1800</v>
      </c>
      <c r="M950" s="214" t="str">
        <f t="shared" si="154"/>
        <v>2004-12-31</v>
      </c>
      <c r="N950" s="46"/>
      <c r="O950" s="16"/>
      <c r="P950" s="14"/>
      <c r="Q950" s="217">
        <v>865</v>
      </c>
      <c r="R950" s="16">
        <v>0</v>
      </c>
      <c r="S950" s="16"/>
      <c r="T950" s="16">
        <f t="shared" si="163"/>
        <v>0</v>
      </c>
      <c r="U950" s="46"/>
      <c r="V950" s="16">
        <f t="shared" si="164"/>
        <v>0</v>
      </c>
      <c r="W950" s="16" t="str">
        <f t="shared" si="155"/>
        <v/>
      </c>
      <c r="X950" s="14"/>
      <c r="Y950" s="2"/>
      <c r="AA950" s="45" t="s">
        <v>3129</v>
      </c>
      <c r="AB950" s="224" t="s">
        <v>3130</v>
      </c>
      <c r="AC950" s="224"/>
      <c r="AD950" s="224"/>
      <c r="AE950" s="224"/>
      <c r="AF950" s="224"/>
      <c r="AG950" s="224">
        <v>1</v>
      </c>
      <c r="AH950" s="224">
        <v>0</v>
      </c>
      <c r="AI950" s="224">
        <v>0</v>
      </c>
      <c r="AJ950" s="224">
        <v>0</v>
      </c>
      <c r="AK950" s="230">
        <f t="shared" si="156"/>
        <v>2004</v>
      </c>
      <c r="AL950" s="224">
        <f t="shared" si="157"/>
        <v>0</v>
      </c>
      <c r="AM950" s="224">
        <v>0</v>
      </c>
      <c r="AN950" s="224">
        <f t="shared" si="158"/>
        <v>0</v>
      </c>
      <c r="AO950" s="224">
        <f t="shared" si="159"/>
        <v>0</v>
      </c>
      <c r="AP950" s="233"/>
      <c r="AQ950" s="224">
        <f t="shared" si="160"/>
        <v>0</v>
      </c>
      <c r="AR950" s="224"/>
      <c r="AS950" s="224">
        <f t="shared" si="161"/>
        <v>0</v>
      </c>
      <c r="AT950" s="224">
        <f t="shared" si="162"/>
        <v>0</v>
      </c>
      <c r="AU950" s="224" t="str">
        <f>IFERROR((AQ950-#REF!+#REF!)/(#REF!-#REF!)*100,"")</f>
        <v/>
      </c>
      <c r="AV950" s="224"/>
      <c r="AW950" s="224"/>
      <c r="AX950" s="224"/>
    </row>
    <row r="951" ht="12.75" customHeight="1" spans="1:50">
      <c r="A951" s="13">
        <v>944</v>
      </c>
      <c r="B951" s="204" t="s">
        <v>2859</v>
      </c>
      <c r="C951" s="204" t="s">
        <v>2171</v>
      </c>
      <c r="D951" s="205" t="s">
        <v>1798</v>
      </c>
      <c r="E951" s="206"/>
      <c r="F951" s="206"/>
      <c r="G951" s="207" t="s">
        <v>3126</v>
      </c>
      <c r="H951" s="208"/>
      <c r="I951" s="209" t="s">
        <v>1799</v>
      </c>
      <c r="J951" s="208">
        <v>1</v>
      </c>
      <c r="K951" s="209" t="s">
        <v>3127</v>
      </c>
      <c r="L951" s="215" t="s">
        <v>1800</v>
      </c>
      <c r="M951" s="214" t="str">
        <f t="shared" si="154"/>
        <v>2004-12-31</v>
      </c>
      <c r="N951" s="46"/>
      <c r="O951" s="16"/>
      <c r="P951" s="14"/>
      <c r="Q951" s="217">
        <v>865</v>
      </c>
      <c r="R951" s="16">
        <v>0</v>
      </c>
      <c r="S951" s="16"/>
      <c r="T951" s="16">
        <f t="shared" si="163"/>
        <v>0</v>
      </c>
      <c r="U951" s="46"/>
      <c r="V951" s="16">
        <f t="shared" si="164"/>
        <v>0</v>
      </c>
      <c r="W951" s="16" t="str">
        <f t="shared" si="155"/>
        <v/>
      </c>
      <c r="X951" s="14"/>
      <c r="Y951" s="2"/>
      <c r="AA951" s="45" t="s">
        <v>3129</v>
      </c>
      <c r="AB951" s="224" t="s">
        <v>3130</v>
      </c>
      <c r="AC951" s="224"/>
      <c r="AD951" s="224"/>
      <c r="AE951" s="224"/>
      <c r="AF951" s="224"/>
      <c r="AG951" s="224">
        <v>1</v>
      </c>
      <c r="AH951" s="224">
        <v>0</v>
      </c>
      <c r="AI951" s="224">
        <v>0</v>
      </c>
      <c r="AJ951" s="224">
        <v>0</v>
      </c>
      <c r="AK951" s="230">
        <f t="shared" si="156"/>
        <v>2004</v>
      </c>
      <c r="AL951" s="224">
        <f t="shared" si="157"/>
        <v>0</v>
      </c>
      <c r="AM951" s="224">
        <v>0</v>
      </c>
      <c r="AN951" s="224">
        <f t="shared" si="158"/>
        <v>0</v>
      </c>
      <c r="AO951" s="224">
        <f t="shared" si="159"/>
        <v>0</v>
      </c>
      <c r="AP951" s="233"/>
      <c r="AQ951" s="224">
        <f t="shared" si="160"/>
        <v>0</v>
      </c>
      <c r="AR951" s="224"/>
      <c r="AS951" s="224">
        <f t="shared" si="161"/>
        <v>0</v>
      </c>
      <c r="AT951" s="224">
        <f t="shared" si="162"/>
        <v>0</v>
      </c>
      <c r="AU951" s="224" t="str">
        <f>IFERROR((AQ951-#REF!+#REF!)/(#REF!-#REF!)*100,"")</f>
        <v/>
      </c>
      <c r="AV951" s="224"/>
      <c r="AW951" s="224"/>
      <c r="AX951" s="224"/>
    </row>
    <row r="952" ht="12.75" customHeight="1" spans="1:50">
      <c r="A952" s="13">
        <v>945</v>
      </c>
      <c r="B952" s="204" t="s">
        <v>2860</v>
      </c>
      <c r="C952" s="204" t="s">
        <v>2171</v>
      </c>
      <c r="D952" s="205" t="s">
        <v>1798</v>
      </c>
      <c r="E952" s="206"/>
      <c r="F952" s="206"/>
      <c r="G952" s="207" t="s">
        <v>3126</v>
      </c>
      <c r="H952" s="208"/>
      <c r="I952" s="209" t="s">
        <v>1799</v>
      </c>
      <c r="J952" s="208">
        <v>1</v>
      </c>
      <c r="K952" s="209" t="s">
        <v>3127</v>
      </c>
      <c r="L952" s="215" t="s">
        <v>1800</v>
      </c>
      <c r="M952" s="214" t="str">
        <f t="shared" si="154"/>
        <v>2004-12-31</v>
      </c>
      <c r="N952" s="46"/>
      <c r="O952" s="16"/>
      <c r="P952" s="14"/>
      <c r="Q952" s="217">
        <v>865</v>
      </c>
      <c r="R952" s="16">
        <v>0</v>
      </c>
      <c r="S952" s="16"/>
      <c r="T952" s="16">
        <f t="shared" si="163"/>
        <v>0</v>
      </c>
      <c r="U952" s="46"/>
      <c r="V952" s="16">
        <f t="shared" si="164"/>
        <v>0</v>
      </c>
      <c r="W952" s="16" t="str">
        <f t="shared" si="155"/>
        <v/>
      </c>
      <c r="X952" s="14"/>
      <c r="Y952" s="2"/>
      <c r="AA952" s="45" t="s">
        <v>3129</v>
      </c>
      <c r="AB952" s="224" t="s">
        <v>3130</v>
      </c>
      <c r="AC952" s="224"/>
      <c r="AD952" s="224"/>
      <c r="AE952" s="224"/>
      <c r="AF952" s="224"/>
      <c r="AG952" s="224">
        <v>1</v>
      </c>
      <c r="AH952" s="224">
        <v>0</v>
      </c>
      <c r="AI952" s="224">
        <v>0</v>
      </c>
      <c r="AJ952" s="224">
        <v>0</v>
      </c>
      <c r="AK952" s="230">
        <f t="shared" si="156"/>
        <v>2004</v>
      </c>
      <c r="AL952" s="224">
        <f t="shared" si="157"/>
        <v>0</v>
      </c>
      <c r="AM952" s="224">
        <v>0</v>
      </c>
      <c r="AN952" s="224">
        <f t="shared" si="158"/>
        <v>0</v>
      </c>
      <c r="AO952" s="224">
        <f t="shared" si="159"/>
        <v>0</v>
      </c>
      <c r="AP952" s="233"/>
      <c r="AQ952" s="224">
        <f t="shared" si="160"/>
        <v>0</v>
      </c>
      <c r="AR952" s="224"/>
      <c r="AS952" s="224">
        <f t="shared" si="161"/>
        <v>0</v>
      </c>
      <c r="AT952" s="224">
        <f t="shared" si="162"/>
        <v>0</v>
      </c>
      <c r="AU952" s="224" t="str">
        <f>IFERROR((AQ952-#REF!+#REF!)/(#REF!-#REF!)*100,"")</f>
        <v/>
      </c>
      <c r="AV952" s="224"/>
      <c r="AW952" s="224"/>
      <c r="AX952" s="224"/>
    </row>
    <row r="953" ht="12.75" customHeight="1" spans="1:50">
      <c r="A953" s="13">
        <v>946</v>
      </c>
      <c r="B953" s="204" t="s">
        <v>2861</v>
      </c>
      <c r="C953" s="204" t="s">
        <v>2171</v>
      </c>
      <c r="D953" s="205" t="s">
        <v>1798</v>
      </c>
      <c r="E953" s="206"/>
      <c r="F953" s="206"/>
      <c r="G953" s="207" t="s">
        <v>3126</v>
      </c>
      <c r="H953" s="208"/>
      <c r="I953" s="209" t="s">
        <v>1799</v>
      </c>
      <c r="J953" s="208">
        <v>1</v>
      </c>
      <c r="K953" s="209" t="s">
        <v>3127</v>
      </c>
      <c r="L953" s="215" t="s">
        <v>1800</v>
      </c>
      <c r="M953" s="214" t="str">
        <f t="shared" si="154"/>
        <v>2004-12-31</v>
      </c>
      <c r="N953" s="46"/>
      <c r="O953" s="16"/>
      <c r="P953" s="14"/>
      <c r="Q953" s="217">
        <v>865</v>
      </c>
      <c r="R953" s="16">
        <v>0</v>
      </c>
      <c r="S953" s="16"/>
      <c r="T953" s="16">
        <f t="shared" si="163"/>
        <v>0</v>
      </c>
      <c r="U953" s="46"/>
      <c r="V953" s="16">
        <f t="shared" si="164"/>
        <v>0</v>
      </c>
      <c r="W953" s="16" t="str">
        <f t="shared" si="155"/>
        <v/>
      </c>
      <c r="X953" s="14"/>
      <c r="Y953" s="2"/>
      <c r="AA953" s="45" t="s">
        <v>3129</v>
      </c>
      <c r="AB953" s="224" t="s">
        <v>3130</v>
      </c>
      <c r="AC953" s="224"/>
      <c r="AD953" s="224"/>
      <c r="AE953" s="224"/>
      <c r="AF953" s="224"/>
      <c r="AG953" s="224">
        <v>1</v>
      </c>
      <c r="AH953" s="224">
        <v>0</v>
      </c>
      <c r="AI953" s="224">
        <v>0</v>
      </c>
      <c r="AJ953" s="224">
        <v>0</v>
      </c>
      <c r="AK953" s="230">
        <f t="shared" si="156"/>
        <v>2004</v>
      </c>
      <c r="AL953" s="224">
        <f t="shared" si="157"/>
        <v>0</v>
      </c>
      <c r="AM953" s="224">
        <v>0</v>
      </c>
      <c r="AN953" s="224">
        <f t="shared" si="158"/>
        <v>0</v>
      </c>
      <c r="AO953" s="224">
        <f t="shared" si="159"/>
        <v>0</v>
      </c>
      <c r="AP953" s="233"/>
      <c r="AQ953" s="224">
        <f t="shared" si="160"/>
        <v>0</v>
      </c>
      <c r="AR953" s="224"/>
      <c r="AS953" s="224">
        <f t="shared" si="161"/>
        <v>0</v>
      </c>
      <c r="AT953" s="224">
        <f t="shared" si="162"/>
        <v>0</v>
      </c>
      <c r="AU953" s="224" t="str">
        <f>IFERROR((AQ953-#REF!+#REF!)/(#REF!-#REF!)*100,"")</f>
        <v/>
      </c>
      <c r="AV953" s="224"/>
      <c r="AW953" s="224"/>
      <c r="AX953" s="224"/>
    </row>
    <row r="954" ht="12.75" customHeight="1" spans="1:50">
      <c r="A954" s="13">
        <v>947</v>
      </c>
      <c r="B954" s="204" t="s">
        <v>2862</v>
      </c>
      <c r="C954" s="204" t="s">
        <v>2171</v>
      </c>
      <c r="D954" s="205" t="s">
        <v>1798</v>
      </c>
      <c r="E954" s="206"/>
      <c r="F954" s="206"/>
      <c r="G954" s="207" t="s">
        <v>3126</v>
      </c>
      <c r="H954" s="208"/>
      <c r="I954" s="209" t="s">
        <v>1799</v>
      </c>
      <c r="J954" s="208">
        <v>1</v>
      </c>
      <c r="K954" s="209" t="s">
        <v>3127</v>
      </c>
      <c r="L954" s="215" t="s">
        <v>1800</v>
      </c>
      <c r="M954" s="214" t="str">
        <f t="shared" si="154"/>
        <v>2004-12-31</v>
      </c>
      <c r="N954" s="46"/>
      <c r="O954" s="16"/>
      <c r="P954" s="14"/>
      <c r="Q954" s="217">
        <v>865</v>
      </c>
      <c r="R954" s="16">
        <v>0</v>
      </c>
      <c r="S954" s="16"/>
      <c r="T954" s="16">
        <f t="shared" si="163"/>
        <v>0</v>
      </c>
      <c r="U954" s="46"/>
      <c r="V954" s="16">
        <f t="shared" si="164"/>
        <v>0</v>
      </c>
      <c r="W954" s="16" t="str">
        <f t="shared" si="155"/>
        <v/>
      </c>
      <c r="X954" s="14"/>
      <c r="Y954" s="2"/>
      <c r="AA954" s="45" t="s">
        <v>3129</v>
      </c>
      <c r="AB954" s="224" t="s">
        <v>3130</v>
      </c>
      <c r="AC954" s="224"/>
      <c r="AD954" s="224"/>
      <c r="AE954" s="224"/>
      <c r="AF954" s="224"/>
      <c r="AG954" s="224">
        <v>1</v>
      </c>
      <c r="AH954" s="224">
        <v>0</v>
      </c>
      <c r="AI954" s="224">
        <v>0</v>
      </c>
      <c r="AJ954" s="224">
        <v>0</v>
      </c>
      <c r="AK954" s="230">
        <f t="shared" si="156"/>
        <v>2004</v>
      </c>
      <c r="AL954" s="224">
        <f t="shared" si="157"/>
        <v>0</v>
      </c>
      <c r="AM954" s="224">
        <v>0</v>
      </c>
      <c r="AN954" s="224">
        <f t="shared" si="158"/>
        <v>0</v>
      </c>
      <c r="AO954" s="224">
        <f t="shared" si="159"/>
        <v>0</v>
      </c>
      <c r="AP954" s="233"/>
      <c r="AQ954" s="224">
        <f t="shared" si="160"/>
        <v>0</v>
      </c>
      <c r="AR954" s="224"/>
      <c r="AS954" s="224">
        <f t="shared" si="161"/>
        <v>0</v>
      </c>
      <c r="AT954" s="224">
        <f t="shared" si="162"/>
        <v>0</v>
      </c>
      <c r="AU954" s="224" t="str">
        <f>IFERROR((AQ954-#REF!+#REF!)/(#REF!-#REF!)*100,"")</f>
        <v/>
      </c>
      <c r="AV954" s="224"/>
      <c r="AW954" s="224"/>
      <c r="AX954" s="224"/>
    </row>
    <row r="955" ht="12.75" customHeight="1" spans="1:50">
      <c r="A955" s="13">
        <v>948</v>
      </c>
      <c r="B955" s="204" t="s">
        <v>2863</v>
      </c>
      <c r="C955" s="204" t="s">
        <v>2171</v>
      </c>
      <c r="D955" s="205" t="s">
        <v>1798</v>
      </c>
      <c r="E955" s="206"/>
      <c r="F955" s="206"/>
      <c r="G955" s="207" t="s">
        <v>3126</v>
      </c>
      <c r="H955" s="208"/>
      <c r="I955" s="209" t="s">
        <v>1799</v>
      </c>
      <c r="J955" s="208">
        <v>1</v>
      </c>
      <c r="K955" s="209" t="s">
        <v>3127</v>
      </c>
      <c r="L955" s="215" t="s">
        <v>1800</v>
      </c>
      <c r="M955" s="214" t="str">
        <f t="shared" si="154"/>
        <v>2004-12-31</v>
      </c>
      <c r="N955" s="46"/>
      <c r="O955" s="16"/>
      <c r="P955" s="14"/>
      <c r="Q955" s="217">
        <v>865</v>
      </c>
      <c r="R955" s="16">
        <v>0</v>
      </c>
      <c r="S955" s="16"/>
      <c r="T955" s="16">
        <f t="shared" si="163"/>
        <v>0</v>
      </c>
      <c r="U955" s="46"/>
      <c r="V955" s="16">
        <f t="shared" si="164"/>
        <v>0</v>
      </c>
      <c r="W955" s="16" t="str">
        <f t="shared" si="155"/>
        <v/>
      </c>
      <c r="X955" s="14"/>
      <c r="Y955" s="2"/>
      <c r="AA955" s="45" t="s">
        <v>3129</v>
      </c>
      <c r="AB955" s="224" t="s">
        <v>3130</v>
      </c>
      <c r="AC955" s="224"/>
      <c r="AD955" s="224"/>
      <c r="AE955" s="224"/>
      <c r="AF955" s="224"/>
      <c r="AG955" s="224">
        <v>1</v>
      </c>
      <c r="AH955" s="224">
        <v>0</v>
      </c>
      <c r="AI955" s="224">
        <v>0</v>
      </c>
      <c r="AJ955" s="224">
        <v>0</v>
      </c>
      <c r="AK955" s="230">
        <f t="shared" si="156"/>
        <v>2004</v>
      </c>
      <c r="AL955" s="224">
        <f t="shared" si="157"/>
        <v>0</v>
      </c>
      <c r="AM955" s="224">
        <v>0</v>
      </c>
      <c r="AN955" s="224">
        <f t="shared" si="158"/>
        <v>0</v>
      </c>
      <c r="AO955" s="224">
        <f t="shared" si="159"/>
        <v>0</v>
      </c>
      <c r="AP955" s="233"/>
      <c r="AQ955" s="224">
        <f t="shared" si="160"/>
        <v>0</v>
      </c>
      <c r="AR955" s="224"/>
      <c r="AS955" s="224">
        <f t="shared" si="161"/>
        <v>0</v>
      </c>
      <c r="AT955" s="224">
        <f t="shared" si="162"/>
        <v>0</v>
      </c>
      <c r="AU955" s="224" t="str">
        <f>IFERROR((AQ955-#REF!+#REF!)/(#REF!-#REF!)*100,"")</f>
        <v/>
      </c>
      <c r="AV955" s="224"/>
      <c r="AW955" s="224"/>
      <c r="AX955" s="224"/>
    </row>
    <row r="956" ht="12.75" customHeight="1" spans="1:50">
      <c r="A956" s="13">
        <v>949</v>
      </c>
      <c r="B956" s="204" t="s">
        <v>2864</v>
      </c>
      <c r="C956" s="204" t="s">
        <v>2171</v>
      </c>
      <c r="D956" s="205" t="s">
        <v>1798</v>
      </c>
      <c r="E956" s="206"/>
      <c r="F956" s="206"/>
      <c r="G956" s="207" t="s">
        <v>3126</v>
      </c>
      <c r="H956" s="208"/>
      <c r="I956" s="209" t="s">
        <v>1799</v>
      </c>
      <c r="J956" s="208">
        <v>1</v>
      </c>
      <c r="K956" s="209" t="s">
        <v>3127</v>
      </c>
      <c r="L956" s="215" t="s">
        <v>1800</v>
      </c>
      <c r="M956" s="214" t="str">
        <f t="shared" si="154"/>
        <v>2004-12-31</v>
      </c>
      <c r="N956" s="46"/>
      <c r="O956" s="16"/>
      <c r="P956" s="14"/>
      <c r="Q956" s="217">
        <v>865</v>
      </c>
      <c r="R956" s="16">
        <v>0</v>
      </c>
      <c r="S956" s="16"/>
      <c r="T956" s="16">
        <f t="shared" si="163"/>
        <v>0</v>
      </c>
      <c r="U956" s="46"/>
      <c r="V956" s="16">
        <f t="shared" si="164"/>
        <v>0</v>
      </c>
      <c r="W956" s="16" t="str">
        <f t="shared" si="155"/>
        <v/>
      </c>
      <c r="X956" s="14"/>
      <c r="Y956" s="2"/>
      <c r="AA956" s="45" t="s">
        <v>3129</v>
      </c>
      <c r="AB956" s="224" t="s">
        <v>3130</v>
      </c>
      <c r="AC956" s="224"/>
      <c r="AD956" s="224"/>
      <c r="AE956" s="224"/>
      <c r="AF956" s="224"/>
      <c r="AG956" s="224">
        <v>1</v>
      </c>
      <c r="AH956" s="224">
        <v>0</v>
      </c>
      <c r="AI956" s="224">
        <v>0</v>
      </c>
      <c r="AJ956" s="224">
        <v>0</v>
      </c>
      <c r="AK956" s="230">
        <f t="shared" si="156"/>
        <v>2004</v>
      </c>
      <c r="AL956" s="224">
        <f t="shared" si="157"/>
        <v>0</v>
      </c>
      <c r="AM956" s="224">
        <v>0</v>
      </c>
      <c r="AN956" s="224">
        <f t="shared" si="158"/>
        <v>0</v>
      </c>
      <c r="AO956" s="224">
        <f t="shared" si="159"/>
        <v>0</v>
      </c>
      <c r="AP956" s="233"/>
      <c r="AQ956" s="224">
        <f t="shared" si="160"/>
        <v>0</v>
      </c>
      <c r="AR956" s="224"/>
      <c r="AS956" s="224">
        <f t="shared" si="161"/>
        <v>0</v>
      </c>
      <c r="AT956" s="224">
        <f t="shared" si="162"/>
        <v>0</v>
      </c>
      <c r="AU956" s="224" t="str">
        <f>IFERROR((AQ956-#REF!+#REF!)/(#REF!-#REF!)*100,"")</f>
        <v/>
      </c>
      <c r="AV956" s="224"/>
      <c r="AW956" s="224"/>
      <c r="AX956" s="224"/>
    </row>
    <row r="957" ht="12.75" customHeight="1" spans="1:50">
      <c r="A957" s="13">
        <v>950</v>
      </c>
      <c r="B957" s="204" t="s">
        <v>2865</v>
      </c>
      <c r="C957" s="204" t="s">
        <v>2171</v>
      </c>
      <c r="D957" s="205" t="s">
        <v>1798</v>
      </c>
      <c r="E957" s="206"/>
      <c r="F957" s="206"/>
      <c r="G957" s="207" t="s">
        <v>3126</v>
      </c>
      <c r="H957" s="208"/>
      <c r="I957" s="209" t="s">
        <v>1799</v>
      </c>
      <c r="J957" s="208">
        <v>1</v>
      </c>
      <c r="K957" s="209" t="s">
        <v>3127</v>
      </c>
      <c r="L957" s="215" t="s">
        <v>1800</v>
      </c>
      <c r="M957" s="214" t="str">
        <f t="shared" si="154"/>
        <v>2004-12-31</v>
      </c>
      <c r="N957" s="46"/>
      <c r="O957" s="16"/>
      <c r="P957" s="14"/>
      <c r="Q957" s="217">
        <v>865</v>
      </c>
      <c r="R957" s="16">
        <v>0</v>
      </c>
      <c r="S957" s="16"/>
      <c r="T957" s="16">
        <f t="shared" si="163"/>
        <v>0</v>
      </c>
      <c r="U957" s="46"/>
      <c r="V957" s="16">
        <f t="shared" si="164"/>
        <v>0</v>
      </c>
      <c r="W957" s="16" t="str">
        <f t="shared" si="155"/>
        <v/>
      </c>
      <c r="X957" s="14"/>
      <c r="Y957" s="2"/>
      <c r="AA957" s="45" t="s">
        <v>3129</v>
      </c>
      <c r="AB957" s="224" t="s">
        <v>3130</v>
      </c>
      <c r="AC957" s="224"/>
      <c r="AD957" s="224"/>
      <c r="AE957" s="224"/>
      <c r="AF957" s="224"/>
      <c r="AG957" s="224">
        <v>1</v>
      </c>
      <c r="AH957" s="224">
        <v>0</v>
      </c>
      <c r="AI957" s="224">
        <v>0</v>
      </c>
      <c r="AJ957" s="224">
        <v>0</v>
      </c>
      <c r="AK957" s="230">
        <f t="shared" si="156"/>
        <v>2004</v>
      </c>
      <c r="AL957" s="224">
        <f t="shared" si="157"/>
        <v>0</v>
      </c>
      <c r="AM957" s="224">
        <v>0</v>
      </c>
      <c r="AN957" s="224">
        <f t="shared" si="158"/>
        <v>0</v>
      </c>
      <c r="AO957" s="224">
        <f t="shared" si="159"/>
        <v>0</v>
      </c>
      <c r="AP957" s="233"/>
      <c r="AQ957" s="224">
        <f t="shared" si="160"/>
        <v>0</v>
      </c>
      <c r="AR957" s="224"/>
      <c r="AS957" s="224">
        <f t="shared" si="161"/>
        <v>0</v>
      </c>
      <c r="AT957" s="224">
        <f t="shared" si="162"/>
        <v>0</v>
      </c>
      <c r="AU957" s="224" t="str">
        <f>IFERROR((AQ957-#REF!+#REF!)/(#REF!-#REF!)*100,"")</f>
        <v/>
      </c>
      <c r="AV957" s="224"/>
      <c r="AW957" s="224"/>
      <c r="AX957" s="224"/>
    </row>
    <row r="958" ht="12.75" customHeight="1" spans="1:50">
      <c r="A958" s="13">
        <v>951</v>
      </c>
      <c r="B958" s="204" t="s">
        <v>2866</v>
      </c>
      <c r="C958" s="204" t="s">
        <v>2171</v>
      </c>
      <c r="D958" s="205" t="s">
        <v>1798</v>
      </c>
      <c r="E958" s="206"/>
      <c r="F958" s="206"/>
      <c r="G958" s="207" t="s">
        <v>3126</v>
      </c>
      <c r="H958" s="208"/>
      <c r="I958" s="209" t="s">
        <v>1799</v>
      </c>
      <c r="J958" s="208">
        <v>1</v>
      </c>
      <c r="K958" s="209" t="s">
        <v>3127</v>
      </c>
      <c r="L958" s="215" t="s">
        <v>1800</v>
      </c>
      <c r="M958" s="214" t="str">
        <f t="shared" si="154"/>
        <v>2004-12-31</v>
      </c>
      <c r="N958" s="46"/>
      <c r="O958" s="16"/>
      <c r="P958" s="14"/>
      <c r="Q958" s="217">
        <v>865</v>
      </c>
      <c r="R958" s="16">
        <v>0</v>
      </c>
      <c r="S958" s="16"/>
      <c r="T958" s="16">
        <f t="shared" si="163"/>
        <v>0</v>
      </c>
      <c r="U958" s="46"/>
      <c r="V958" s="16">
        <f t="shared" si="164"/>
        <v>0</v>
      </c>
      <c r="W958" s="16" t="str">
        <f t="shared" si="155"/>
        <v/>
      </c>
      <c r="X958" s="14"/>
      <c r="Y958" s="2"/>
      <c r="AA958" s="45" t="s">
        <v>3129</v>
      </c>
      <c r="AB958" s="224" t="s">
        <v>3130</v>
      </c>
      <c r="AC958" s="224"/>
      <c r="AD958" s="224"/>
      <c r="AE958" s="224"/>
      <c r="AF958" s="224"/>
      <c r="AG958" s="224">
        <v>1</v>
      </c>
      <c r="AH958" s="224">
        <v>0</v>
      </c>
      <c r="AI958" s="224">
        <v>0</v>
      </c>
      <c r="AJ958" s="224">
        <v>0</v>
      </c>
      <c r="AK958" s="230">
        <f t="shared" si="156"/>
        <v>2004</v>
      </c>
      <c r="AL958" s="224">
        <f t="shared" si="157"/>
        <v>0</v>
      </c>
      <c r="AM958" s="224">
        <v>0</v>
      </c>
      <c r="AN958" s="224">
        <f t="shared" si="158"/>
        <v>0</v>
      </c>
      <c r="AO958" s="224">
        <f t="shared" si="159"/>
        <v>0</v>
      </c>
      <c r="AP958" s="233"/>
      <c r="AQ958" s="224">
        <f t="shared" si="160"/>
        <v>0</v>
      </c>
      <c r="AR958" s="224"/>
      <c r="AS958" s="224">
        <f t="shared" si="161"/>
        <v>0</v>
      </c>
      <c r="AT958" s="224">
        <f t="shared" si="162"/>
        <v>0</v>
      </c>
      <c r="AU958" s="224" t="str">
        <f>IFERROR((AQ958-#REF!+#REF!)/(#REF!-#REF!)*100,"")</f>
        <v/>
      </c>
      <c r="AV958" s="224"/>
      <c r="AW958" s="224"/>
      <c r="AX958" s="224"/>
    </row>
    <row r="959" ht="12.75" customHeight="1" spans="1:50">
      <c r="A959" s="13">
        <v>952</v>
      </c>
      <c r="B959" s="204" t="s">
        <v>2867</v>
      </c>
      <c r="C959" s="204" t="s">
        <v>2171</v>
      </c>
      <c r="D959" s="205" t="s">
        <v>1798</v>
      </c>
      <c r="E959" s="206"/>
      <c r="F959" s="206"/>
      <c r="G959" s="207" t="s">
        <v>3126</v>
      </c>
      <c r="H959" s="208"/>
      <c r="I959" s="209" t="s">
        <v>1799</v>
      </c>
      <c r="J959" s="208">
        <v>1</v>
      </c>
      <c r="K959" s="209" t="s">
        <v>3127</v>
      </c>
      <c r="L959" s="215" t="s">
        <v>1800</v>
      </c>
      <c r="M959" s="214" t="str">
        <f t="shared" si="154"/>
        <v>2004-12-31</v>
      </c>
      <c r="N959" s="46"/>
      <c r="O959" s="16"/>
      <c r="P959" s="14"/>
      <c r="Q959" s="217">
        <v>865</v>
      </c>
      <c r="R959" s="16">
        <v>0</v>
      </c>
      <c r="S959" s="16"/>
      <c r="T959" s="16">
        <f t="shared" si="163"/>
        <v>0</v>
      </c>
      <c r="U959" s="46"/>
      <c r="V959" s="16">
        <f t="shared" si="164"/>
        <v>0</v>
      </c>
      <c r="W959" s="16" t="str">
        <f t="shared" si="155"/>
        <v/>
      </c>
      <c r="X959" s="14"/>
      <c r="Y959" s="2"/>
      <c r="AA959" s="45" t="s">
        <v>3129</v>
      </c>
      <c r="AB959" s="224" t="s">
        <v>3130</v>
      </c>
      <c r="AC959" s="224"/>
      <c r="AD959" s="224"/>
      <c r="AE959" s="224"/>
      <c r="AF959" s="224"/>
      <c r="AG959" s="224">
        <v>1</v>
      </c>
      <c r="AH959" s="224">
        <v>0</v>
      </c>
      <c r="AI959" s="224">
        <v>0</v>
      </c>
      <c r="AJ959" s="224">
        <v>0</v>
      </c>
      <c r="AK959" s="230">
        <f t="shared" si="156"/>
        <v>2004</v>
      </c>
      <c r="AL959" s="224">
        <f t="shared" si="157"/>
        <v>0</v>
      </c>
      <c r="AM959" s="224">
        <v>0</v>
      </c>
      <c r="AN959" s="224">
        <f t="shared" si="158"/>
        <v>0</v>
      </c>
      <c r="AO959" s="224">
        <f t="shared" si="159"/>
        <v>0</v>
      </c>
      <c r="AP959" s="233"/>
      <c r="AQ959" s="224">
        <f t="shared" si="160"/>
        <v>0</v>
      </c>
      <c r="AR959" s="224"/>
      <c r="AS959" s="224">
        <f t="shared" si="161"/>
        <v>0</v>
      </c>
      <c r="AT959" s="224">
        <f t="shared" si="162"/>
        <v>0</v>
      </c>
      <c r="AU959" s="224" t="str">
        <f>IFERROR((AQ959-#REF!+#REF!)/(#REF!-#REF!)*100,"")</f>
        <v/>
      </c>
      <c r="AV959" s="224"/>
      <c r="AW959" s="224"/>
      <c r="AX959" s="224"/>
    </row>
    <row r="960" ht="12.75" customHeight="1" spans="1:50">
      <c r="A960" s="13">
        <v>953</v>
      </c>
      <c r="B960" s="204" t="s">
        <v>2868</v>
      </c>
      <c r="C960" s="204" t="s">
        <v>2169</v>
      </c>
      <c r="D960" s="205" t="s">
        <v>1798</v>
      </c>
      <c r="E960" s="206"/>
      <c r="F960" s="206"/>
      <c r="G960" s="207" t="s">
        <v>3126</v>
      </c>
      <c r="H960" s="208"/>
      <c r="I960" s="209" t="s">
        <v>1799</v>
      </c>
      <c r="J960" s="208">
        <v>1</v>
      </c>
      <c r="K960" s="209" t="s">
        <v>3127</v>
      </c>
      <c r="L960" s="215" t="s">
        <v>1800</v>
      </c>
      <c r="M960" s="214" t="str">
        <f t="shared" si="154"/>
        <v>2004-12-31</v>
      </c>
      <c r="N960" s="46"/>
      <c r="O960" s="16"/>
      <c r="P960" s="14"/>
      <c r="Q960" s="217">
        <v>834</v>
      </c>
      <c r="R960" s="16">
        <v>0</v>
      </c>
      <c r="S960" s="16"/>
      <c r="T960" s="16">
        <f t="shared" si="163"/>
        <v>30</v>
      </c>
      <c r="U960" s="46"/>
      <c r="V960" s="16">
        <f t="shared" si="164"/>
        <v>30</v>
      </c>
      <c r="W960" s="16" t="str">
        <f t="shared" si="155"/>
        <v/>
      </c>
      <c r="X960" s="14"/>
      <c r="Y960" s="2"/>
      <c r="AA960" s="45" t="s">
        <v>3129</v>
      </c>
      <c r="AB960" s="224" t="s">
        <v>3130</v>
      </c>
      <c r="AC960" s="224"/>
      <c r="AD960" s="224"/>
      <c r="AE960" s="224"/>
      <c r="AF960" s="224"/>
      <c r="AG960" s="224">
        <v>1</v>
      </c>
      <c r="AH960" s="224">
        <v>0</v>
      </c>
      <c r="AI960" s="224">
        <v>0</v>
      </c>
      <c r="AJ960" s="224">
        <v>30</v>
      </c>
      <c r="AK960" s="230">
        <f t="shared" si="156"/>
        <v>2004</v>
      </c>
      <c r="AL960" s="224">
        <f t="shared" si="157"/>
        <v>30</v>
      </c>
      <c r="AM960" s="224">
        <v>0</v>
      </c>
      <c r="AN960" s="224">
        <f t="shared" si="158"/>
        <v>30</v>
      </c>
      <c r="AO960" s="224">
        <f t="shared" si="159"/>
        <v>30</v>
      </c>
      <c r="AP960" s="233"/>
      <c r="AQ960" s="224">
        <f t="shared" si="160"/>
        <v>30</v>
      </c>
      <c r="AR960" s="224"/>
      <c r="AS960" s="224">
        <f t="shared" si="161"/>
        <v>30</v>
      </c>
      <c r="AT960" s="224">
        <f t="shared" si="162"/>
        <v>0</v>
      </c>
      <c r="AU960" s="224" t="str">
        <f>IFERROR((AQ960-#REF!+#REF!)/(#REF!-#REF!)*100,"")</f>
        <v/>
      </c>
      <c r="AV960" s="224"/>
      <c r="AW960" s="224"/>
      <c r="AX960" s="224"/>
    </row>
    <row r="961" ht="12.75" customHeight="1" spans="1:50">
      <c r="A961" s="13">
        <v>954</v>
      </c>
      <c r="B961" s="204" t="s">
        <v>2869</v>
      </c>
      <c r="C961" s="204" t="s">
        <v>2169</v>
      </c>
      <c r="D961" s="205" t="s">
        <v>1798</v>
      </c>
      <c r="E961" s="206"/>
      <c r="F961" s="206"/>
      <c r="G961" s="207" t="s">
        <v>3126</v>
      </c>
      <c r="H961" s="208"/>
      <c r="I961" s="209" t="s">
        <v>1799</v>
      </c>
      <c r="J961" s="208">
        <v>1</v>
      </c>
      <c r="K961" s="209" t="s">
        <v>3127</v>
      </c>
      <c r="L961" s="215" t="s">
        <v>1800</v>
      </c>
      <c r="M961" s="214" t="str">
        <f t="shared" si="154"/>
        <v>2004-12-31</v>
      </c>
      <c r="N961" s="46"/>
      <c r="O961" s="16"/>
      <c r="P961" s="14"/>
      <c r="Q961" s="217">
        <v>834</v>
      </c>
      <c r="R961" s="16">
        <v>0</v>
      </c>
      <c r="S961" s="16"/>
      <c r="T961" s="16">
        <f t="shared" si="163"/>
        <v>30</v>
      </c>
      <c r="U961" s="46"/>
      <c r="V961" s="16">
        <f t="shared" si="164"/>
        <v>30</v>
      </c>
      <c r="W961" s="16" t="str">
        <f t="shared" si="155"/>
        <v/>
      </c>
      <c r="X961" s="14"/>
      <c r="Y961" s="2"/>
      <c r="AA961" s="45" t="s">
        <v>3129</v>
      </c>
      <c r="AB961" s="224" t="s">
        <v>3130</v>
      </c>
      <c r="AC961" s="224"/>
      <c r="AD961" s="224"/>
      <c r="AE961" s="224"/>
      <c r="AF961" s="224"/>
      <c r="AG961" s="224">
        <v>1</v>
      </c>
      <c r="AH961" s="224">
        <v>0</v>
      </c>
      <c r="AI961" s="224">
        <v>0</v>
      </c>
      <c r="AJ961" s="224">
        <v>30</v>
      </c>
      <c r="AK961" s="230">
        <f t="shared" si="156"/>
        <v>2004</v>
      </c>
      <c r="AL961" s="224">
        <f t="shared" si="157"/>
        <v>30</v>
      </c>
      <c r="AM961" s="224">
        <v>0</v>
      </c>
      <c r="AN961" s="224">
        <f t="shared" si="158"/>
        <v>30</v>
      </c>
      <c r="AO961" s="224">
        <f t="shared" si="159"/>
        <v>30</v>
      </c>
      <c r="AP961" s="233"/>
      <c r="AQ961" s="224">
        <f t="shared" si="160"/>
        <v>30</v>
      </c>
      <c r="AR961" s="224"/>
      <c r="AS961" s="224">
        <f t="shared" si="161"/>
        <v>30</v>
      </c>
      <c r="AT961" s="224">
        <f t="shared" si="162"/>
        <v>0</v>
      </c>
      <c r="AU961" s="224" t="str">
        <f>IFERROR((AQ961-#REF!+#REF!)/(#REF!-#REF!)*100,"")</f>
        <v/>
      </c>
      <c r="AV961" s="224"/>
      <c r="AW961" s="224"/>
      <c r="AX961" s="224"/>
    </row>
    <row r="962" ht="12.75" customHeight="1" spans="1:50">
      <c r="A962" s="13">
        <v>955</v>
      </c>
      <c r="B962" s="204" t="s">
        <v>2870</v>
      </c>
      <c r="C962" s="204" t="s">
        <v>2169</v>
      </c>
      <c r="D962" s="205" t="s">
        <v>1798</v>
      </c>
      <c r="E962" s="206"/>
      <c r="F962" s="206"/>
      <c r="G962" s="207" t="s">
        <v>3126</v>
      </c>
      <c r="H962" s="208"/>
      <c r="I962" s="209" t="s">
        <v>1799</v>
      </c>
      <c r="J962" s="208">
        <v>1</v>
      </c>
      <c r="K962" s="209" t="s">
        <v>3127</v>
      </c>
      <c r="L962" s="215" t="s">
        <v>1800</v>
      </c>
      <c r="M962" s="214" t="str">
        <f t="shared" si="154"/>
        <v>2004-12-31</v>
      </c>
      <c r="N962" s="46"/>
      <c r="O962" s="16"/>
      <c r="P962" s="14"/>
      <c r="Q962" s="217">
        <v>834</v>
      </c>
      <c r="R962" s="16">
        <v>0</v>
      </c>
      <c r="S962" s="16"/>
      <c r="T962" s="16">
        <f t="shared" si="163"/>
        <v>30</v>
      </c>
      <c r="U962" s="46"/>
      <c r="V962" s="16">
        <f t="shared" si="164"/>
        <v>30</v>
      </c>
      <c r="W962" s="16" t="str">
        <f t="shared" si="155"/>
        <v/>
      </c>
      <c r="X962" s="14"/>
      <c r="Y962" s="2"/>
      <c r="AA962" s="45" t="s">
        <v>3129</v>
      </c>
      <c r="AB962" s="224" t="s">
        <v>3130</v>
      </c>
      <c r="AC962" s="224"/>
      <c r="AD962" s="224"/>
      <c r="AE962" s="224"/>
      <c r="AF962" s="224"/>
      <c r="AG962" s="224">
        <v>1</v>
      </c>
      <c r="AH962" s="224">
        <v>0</v>
      </c>
      <c r="AI962" s="224">
        <v>0</v>
      </c>
      <c r="AJ962" s="224">
        <v>30</v>
      </c>
      <c r="AK962" s="230">
        <f t="shared" si="156"/>
        <v>2004</v>
      </c>
      <c r="AL962" s="224">
        <f t="shared" si="157"/>
        <v>30</v>
      </c>
      <c r="AM962" s="224">
        <v>0</v>
      </c>
      <c r="AN962" s="224">
        <f t="shared" si="158"/>
        <v>30</v>
      </c>
      <c r="AO962" s="224">
        <f t="shared" si="159"/>
        <v>30</v>
      </c>
      <c r="AP962" s="233"/>
      <c r="AQ962" s="224">
        <f t="shared" si="160"/>
        <v>30</v>
      </c>
      <c r="AR962" s="224"/>
      <c r="AS962" s="224">
        <f t="shared" si="161"/>
        <v>30</v>
      </c>
      <c r="AT962" s="224">
        <f t="shared" si="162"/>
        <v>0</v>
      </c>
      <c r="AU962" s="224" t="str">
        <f>IFERROR((AQ962-#REF!+#REF!)/(#REF!-#REF!)*100,"")</f>
        <v/>
      </c>
      <c r="AV962" s="224"/>
      <c r="AW962" s="224"/>
      <c r="AX962" s="224"/>
    </row>
    <row r="963" ht="12.75" customHeight="1" spans="1:50">
      <c r="A963" s="13">
        <v>956</v>
      </c>
      <c r="B963" s="204" t="s">
        <v>2871</v>
      </c>
      <c r="C963" s="204" t="s">
        <v>2169</v>
      </c>
      <c r="D963" s="205" t="s">
        <v>1798</v>
      </c>
      <c r="E963" s="206"/>
      <c r="F963" s="206"/>
      <c r="G963" s="207" t="s">
        <v>3126</v>
      </c>
      <c r="H963" s="208"/>
      <c r="I963" s="209" t="s">
        <v>1799</v>
      </c>
      <c r="J963" s="208">
        <v>1</v>
      </c>
      <c r="K963" s="209" t="s">
        <v>3127</v>
      </c>
      <c r="L963" s="215" t="s">
        <v>1800</v>
      </c>
      <c r="M963" s="214" t="str">
        <f t="shared" si="154"/>
        <v>2004-12-31</v>
      </c>
      <c r="N963" s="46"/>
      <c r="O963" s="16"/>
      <c r="P963" s="14"/>
      <c r="Q963" s="217">
        <v>834</v>
      </c>
      <c r="R963" s="16">
        <v>0</v>
      </c>
      <c r="S963" s="16"/>
      <c r="T963" s="16">
        <f t="shared" si="163"/>
        <v>30</v>
      </c>
      <c r="U963" s="46"/>
      <c r="V963" s="16">
        <f t="shared" si="164"/>
        <v>30</v>
      </c>
      <c r="W963" s="16" t="str">
        <f t="shared" si="155"/>
        <v/>
      </c>
      <c r="X963" s="14"/>
      <c r="Y963" s="2"/>
      <c r="AA963" s="45" t="s">
        <v>3129</v>
      </c>
      <c r="AB963" s="224" t="s">
        <v>3130</v>
      </c>
      <c r="AC963" s="224"/>
      <c r="AD963" s="224"/>
      <c r="AE963" s="224"/>
      <c r="AF963" s="224"/>
      <c r="AG963" s="224">
        <v>1</v>
      </c>
      <c r="AH963" s="224">
        <v>0</v>
      </c>
      <c r="AI963" s="224">
        <v>0</v>
      </c>
      <c r="AJ963" s="224">
        <v>30</v>
      </c>
      <c r="AK963" s="230">
        <f t="shared" si="156"/>
        <v>2004</v>
      </c>
      <c r="AL963" s="224">
        <f t="shared" si="157"/>
        <v>30</v>
      </c>
      <c r="AM963" s="224">
        <v>0</v>
      </c>
      <c r="AN963" s="224">
        <f t="shared" si="158"/>
        <v>30</v>
      </c>
      <c r="AO963" s="224">
        <f t="shared" si="159"/>
        <v>30</v>
      </c>
      <c r="AP963" s="233"/>
      <c r="AQ963" s="224">
        <f t="shared" si="160"/>
        <v>30</v>
      </c>
      <c r="AR963" s="224"/>
      <c r="AS963" s="224">
        <f t="shared" si="161"/>
        <v>30</v>
      </c>
      <c r="AT963" s="224">
        <f t="shared" si="162"/>
        <v>0</v>
      </c>
      <c r="AU963" s="224" t="str">
        <f>IFERROR((AQ963-#REF!+#REF!)/(#REF!-#REF!)*100,"")</f>
        <v/>
      </c>
      <c r="AV963" s="224"/>
      <c r="AW963" s="224"/>
      <c r="AX963" s="224"/>
    </row>
    <row r="964" ht="12.75" customHeight="1" spans="1:50">
      <c r="A964" s="13">
        <v>957</v>
      </c>
      <c r="B964" s="204" t="s">
        <v>2872</v>
      </c>
      <c r="C964" s="204" t="s">
        <v>2169</v>
      </c>
      <c r="D964" s="205" t="s">
        <v>1798</v>
      </c>
      <c r="E964" s="206"/>
      <c r="F964" s="206"/>
      <c r="G964" s="207" t="s">
        <v>3126</v>
      </c>
      <c r="H964" s="208"/>
      <c r="I964" s="209" t="s">
        <v>1799</v>
      </c>
      <c r="J964" s="208">
        <v>1</v>
      </c>
      <c r="K964" s="209" t="s">
        <v>3127</v>
      </c>
      <c r="L964" s="215" t="s">
        <v>1800</v>
      </c>
      <c r="M964" s="214" t="str">
        <f t="shared" si="154"/>
        <v>2004-12-31</v>
      </c>
      <c r="N964" s="46"/>
      <c r="O964" s="16"/>
      <c r="P964" s="14"/>
      <c r="Q964" s="217">
        <v>834</v>
      </c>
      <c r="R964" s="16">
        <v>0</v>
      </c>
      <c r="S964" s="16"/>
      <c r="T964" s="16">
        <f t="shared" si="163"/>
        <v>30</v>
      </c>
      <c r="U964" s="46"/>
      <c r="V964" s="16">
        <f t="shared" si="164"/>
        <v>30</v>
      </c>
      <c r="W964" s="16" t="str">
        <f t="shared" si="155"/>
        <v/>
      </c>
      <c r="X964" s="14"/>
      <c r="Y964" s="2"/>
      <c r="AA964" s="45" t="s">
        <v>3129</v>
      </c>
      <c r="AB964" s="224" t="s">
        <v>3130</v>
      </c>
      <c r="AC964" s="224"/>
      <c r="AD964" s="224"/>
      <c r="AE964" s="224"/>
      <c r="AF964" s="224"/>
      <c r="AG964" s="224">
        <v>1</v>
      </c>
      <c r="AH964" s="224">
        <v>0</v>
      </c>
      <c r="AI964" s="224">
        <v>0</v>
      </c>
      <c r="AJ964" s="224">
        <v>30</v>
      </c>
      <c r="AK964" s="230">
        <f t="shared" si="156"/>
        <v>2004</v>
      </c>
      <c r="AL964" s="224">
        <f t="shared" si="157"/>
        <v>30</v>
      </c>
      <c r="AM964" s="224">
        <v>0</v>
      </c>
      <c r="AN964" s="224">
        <f t="shared" si="158"/>
        <v>30</v>
      </c>
      <c r="AO964" s="224">
        <f t="shared" si="159"/>
        <v>30</v>
      </c>
      <c r="AP964" s="233"/>
      <c r="AQ964" s="224">
        <f t="shared" si="160"/>
        <v>30</v>
      </c>
      <c r="AR964" s="224"/>
      <c r="AS964" s="224">
        <f t="shared" si="161"/>
        <v>30</v>
      </c>
      <c r="AT964" s="224">
        <f t="shared" si="162"/>
        <v>0</v>
      </c>
      <c r="AU964" s="224" t="str">
        <f>IFERROR((AQ964-#REF!+#REF!)/(#REF!-#REF!)*100,"")</f>
        <v/>
      </c>
      <c r="AV964" s="224"/>
      <c r="AW964" s="224"/>
      <c r="AX964" s="224"/>
    </row>
    <row r="965" ht="12.75" customHeight="1" spans="1:50">
      <c r="A965" s="13">
        <v>958</v>
      </c>
      <c r="B965" s="204" t="s">
        <v>2873</v>
      </c>
      <c r="C965" s="204" t="s">
        <v>2169</v>
      </c>
      <c r="D965" s="205" t="s">
        <v>1798</v>
      </c>
      <c r="E965" s="206"/>
      <c r="F965" s="206"/>
      <c r="G965" s="207" t="s">
        <v>3126</v>
      </c>
      <c r="H965" s="208"/>
      <c r="I965" s="209" t="s">
        <v>1799</v>
      </c>
      <c r="J965" s="208">
        <v>1</v>
      </c>
      <c r="K965" s="209" t="s">
        <v>3127</v>
      </c>
      <c r="L965" s="215" t="s">
        <v>1800</v>
      </c>
      <c r="M965" s="214" t="str">
        <f t="shared" si="154"/>
        <v>2004-12-31</v>
      </c>
      <c r="N965" s="46"/>
      <c r="O965" s="16"/>
      <c r="P965" s="14"/>
      <c r="Q965" s="217">
        <v>834</v>
      </c>
      <c r="R965" s="16">
        <v>0</v>
      </c>
      <c r="S965" s="16"/>
      <c r="T965" s="16">
        <f t="shared" si="163"/>
        <v>30</v>
      </c>
      <c r="U965" s="46"/>
      <c r="V965" s="16">
        <f t="shared" si="164"/>
        <v>30</v>
      </c>
      <c r="W965" s="16" t="str">
        <f t="shared" si="155"/>
        <v/>
      </c>
      <c r="X965" s="14"/>
      <c r="Y965" s="2"/>
      <c r="AA965" s="45" t="s">
        <v>3129</v>
      </c>
      <c r="AB965" s="224" t="s">
        <v>3130</v>
      </c>
      <c r="AC965" s="224"/>
      <c r="AD965" s="224"/>
      <c r="AE965" s="224"/>
      <c r="AF965" s="224"/>
      <c r="AG965" s="224">
        <v>1</v>
      </c>
      <c r="AH965" s="224">
        <v>0</v>
      </c>
      <c r="AI965" s="224">
        <v>0</v>
      </c>
      <c r="AJ965" s="224">
        <v>30</v>
      </c>
      <c r="AK965" s="230">
        <f t="shared" si="156"/>
        <v>2004</v>
      </c>
      <c r="AL965" s="224">
        <f t="shared" si="157"/>
        <v>30</v>
      </c>
      <c r="AM965" s="224">
        <v>0</v>
      </c>
      <c r="AN965" s="224">
        <f t="shared" si="158"/>
        <v>30</v>
      </c>
      <c r="AO965" s="224">
        <f t="shared" si="159"/>
        <v>30</v>
      </c>
      <c r="AP965" s="233"/>
      <c r="AQ965" s="224">
        <f t="shared" si="160"/>
        <v>30</v>
      </c>
      <c r="AR965" s="224"/>
      <c r="AS965" s="224">
        <f t="shared" si="161"/>
        <v>30</v>
      </c>
      <c r="AT965" s="224">
        <f t="shared" si="162"/>
        <v>0</v>
      </c>
      <c r="AU965" s="224" t="str">
        <f>IFERROR((AQ965-#REF!+#REF!)/(#REF!-#REF!)*100,"")</f>
        <v/>
      </c>
      <c r="AV965" s="224"/>
      <c r="AW965" s="224"/>
      <c r="AX965" s="224"/>
    </row>
    <row r="966" ht="12.75" customHeight="1" spans="1:50">
      <c r="A966" s="13">
        <v>959</v>
      </c>
      <c r="B966" s="204" t="s">
        <v>2874</v>
      </c>
      <c r="C966" s="204" t="s">
        <v>2169</v>
      </c>
      <c r="D966" s="205" t="s">
        <v>1798</v>
      </c>
      <c r="E966" s="206"/>
      <c r="F966" s="206"/>
      <c r="G966" s="207" t="s">
        <v>3126</v>
      </c>
      <c r="H966" s="208"/>
      <c r="I966" s="209" t="s">
        <v>1799</v>
      </c>
      <c r="J966" s="208">
        <v>1</v>
      </c>
      <c r="K966" s="209" t="s">
        <v>3127</v>
      </c>
      <c r="L966" s="215" t="s">
        <v>1800</v>
      </c>
      <c r="M966" s="214" t="str">
        <f t="shared" si="154"/>
        <v>2004-12-31</v>
      </c>
      <c r="N966" s="46"/>
      <c r="O966" s="16"/>
      <c r="P966" s="14"/>
      <c r="Q966" s="217">
        <v>834</v>
      </c>
      <c r="R966" s="16">
        <v>0</v>
      </c>
      <c r="S966" s="16"/>
      <c r="T966" s="16">
        <f t="shared" si="163"/>
        <v>30</v>
      </c>
      <c r="U966" s="46"/>
      <c r="V966" s="16">
        <f t="shared" si="164"/>
        <v>30</v>
      </c>
      <c r="W966" s="16" t="str">
        <f t="shared" si="155"/>
        <v/>
      </c>
      <c r="X966" s="14"/>
      <c r="Y966" s="2"/>
      <c r="AA966" s="45" t="s">
        <v>3129</v>
      </c>
      <c r="AB966" s="224" t="s">
        <v>3130</v>
      </c>
      <c r="AC966" s="224"/>
      <c r="AD966" s="224"/>
      <c r="AE966" s="224"/>
      <c r="AF966" s="224"/>
      <c r="AG966" s="224">
        <v>1</v>
      </c>
      <c r="AH966" s="224">
        <v>0</v>
      </c>
      <c r="AI966" s="224">
        <v>0</v>
      </c>
      <c r="AJ966" s="224">
        <v>30</v>
      </c>
      <c r="AK966" s="230">
        <f t="shared" si="156"/>
        <v>2004</v>
      </c>
      <c r="AL966" s="224">
        <f t="shared" si="157"/>
        <v>30</v>
      </c>
      <c r="AM966" s="224">
        <v>0</v>
      </c>
      <c r="AN966" s="224">
        <f t="shared" si="158"/>
        <v>30</v>
      </c>
      <c r="AO966" s="224">
        <f t="shared" si="159"/>
        <v>30</v>
      </c>
      <c r="AP966" s="233"/>
      <c r="AQ966" s="224">
        <f t="shared" si="160"/>
        <v>30</v>
      </c>
      <c r="AR966" s="224"/>
      <c r="AS966" s="224">
        <f t="shared" si="161"/>
        <v>30</v>
      </c>
      <c r="AT966" s="224">
        <f t="shared" si="162"/>
        <v>0</v>
      </c>
      <c r="AU966" s="224" t="str">
        <f>IFERROR((AQ966-#REF!+#REF!)/(#REF!-#REF!)*100,"")</f>
        <v/>
      </c>
      <c r="AV966" s="224"/>
      <c r="AW966" s="224"/>
      <c r="AX966" s="224"/>
    </row>
    <row r="967" ht="12.75" customHeight="1" spans="1:50">
      <c r="A967" s="13">
        <v>960</v>
      </c>
      <c r="B967" s="204" t="s">
        <v>2875</v>
      </c>
      <c r="C967" s="204" t="s">
        <v>2169</v>
      </c>
      <c r="D967" s="205" t="s">
        <v>1798</v>
      </c>
      <c r="E967" s="206"/>
      <c r="F967" s="206"/>
      <c r="G967" s="207" t="s">
        <v>3126</v>
      </c>
      <c r="H967" s="208"/>
      <c r="I967" s="209" t="s">
        <v>1799</v>
      </c>
      <c r="J967" s="208">
        <v>1</v>
      </c>
      <c r="K967" s="209" t="s">
        <v>3127</v>
      </c>
      <c r="L967" s="215" t="s">
        <v>1800</v>
      </c>
      <c r="M967" s="214" t="str">
        <f t="shared" si="154"/>
        <v>2004-12-31</v>
      </c>
      <c r="N967" s="46"/>
      <c r="O967" s="16"/>
      <c r="P967" s="14"/>
      <c r="Q967" s="217">
        <v>834</v>
      </c>
      <c r="R967" s="16">
        <v>0</v>
      </c>
      <c r="S967" s="16"/>
      <c r="T967" s="16">
        <f t="shared" si="163"/>
        <v>30</v>
      </c>
      <c r="U967" s="46"/>
      <c r="V967" s="16">
        <f t="shared" si="164"/>
        <v>30</v>
      </c>
      <c r="W967" s="16" t="str">
        <f t="shared" si="155"/>
        <v/>
      </c>
      <c r="X967" s="14"/>
      <c r="Y967" s="2"/>
      <c r="AA967" s="45" t="s">
        <v>3129</v>
      </c>
      <c r="AB967" s="224" t="s">
        <v>3130</v>
      </c>
      <c r="AC967" s="224"/>
      <c r="AD967" s="224"/>
      <c r="AE967" s="224"/>
      <c r="AF967" s="224"/>
      <c r="AG967" s="224">
        <v>1</v>
      </c>
      <c r="AH967" s="224">
        <v>0</v>
      </c>
      <c r="AI967" s="224">
        <v>0</v>
      </c>
      <c r="AJ967" s="224">
        <v>30</v>
      </c>
      <c r="AK967" s="230">
        <f t="shared" si="156"/>
        <v>2004</v>
      </c>
      <c r="AL967" s="224">
        <f t="shared" si="157"/>
        <v>30</v>
      </c>
      <c r="AM967" s="224">
        <v>0</v>
      </c>
      <c r="AN967" s="224">
        <f t="shared" si="158"/>
        <v>30</v>
      </c>
      <c r="AO967" s="224">
        <f t="shared" si="159"/>
        <v>30</v>
      </c>
      <c r="AP967" s="233"/>
      <c r="AQ967" s="224">
        <f t="shared" si="160"/>
        <v>30</v>
      </c>
      <c r="AR967" s="224"/>
      <c r="AS967" s="224">
        <f t="shared" si="161"/>
        <v>30</v>
      </c>
      <c r="AT967" s="224">
        <f t="shared" si="162"/>
        <v>0</v>
      </c>
      <c r="AU967" s="224" t="str">
        <f>IFERROR((AQ967-#REF!+#REF!)/(#REF!-#REF!)*100,"")</f>
        <v/>
      </c>
      <c r="AV967" s="224"/>
      <c r="AW967" s="224"/>
      <c r="AX967" s="224"/>
    </row>
    <row r="968" ht="12.75" customHeight="1" spans="1:50">
      <c r="A968" s="13">
        <v>961</v>
      </c>
      <c r="B968" s="204" t="s">
        <v>2876</v>
      </c>
      <c r="C968" s="204" t="s">
        <v>2169</v>
      </c>
      <c r="D968" s="205" t="s">
        <v>1798</v>
      </c>
      <c r="E968" s="206"/>
      <c r="F968" s="206"/>
      <c r="G968" s="207" t="s">
        <v>3126</v>
      </c>
      <c r="H968" s="208"/>
      <c r="I968" s="209" t="s">
        <v>1799</v>
      </c>
      <c r="J968" s="208">
        <v>1</v>
      </c>
      <c r="K968" s="209" t="s">
        <v>3127</v>
      </c>
      <c r="L968" s="215" t="s">
        <v>1800</v>
      </c>
      <c r="M968" s="214" t="str">
        <f t="shared" ref="M968:M1031" si="165">L968</f>
        <v>2004-12-31</v>
      </c>
      <c r="N968" s="46"/>
      <c r="O968" s="16"/>
      <c r="P968" s="14"/>
      <c r="Q968" s="217">
        <v>834</v>
      </c>
      <c r="R968" s="16">
        <v>0</v>
      </c>
      <c r="S968" s="16"/>
      <c r="T968" s="16">
        <f t="shared" si="163"/>
        <v>30</v>
      </c>
      <c r="U968" s="46"/>
      <c r="V968" s="16">
        <f t="shared" si="164"/>
        <v>30</v>
      </c>
      <c r="W968" s="16" t="str">
        <f t="shared" ref="W968:W1031" si="166">IF(R968-S968=0,"",(V968-R968+S968)/(R968-S968)*100)</f>
        <v/>
      </c>
      <c r="X968" s="14"/>
      <c r="Y968" s="2"/>
      <c r="AA968" s="45" t="s">
        <v>3129</v>
      </c>
      <c r="AB968" s="224" t="s">
        <v>3130</v>
      </c>
      <c r="AC968" s="224"/>
      <c r="AD968" s="224"/>
      <c r="AE968" s="224"/>
      <c r="AF968" s="224"/>
      <c r="AG968" s="224">
        <v>1</v>
      </c>
      <c r="AH968" s="224">
        <v>0</v>
      </c>
      <c r="AI968" s="224">
        <v>0</v>
      </c>
      <c r="AJ968" s="224">
        <v>30</v>
      </c>
      <c r="AK968" s="230">
        <f t="shared" ref="AK968:AK1031" si="167">YEAR(M968)</f>
        <v>2004</v>
      </c>
      <c r="AL968" s="224">
        <f t="shared" ref="AL968:AL1031" si="168">IF(AND(AB968="市场法",AA968="否"),AJ968*J968,ROUND(AC968*H968*AG968+AD968*H968*AI968,-1))</f>
        <v>30</v>
      </c>
      <c r="AM968" s="224">
        <v>0</v>
      </c>
      <c r="AN968" s="224">
        <f t="shared" ref="AN968:AN1031" si="169">ROUND((AL968+AM968),-1)</f>
        <v>30</v>
      </c>
      <c r="AO968" s="224">
        <f t="shared" ref="AO968:AO1031" si="170">AN968</f>
        <v>30</v>
      </c>
      <c r="AP968" s="233"/>
      <c r="AQ968" s="224">
        <f t="shared" ref="AQ968:AQ1031" si="171">IF(AP968="",AO968,ROUND(AO968*AP968/100,0))</f>
        <v>30</v>
      </c>
      <c r="AR968" s="224"/>
      <c r="AS968" s="224">
        <f t="shared" ref="AS968:AS1031" si="172">IF((AQ968-AR968)&lt;0,0,AQ968-AR968)</f>
        <v>30</v>
      </c>
      <c r="AT968" s="224">
        <f t="shared" ref="AT968:AT1031" si="173">IF((R968-S968)&lt;0,0,R968-S968)</f>
        <v>0</v>
      </c>
      <c r="AU968" s="224" t="str">
        <f>IFERROR((AQ968-#REF!+#REF!)/(#REF!-#REF!)*100,"")</f>
        <v/>
      </c>
      <c r="AV968" s="224"/>
      <c r="AW968" s="224"/>
      <c r="AX968" s="224"/>
    </row>
    <row r="969" ht="12.75" customHeight="1" spans="1:50">
      <c r="A969" s="13">
        <v>962</v>
      </c>
      <c r="B969" s="204" t="s">
        <v>2877</v>
      </c>
      <c r="C969" s="204" t="s">
        <v>2169</v>
      </c>
      <c r="D969" s="205" t="s">
        <v>1798</v>
      </c>
      <c r="E969" s="206"/>
      <c r="F969" s="206"/>
      <c r="G969" s="207" t="s">
        <v>3126</v>
      </c>
      <c r="H969" s="208"/>
      <c r="I969" s="209" t="s">
        <v>1799</v>
      </c>
      <c r="J969" s="208">
        <v>1</v>
      </c>
      <c r="K969" s="209" t="s">
        <v>3127</v>
      </c>
      <c r="L969" s="215" t="s">
        <v>1800</v>
      </c>
      <c r="M969" s="214" t="str">
        <f t="shared" si="165"/>
        <v>2004-12-31</v>
      </c>
      <c r="N969" s="46"/>
      <c r="O969" s="16"/>
      <c r="P969" s="14"/>
      <c r="Q969" s="217">
        <v>834</v>
      </c>
      <c r="R969" s="16">
        <v>0</v>
      </c>
      <c r="S969" s="16"/>
      <c r="T969" s="16">
        <f t="shared" ref="T969:T1032" si="174">AS969</f>
        <v>30</v>
      </c>
      <c r="U969" s="46"/>
      <c r="V969" s="16">
        <f t="shared" ref="V969:V1032" si="175">T969</f>
        <v>30</v>
      </c>
      <c r="W969" s="16" t="str">
        <f t="shared" si="166"/>
        <v/>
      </c>
      <c r="X969" s="14"/>
      <c r="Y969" s="2"/>
      <c r="AA969" s="45" t="s">
        <v>3129</v>
      </c>
      <c r="AB969" s="224" t="s">
        <v>3130</v>
      </c>
      <c r="AC969" s="224"/>
      <c r="AD969" s="224"/>
      <c r="AE969" s="224"/>
      <c r="AF969" s="224"/>
      <c r="AG969" s="224">
        <v>1</v>
      </c>
      <c r="AH969" s="224">
        <v>0</v>
      </c>
      <c r="AI969" s="224">
        <v>0</v>
      </c>
      <c r="AJ969" s="224">
        <v>30</v>
      </c>
      <c r="AK969" s="230">
        <f t="shared" si="167"/>
        <v>2004</v>
      </c>
      <c r="AL969" s="224">
        <f t="shared" si="168"/>
        <v>30</v>
      </c>
      <c r="AM969" s="224">
        <v>0</v>
      </c>
      <c r="AN969" s="224">
        <f t="shared" si="169"/>
        <v>30</v>
      </c>
      <c r="AO969" s="224">
        <f t="shared" si="170"/>
        <v>30</v>
      </c>
      <c r="AP969" s="233"/>
      <c r="AQ969" s="224">
        <f t="shared" si="171"/>
        <v>30</v>
      </c>
      <c r="AR969" s="224"/>
      <c r="AS969" s="224">
        <f t="shared" si="172"/>
        <v>30</v>
      </c>
      <c r="AT969" s="224">
        <f t="shared" si="173"/>
        <v>0</v>
      </c>
      <c r="AU969" s="224" t="str">
        <f>IFERROR((AQ969-#REF!+#REF!)/(#REF!-#REF!)*100,"")</f>
        <v/>
      </c>
      <c r="AV969" s="224"/>
      <c r="AW969" s="224"/>
      <c r="AX969" s="224"/>
    </row>
    <row r="970" ht="12.75" customHeight="1" spans="1:50">
      <c r="A970" s="13">
        <v>963</v>
      </c>
      <c r="B970" s="204" t="s">
        <v>2878</v>
      </c>
      <c r="C970" s="204" t="s">
        <v>2626</v>
      </c>
      <c r="D970" s="205" t="s">
        <v>1798</v>
      </c>
      <c r="E970" s="206"/>
      <c r="F970" s="206"/>
      <c r="G970" s="207" t="s">
        <v>3126</v>
      </c>
      <c r="H970" s="208"/>
      <c r="I970" s="209" t="s">
        <v>1799</v>
      </c>
      <c r="J970" s="208">
        <v>1</v>
      </c>
      <c r="K970" s="209" t="s">
        <v>3127</v>
      </c>
      <c r="L970" s="215" t="s">
        <v>1800</v>
      </c>
      <c r="M970" s="214" t="str">
        <f t="shared" si="165"/>
        <v>2004-12-31</v>
      </c>
      <c r="N970" s="46"/>
      <c r="O970" s="16"/>
      <c r="P970" s="14"/>
      <c r="Q970" s="217">
        <v>1528</v>
      </c>
      <c r="R970" s="16">
        <v>0</v>
      </c>
      <c r="S970" s="16"/>
      <c r="T970" s="16">
        <f t="shared" si="174"/>
        <v>30</v>
      </c>
      <c r="U970" s="46"/>
      <c r="V970" s="16">
        <f t="shared" si="175"/>
        <v>30</v>
      </c>
      <c r="W970" s="16" t="str">
        <f t="shared" si="166"/>
        <v/>
      </c>
      <c r="X970" s="14"/>
      <c r="Y970" s="2"/>
      <c r="AA970" s="45" t="s">
        <v>3129</v>
      </c>
      <c r="AB970" s="224" t="s">
        <v>3130</v>
      </c>
      <c r="AC970" s="224"/>
      <c r="AD970" s="224"/>
      <c r="AE970" s="224"/>
      <c r="AF970" s="224"/>
      <c r="AG970" s="224">
        <v>1</v>
      </c>
      <c r="AH970" s="224">
        <v>0</v>
      </c>
      <c r="AI970" s="224">
        <v>0</v>
      </c>
      <c r="AJ970" s="224">
        <v>30</v>
      </c>
      <c r="AK970" s="230">
        <f t="shared" si="167"/>
        <v>2004</v>
      </c>
      <c r="AL970" s="224">
        <f t="shared" si="168"/>
        <v>30</v>
      </c>
      <c r="AM970" s="224">
        <v>0</v>
      </c>
      <c r="AN970" s="224">
        <f t="shared" si="169"/>
        <v>30</v>
      </c>
      <c r="AO970" s="224">
        <f t="shared" si="170"/>
        <v>30</v>
      </c>
      <c r="AP970" s="233"/>
      <c r="AQ970" s="224">
        <f t="shared" si="171"/>
        <v>30</v>
      </c>
      <c r="AR970" s="224"/>
      <c r="AS970" s="224">
        <f t="shared" si="172"/>
        <v>30</v>
      </c>
      <c r="AT970" s="224">
        <f t="shared" si="173"/>
        <v>0</v>
      </c>
      <c r="AU970" s="224" t="str">
        <f>IFERROR((AQ970-#REF!+#REF!)/(#REF!-#REF!)*100,"")</f>
        <v/>
      </c>
      <c r="AV970" s="224"/>
      <c r="AW970" s="224"/>
      <c r="AX970" s="224"/>
    </row>
    <row r="971" ht="12.75" customHeight="1" spans="1:50">
      <c r="A971" s="13">
        <v>964</v>
      </c>
      <c r="B971" s="204" t="s">
        <v>2879</v>
      </c>
      <c r="C971" s="204" t="s">
        <v>2630</v>
      </c>
      <c r="D971" s="205" t="s">
        <v>1798</v>
      </c>
      <c r="E971" s="206"/>
      <c r="F971" s="206"/>
      <c r="G971" s="207" t="s">
        <v>3126</v>
      </c>
      <c r="H971" s="208"/>
      <c r="I971" s="209" t="s">
        <v>1799</v>
      </c>
      <c r="J971" s="208">
        <v>1</v>
      </c>
      <c r="K971" s="209" t="s">
        <v>3127</v>
      </c>
      <c r="L971" s="215" t="s">
        <v>1800</v>
      </c>
      <c r="M971" s="214" t="str">
        <f t="shared" si="165"/>
        <v>2004-12-31</v>
      </c>
      <c r="N971" s="46"/>
      <c r="O971" s="16"/>
      <c r="P971" s="14"/>
      <c r="Q971" s="217">
        <v>1106</v>
      </c>
      <c r="R971" s="16">
        <v>0</v>
      </c>
      <c r="S971" s="16"/>
      <c r="T971" s="16">
        <f t="shared" si="174"/>
        <v>10</v>
      </c>
      <c r="U971" s="46"/>
      <c r="V971" s="16">
        <f t="shared" si="175"/>
        <v>10</v>
      </c>
      <c r="W971" s="16" t="str">
        <f t="shared" si="166"/>
        <v/>
      </c>
      <c r="X971" s="14"/>
      <c r="Y971" s="2"/>
      <c r="AA971" s="45" t="s">
        <v>3129</v>
      </c>
      <c r="AB971" s="224" t="s">
        <v>3130</v>
      </c>
      <c r="AC971" s="224"/>
      <c r="AD971" s="224"/>
      <c r="AE971" s="224"/>
      <c r="AF971" s="224"/>
      <c r="AG971" s="224">
        <v>1</v>
      </c>
      <c r="AH971" s="224">
        <v>0</v>
      </c>
      <c r="AI971" s="224">
        <v>0</v>
      </c>
      <c r="AJ971" s="224">
        <v>5</v>
      </c>
      <c r="AK971" s="230">
        <f t="shared" si="167"/>
        <v>2004</v>
      </c>
      <c r="AL971" s="224">
        <f t="shared" si="168"/>
        <v>5</v>
      </c>
      <c r="AM971" s="224">
        <v>0</v>
      </c>
      <c r="AN971" s="224">
        <f t="shared" si="169"/>
        <v>10</v>
      </c>
      <c r="AO971" s="224">
        <f t="shared" si="170"/>
        <v>10</v>
      </c>
      <c r="AP971" s="233"/>
      <c r="AQ971" s="224">
        <f t="shared" si="171"/>
        <v>10</v>
      </c>
      <c r="AR971" s="224"/>
      <c r="AS971" s="224">
        <f t="shared" si="172"/>
        <v>10</v>
      </c>
      <c r="AT971" s="224">
        <f t="shared" si="173"/>
        <v>0</v>
      </c>
      <c r="AU971" s="224" t="str">
        <f>IFERROR((AQ971-#REF!+#REF!)/(#REF!-#REF!)*100,"")</f>
        <v/>
      </c>
      <c r="AV971" s="224"/>
      <c r="AW971" s="224"/>
      <c r="AX971" s="224"/>
    </row>
    <row r="972" ht="12.75" customHeight="1" spans="1:50">
      <c r="A972" s="13">
        <v>965</v>
      </c>
      <c r="B972" s="204" t="s">
        <v>2880</v>
      </c>
      <c r="C972" s="204" t="s">
        <v>2881</v>
      </c>
      <c r="D972" s="205" t="s">
        <v>1798</v>
      </c>
      <c r="E972" s="206"/>
      <c r="F972" s="206"/>
      <c r="G972" s="207" t="s">
        <v>3126</v>
      </c>
      <c r="H972" s="208"/>
      <c r="I972" s="209" t="s">
        <v>1799</v>
      </c>
      <c r="J972" s="208">
        <v>1</v>
      </c>
      <c r="K972" s="209" t="s">
        <v>3127</v>
      </c>
      <c r="L972" s="215" t="s">
        <v>1800</v>
      </c>
      <c r="M972" s="214" t="str">
        <f t="shared" si="165"/>
        <v>2004-12-31</v>
      </c>
      <c r="N972" s="46"/>
      <c r="O972" s="16"/>
      <c r="P972" s="14"/>
      <c r="Q972" s="217">
        <v>6748</v>
      </c>
      <c r="R972" s="16">
        <v>0</v>
      </c>
      <c r="S972" s="16"/>
      <c r="T972" s="16">
        <f t="shared" si="174"/>
        <v>30</v>
      </c>
      <c r="U972" s="46"/>
      <c r="V972" s="16">
        <f t="shared" si="175"/>
        <v>30</v>
      </c>
      <c r="W972" s="16" t="str">
        <f t="shared" si="166"/>
        <v/>
      </c>
      <c r="X972" s="14"/>
      <c r="Y972" s="2"/>
      <c r="AA972" s="45" t="s">
        <v>3129</v>
      </c>
      <c r="AB972" s="224" t="s">
        <v>3130</v>
      </c>
      <c r="AC972" s="224"/>
      <c r="AD972" s="224"/>
      <c r="AE972" s="224"/>
      <c r="AF972" s="224"/>
      <c r="AG972" s="224">
        <v>1</v>
      </c>
      <c r="AH972" s="224">
        <v>0</v>
      </c>
      <c r="AI972" s="224">
        <v>0</v>
      </c>
      <c r="AJ972" s="224">
        <v>30</v>
      </c>
      <c r="AK972" s="230">
        <f t="shared" si="167"/>
        <v>2004</v>
      </c>
      <c r="AL972" s="224">
        <f t="shared" si="168"/>
        <v>30</v>
      </c>
      <c r="AM972" s="224">
        <v>0</v>
      </c>
      <c r="AN972" s="224">
        <f t="shared" si="169"/>
        <v>30</v>
      </c>
      <c r="AO972" s="224">
        <f t="shared" si="170"/>
        <v>30</v>
      </c>
      <c r="AP972" s="233"/>
      <c r="AQ972" s="224">
        <f t="shared" si="171"/>
        <v>30</v>
      </c>
      <c r="AR972" s="224"/>
      <c r="AS972" s="224">
        <f t="shared" si="172"/>
        <v>30</v>
      </c>
      <c r="AT972" s="224">
        <f t="shared" si="173"/>
        <v>0</v>
      </c>
      <c r="AU972" s="224" t="str">
        <f>IFERROR((AQ972-#REF!+#REF!)/(#REF!-#REF!)*100,"")</f>
        <v/>
      </c>
      <c r="AV972" s="224"/>
      <c r="AW972" s="224"/>
      <c r="AX972" s="224"/>
    </row>
    <row r="973" ht="12.75" customHeight="1" spans="1:50">
      <c r="A973" s="13">
        <v>966</v>
      </c>
      <c r="B973" s="204" t="s">
        <v>2882</v>
      </c>
      <c r="C973" s="204" t="s">
        <v>2883</v>
      </c>
      <c r="D973" s="205" t="s">
        <v>1798</v>
      </c>
      <c r="E973" s="206"/>
      <c r="F973" s="206"/>
      <c r="G973" s="207" t="s">
        <v>3126</v>
      </c>
      <c r="H973" s="208"/>
      <c r="I973" s="209" t="s">
        <v>1799</v>
      </c>
      <c r="J973" s="208">
        <v>1</v>
      </c>
      <c r="K973" s="209" t="s">
        <v>3127</v>
      </c>
      <c r="L973" s="215" t="s">
        <v>1800</v>
      </c>
      <c r="M973" s="214" t="str">
        <f t="shared" si="165"/>
        <v>2004-12-31</v>
      </c>
      <c r="N973" s="46"/>
      <c r="O973" s="16"/>
      <c r="P973" s="14"/>
      <c r="Q973" s="217">
        <v>1473</v>
      </c>
      <c r="R973" s="16">
        <v>0</v>
      </c>
      <c r="S973" s="16"/>
      <c r="T973" s="16">
        <f t="shared" si="174"/>
        <v>30</v>
      </c>
      <c r="U973" s="46"/>
      <c r="V973" s="16">
        <f t="shared" si="175"/>
        <v>30</v>
      </c>
      <c r="W973" s="16" t="str">
        <f t="shared" si="166"/>
        <v/>
      </c>
      <c r="X973" s="14"/>
      <c r="Y973" s="2"/>
      <c r="AA973" s="45" t="s">
        <v>3129</v>
      </c>
      <c r="AB973" s="224" t="s">
        <v>3130</v>
      </c>
      <c r="AC973" s="224"/>
      <c r="AD973" s="224"/>
      <c r="AE973" s="224"/>
      <c r="AF973" s="224"/>
      <c r="AG973" s="224">
        <v>1</v>
      </c>
      <c r="AH973" s="224">
        <v>0</v>
      </c>
      <c r="AI973" s="224">
        <v>0</v>
      </c>
      <c r="AJ973" s="224">
        <v>30</v>
      </c>
      <c r="AK973" s="230">
        <f t="shared" si="167"/>
        <v>2004</v>
      </c>
      <c r="AL973" s="224">
        <f t="shared" si="168"/>
        <v>30</v>
      </c>
      <c r="AM973" s="224">
        <v>0</v>
      </c>
      <c r="AN973" s="224">
        <f t="shared" si="169"/>
        <v>30</v>
      </c>
      <c r="AO973" s="224">
        <f t="shared" si="170"/>
        <v>30</v>
      </c>
      <c r="AP973" s="233"/>
      <c r="AQ973" s="224">
        <f t="shared" si="171"/>
        <v>30</v>
      </c>
      <c r="AR973" s="224"/>
      <c r="AS973" s="224">
        <f t="shared" si="172"/>
        <v>30</v>
      </c>
      <c r="AT973" s="224">
        <f t="shared" si="173"/>
        <v>0</v>
      </c>
      <c r="AU973" s="224" t="str">
        <f>IFERROR((AQ973-#REF!+#REF!)/(#REF!-#REF!)*100,"")</f>
        <v/>
      </c>
      <c r="AV973" s="224"/>
      <c r="AW973" s="224"/>
      <c r="AX973" s="224"/>
    </row>
    <row r="974" ht="12.75" customHeight="1" spans="1:50">
      <c r="A974" s="13">
        <v>967</v>
      </c>
      <c r="B974" s="204" t="s">
        <v>2884</v>
      </c>
      <c r="C974" s="204" t="s">
        <v>2885</v>
      </c>
      <c r="D974" s="205" t="s">
        <v>1798</v>
      </c>
      <c r="E974" s="206"/>
      <c r="F974" s="206"/>
      <c r="G974" s="207" t="s">
        <v>3126</v>
      </c>
      <c r="H974" s="208"/>
      <c r="I974" s="209" t="s">
        <v>1799</v>
      </c>
      <c r="J974" s="208">
        <v>1</v>
      </c>
      <c r="K974" s="209" t="s">
        <v>3127</v>
      </c>
      <c r="L974" s="215" t="s">
        <v>1800</v>
      </c>
      <c r="M974" s="214" t="str">
        <f t="shared" si="165"/>
        <v>2004-12-31</v>
      </c>
      <c r="N974" s="46"/>
      <c r="O974" s="16"/>
      <c r="P974" s="14"/>
      <c r="Q974" s="217">
        <v>2208</v>
      </c>
      <c r="R974" s="16">
        <v>0</v>
      </c>
      <c r="S974" s="16"/>
      <c r="T974" s="16">
        <f t="shared" si="174"/>
        <v>30</v>
      </c>
      <c r="U974" s="46"/>
      <c r="V974" s="16">
        <f t="shared" si="175"/>
        <v>30</v>
      </c>
      <c r="W974" s="16" t="str">
        <f t="shared" si="166"/>
        <v/>
      </c>
      <c r="X974" s="14"/>
      <c r="Y974" s="2"/>
      <c r="AA974" s="45" t="s">
        <v>3129</v>
      </c>
      <c r="AB974" s="224" t="s">
        <v>3130</v>
      </c>
      <c r="AC974" s="224"/>
      <c r="AD974" s="224"/>
      <c r="AE974" s="224"/>
      <c r="AF974" s="224"/>
      <c r="AG974" s="224">
        <v>1</v>
      </c>
      <c r="AH974" s="224">
        <v>0</v>
      </c>
      <c r="AI974" s="224">
        <v>0</v>
      </c>
      <c r="AJ974" s="224">
        <v>30</v>
      </c>
      <c r="AK974" s="230">
        <f t="shared" si="167"/>
        <v>2004</v>
      </c>
      <c r="AL974" s="224">
        <f t="shared" si="168"/>
        <v>30</v>
      </c>
      <c r="AM974" s="224">
        <v>0</v>
      </c>
      <c r="AN974" s="224">
        <f t="shared" si="169"/>
        <v>30</v>
      </c>
      <c r="AO974" s="224">
        <f t="shared" si="170"/>
        <v>30</v>
      </c>
      <c r="AP974" s="233"/>
      <c r="AQ974" s="224">
        <f t="shared" si="171"/>
        <v>30</v>
      </c>
      <c r="AR974" s="224"/>
      <c r="AS974" s="224">
        <f t="shared" si="172"/>
        <v>30</v>
      </c>
      <c r="AT974" s="224">
        <f t="shared" si="173"/>
        <v>0</v>
      </c>
      <c r="AU974" s="224" t="str">
        <f>IFERROR((AQ974-#REF!+#REF!)/(#REF!-#REF!)*100,"")</f>
        <v/>
      </c>
      <c r="AV974" s="224"/>
      <c r="AW974" s="224"/>
      <c r="AX974" s="224"/>
    </row>
    <row r="975" ht="12.75" customHeight="1" spans="1:50">
      <c r="A975" s="13">
        <v>968</v>
      </c>
      <c r="B975" s="204" t="s">
        <v>2886</v>
      </c>
      <c r="C975" s="204" t="s">
        <v>2689</v>
      </c>
      <c r="D975" s="205" t="s">
        <v>1798</v>
      </c>
      <c r="E975" s="206"/>
      <c r="F975" s="206"/>
      <c r="G975" s="207" t="s">
        <v>3126</v>
      </c>
      <c r="H975" s="208"/>
      <c r="I975" s="209" t="s">
        <v>1799</v>
      </c>
      <c r="J975" s="208">
        <v>1</v>
      </c>
      <c r="K975" s="209" t="s">
        <v>3127</v>
      </c>
      <c r="L975" s="215" t="s">
        <v>1800</v>
      </c>
      <c r="M975" s="214" t="str">
        <f t="shared" si="165"/>
        <v>2004-12-31</v>
      </c>
      <c r="N975" s="46"/>
      <c r="O975" s="16"/>
      <c r="P975" s="14"/>
      <c r="Q975" s="217">
        <v>1104</v>
      </c>
      <c r="R975" s="16">
        <v>0</v>
      </c>
      <c r="S975" s="16"/>
      <c r="T975" s="16">
        <f t="shared" si="174"/>
        <v>50</v>
      </c>
      <c r="U975" s="46"/>
      <c r="V975" s="16">
        <f t="shared" si="175"/>
        <v>50</v>
      </c>
      <c r="W975" s="16" t="str">
        <f t="shared" si="166"/>
        <v/>
      </c>
      <c r="X975" s="14"/>
      <c r="Y975" s="2"/>
      <c r="AA975" s="45" t="s">
        <v>3129</v>
      </c>
      <c r="AB975" s="224" t="s">
        <v>3130</v>
      </c>
      <c r="AC975" s="224"/>
      <c r="AD975" s="224"/>
      <c r="AE975" s="224"/>
      <c r="AF975" s="224"/>
      <c r="AG975" s="224">
        <v>1</v>
      </c>
      <c r="AH975" s="224">
        <v>0</v>
      </c>
      <c r="AI975" s="224">
        <v>0</v>
      </c>
      <c r="AJ975" s="224">
        <v>50</v>
      </c>
      <c r="AK975" s="230">
        <f t="shared" si="167"/>
        <v>2004</v>
      </c>
      <c r="AL975" s="224">
        <f t="shared" si="168"/>
        <v>50</v>
      </c>
      <c r="AM975" s="224">
        <v>0</v>
      </c>
      <c r="AN975" s="224">
        <f t="shared" si="169"/>
        <v>50</v>
      </c>
      <c r="AO975" s="224">
        <f t="shared" si="170"/>
        <v>50</v>
      </c>
      <c r="AP975" s="233"/>
      <c r="AQ975" s="224">
        <f t="shared" si="171"/>
        <v>50</v>
      </c>
      <c r="AR975" s="224"/>
      <c r="AS975" s="224">
        <f t="shared" si="172"/>
        <v>50</v>
      </c>
      <c r="AT975" s="224">
        <f t="shared" si="173"/>
        <v>0</v>
      </c>
      <c r="AU975" s="224" t="str">
        <f>IFERROR((AQ975-#REF!+#REF!)/(#REF!-#REF!)*100,"")</f>
        <v/>
      </c>
      <c r="AV975" s="224"/>
      <c r="AW975" s="224"/>
      <c r="AX975" s="224"/>
    </row>
    <row r="976" ht="12.75" customHeight="1" spans="1:50">
      <c r="A976" s="13">
        <v>969</v>
      </c>
      <c r="B976" s="204" t="s">
        <v>2887</v>
      </c>
      <c r="C976" s="204" t="s">
        <v>2693</v>
      </c>
      <c r="D976" s="205" t="s">
        <v>1798</v>
      </c>
      <c r="E976" s="206"/>
      <c r="F976" s="206"/>
      <c r="G976" s="207" t="s">
        <v>3126</v>
      </c>
      <c r="H976" s="208"/>
      <c r="I976" s="209" t="s">
        <v>1799</v>
      </c>
      <c r="J976" s="208">
        <v>1</v>
      </c>
      <c r="K976" s="209" t="s">
        <v>3127</v>
      </c>
      <c r="L976" s="215" t="s">
        <v>1800</v>
      </c>
      <c r="M976" s="214" t="str">
        <f t="shared" si="165"/>
        <v>2004-12-31</v>
      </c>
      <c r="N976" s="46"/>
      <c r="O976" s="16"/>
      <c r="P976" s="14"/>
      <c r="Q976" s="217">
        <v>515</v>
      </c>
      <c r="R976" s="16">
        <v>0</v>
      </c>
      <c r="S976" s="16"/>
      <c r="T976" s="16">
        <f t="shared" si="174"/>
        <v>10</v>
      </c>
      <c r="U976" s="46"/>
      <c r="V976" s="16">
        <f t="shared" si="175"/>
        <v>10</v>
      </c>
      <c r="W976" s="16" t="str">
        <f t="shared" si="166"/>
        <v/>
      </c>
      <c r="X976" s="14"/>
      <c r="Y976" s="2"/>
      <c r="AA976" s="45" t="s">
        <v>3129</v>
      </c>
      <c r="AB976" s="224" t="s">
        <v>3130</v>
      </c>
      <c r="AC976" s="224"/>
      <c r="AD976" s="224"/>
      <c r="AE976" s="224"/>
      <c r="AF976" s="224"/>
      <c r="AG976" s="224">
        <v>1</v>
      </c>
      <c r="AH976" s="224">
        <v>0</v>
      </c>
      <c r="AI976" s="224">
        <v>0</v>
      </c>
      <c r="AJ976" s="224">
        <v>10</v>
      </c>
      <c r="AK976" s="230">
        <f t="shared" si="167"/>
        <v>2004</v>
      </c>
      <c r="AL976" s="224">
        <f t="shared" si="168"/>
        <v>10</v>
      </c>
      <c r="AM976" s="224">
        <v>0</v>
      </c>
      <c r="AN976" s="224">
        <f t="shared" si="169"/>
        <v>10</v>
      </c>
      <c r="AO976" s="224">
        <f t="shared" si="170"/>
        <v>10</v>
      </c>
      <c r="AP976" s="233"/>
      <c r="AQ976" s="224">
        <f t="shared" si="171"/>
        <v>10</v>
      </c>
      <c r="AR976" s="224"/>
      <c r="AS976" s="224">
        <f t="shared" si="172"/>
        <v>10</v>
      </c>
      <c r="AT976" s="224">
        <f t="shared" si="173"/>
        <v>0</v>
      </c>
      <c r="AU976" s="224" t="str">
        <f>IFERROR((AQ976-#REF!+#REF!)/(#REF!-#REF!)*100,"")</f>
        <v/>
      </c>
      <c r="AV976" s="224"/>
      <c r="AW976" s="224"/>
      <c r="AX976" s="224"/>
    </row>
    <row r="977" ht="12.75" customHeight="1" spans="1:50">
      <c r="A977" s="13">
        <v>970</v>
      </c>
      <c r="B977" s="204" t="s">
        <v>2888</v>
      </c>
      <c r="C977" s="204" t="s">
        <v>2699</v>
      </c>
      <c r="D977" s="205" t="s">
        <v>1798</v>
      </c>
      <c r="E977" s="206"/>
      <c r="F977" s="206"/>
      <c r="G977" s="207" t="s">
        <v>3126</v>
      </c>
      <c r="H977" s="208"/>
      <c r="I977" s="209" t="s">
        <v>1799</v>
      </c>
      <c r="J977" s="208">
        <v>1</v>
      </c>
      <c r="K977" s="209" t="s">
        <v>3127</v>
      </c>
      <c r="L977" s="215" t="s">
        <v>1800</v>
      </c>
      <c r="M977" s="214" t="str">
        <f t="shared" si="165"/>
        <v>2004-12-31</v>
      </c>
      <c r="N977" s="46"/>
      <c r="O977" s="16"/>
      <c r="P977" s="14"/>
      <c r="Q977" s="217">
        <v>466</v>
      </c>
      <c r="R977" s="16">
        <v>0</v>
      </c>
      <c r="S977" s="16"/>
      <c r="T977" s="16">
        <f t="shared" si="174"/>
        <v>10</v>
      </c>
      <c r="U977" s="46"/>
      <c r="V977" s="16">
        <f t="shared" si="175"/>
        <v>10</v>
      </c>
      <c r="W977" s="16" t="str">
        <f t="shared" si="166"/>
        <v/>
      </c>
      <c r="X977" s="14"/>
      <c r="Y977" s="2"/>
      <c r="AA977" s="45" t="s">
        <v>3129</v>
      </c>
      <c r="AB977" s="224" t="s">
        <v>3130</v>
      </c>
      <c r="AC977" s="224"/>
      <c r="AD977" s="224"/>
      <c r="AE977" s="224"/>
      <c r="AF977" s="224"/>
      <c r="AG977" s="224">
        <v>1</v>
      </c>
      <c r="AH977" s="224">
        <v>0</v>
      </c>
      <c r="AI977" s="224">
        <v>0</v>
      </c>
      <c r="AJ977" s="224">
        <v>10</v>
      </c>
      <c r="AK977" s="230">
        <f t="shared" si="167"/>
        <v>2004</v>
      </c>
      <c r="AL977" s="224">
        <f t="shared" si="168"/>
        <v>10</v>
      </c>
      <c r="AM977" s="224">
        <v>0</v>
      </c>
      <c r="AN977" s="224">
        <f t="shared" si="169"/>
        <v>10</v>
      </c>
      <c r="AO977" s="224">
        <f t="shared" si="170"/>
        <v>10</v>
      </c>
      <c r="AP977" s="233"/>
      <c r="AQ977" s="224">
        <f t="shared" si="171"/>
        <v>10</v>
      </c>
      <c r="AR977" s="224"/>
      <c r="AS977" s="224">
        <f t="shared" si="172"/>
        <v>10</v>
      </c>
      <c r="AT977" s="224">
        <f t="shared" si="173"/>
        <v>0</v>
      </c>
      <c r="AU977" s="224" t="str">
        <f>IFERROR((AQ977-#REF!+#REF!)/(#REF!-#REF!)*100,"")</f>
        <v/>
      </c>
      <c r="AV977" s="224"/>
      <c r="AW977" s="224"/>
      <c r="AX977" s="224"/>
    </row>
    <row r="978" ht="12.75" customHeight="1" spans="1:50">
      <c r="A978" s="13">
        <v>971</v>
      </c>
      <c r="B978" s="204" t="s">
        <v>2889</v>
      </c>
      <c r="C978" s="204" t="s">
        <v>2699</v>
      </c>
      <c r="D978" s="205" t="s">
        <v>1798</v>
      </c>
      <c r="E978" s="206"/>
      <c r="F978" s="206"/>
      <c r="G978" s="207" t="s">
        <v>3126</v>
      </c>
      <c r="H978" s="208"/>
      <c r="I978" s="209" t="s">
        <v>1799</v>
      </c>
      <c r="J978" s="208">
        <v>1</v>
      </c>
      <c r="K978" s="209" t="s">
        <v>3127</v>
      </c>
      <c r="L978" s="215" t="s">
        <v>1800</v>
      </c>
      <c r="M978" s="214" t="str">
        <f t="shared" si="165"/>
        <v>2004-12-31</v>
      </c>
      <c r="N978" s="46"/>
      <c r="O978" s="16"/>
      <c r="P978" s="14"/>
      <c r="Q978" s="217">
        <v>466</v>
      </c>
      <c r="R978" s="16">
        <v>0</v>
      </c>
      <c r="S978" s="16"/>
      <c r="T978" s="16">
        <f t="shared" si="174"/>
        <v>10</v>
      </c>
      <c r="U978" s="46"/>
      <c r="V978" s="16">
        <f t="shared" si="175"/>
        <v>10</v>
      </c>
      <c r="W978" s="16" t="str">
        <f t="shared" si="166"/>
        <v/>
      </c>
      <c r="X978" s="14"/>
      <c r="Y978" s="2"/>
      <c r="AA978" s="45" t="s">
        <v>3129</v>
      </c>
      <c r="AB978" s="224" t="s">
        <v>3130</v>
      </c>
      <c r="AC978" s="224"/>
      <c r="AD978" s="224"/>
      <c r="AE978" s="224"/>
      <c r="AF978" s="224"/>
      <c r="AG978" s="224">
        <v>1</v>
      </c>
      <c r="AH978" s="224">
        <v>0</v>
      </c>
      <c r="AI978" s="224">
        <v>0</v>
      </c>
      <c r="AJ978" s="224">
        <v>10</v>
      </c>
      <c r="AK978" s="230">
        <f t="shared" si="167"/>
        <v>2004</v>
      </c>
      <c r="AL978" s="224">
        <f t="shared" si="168"/>
        <v>10</v>
      </c>
      <c r="AM978" s="224">
        <v>0</v>
      </c>
      <c r="AN978" s="224">
        <f t="shared" si="169"/>
        <v>10</v>
      </c>
      <c r="AO978" s="224">
        <f t="shared" si="170"/>
        <v>10</v>
      </c>
      <c r="AP978" s="233"/>
      <c r="AQ978" s="224">
        <f t="shared" si="171"/>
        <v>10</v>
      </c>
      <c r="AR978" s="224"/>
      <c r="AS978" s="224">
        <f t="shared" si="172"/>
        <v>10</v>
      </c>
      <c r="AT978" s="224">
        <f t="shared" si="173"/>
        <v>0</v>
      </c>
      <c r="AU978" s="224" t="str">
        <f>IFERROR((AQ978-#REF!+#REF!)/(#REF!-#REF!)*100,"")</f>
        <v/>
      </c>
      <c r="AV978" s="224"/>
      <c r="AW978" s="224"/>
      <c r="AX978" s="224"/>
    </row>
    <row r="979" ht="12.75" customHeight="1" spans="1:50">
      <c r="A979" s="13">
        <v>972</v>
      </c>
      <c r="B979" s="204" t="s">
        <v>2890</v>
      </c>
      <c r="C979" s="204" t="s">
        <v>2701</v>
      </c>
      <c r="D979" s="205" t="s">
        <v>1798</v>
      </c>
      <c r="E979" s="206"/>
      <c r="F979" s="206"/>
      <c r="G979" s="207" t="s">
        <v>3126</v>
      </c>
      <c r="H979" s="208"/>
      <c r="I979" s="209" t="s">
        <v>1799</v>
      </c>
      <c r="J979" s="208">
        <v>1</v>
      </c>
      <c r="K979" s="209" t="s">
        <v>3127</v>
      </c>
      <c r="L979" s="215" t="s">
        <v>1800</v>
      </c>
      <c r="M979" s="214" t="str">
        <f t="shared" si="165"/>
        <v>2004-12-31</v>
      </c>
      <c r="N979" s="46"/>
      <c r="O979" s="16"/>
      <c r="P979" s="14"/>
      <c r="Q979" s="217">
        <v>918</v>
      </c>
      <c r="R979" s="16">
        <v>0</v>
      </c>
      <c r="S979" s="16"/>
      <c r="T979" s="16">
        <f t="shared" si="174"/>
        <v>30</v>
      </c>
      <c r="U979" s="46"/>
      <c r="V979" s="16">
        <f t="shared" si="175"/>
        <v>30</v>
      </c>
      <c r="W979" s="16" t="str">
        <f t="shared" si="166"/>
        <v/>
      </c>
      <c r="X979" s="14"/>
      <c r="Y979" s="2"/>
      <c r="AA979" s="45" t="s">
        <v>3129</v>
      </c>
      <c r="AB979" s="224" t="s">
        <v>3130</v>
      </c>
      <c r="AC979" s="224"/>
      <c r="AD979" s="224"/>
      <c r="AE979" s="224"/>
      <c r="AF979" s="224"/>
      <c r="AG979" s="224">
        <v>1</v>
      </c>
      <c r="AH979" s="224">
        <v>0</v>
      </c>
      <c r="AI979" s="224">
        <v>0</v>
      </c>
      <c r="AJ979" s="224">
        <v>30</v>
      </c>
      <c r="AK979" s="230">
        <f t="shared" si="167"/>
        <v>2004</v>
      </c>
      <c r="AL979" s="224">
        <f t="shared" si="168"/>
        <v>30</v>
      </c>
      <c r="AM979" s="224">
        <v>0</v>
      </c>
      <c r="AN979" s="224">
        <f t="shared" si="169"/>
        <v>30</v>
      </c>
      <c r="AO979" s="224">
        <f t="shared" si="170"/>
        <v>30</v>
      </c>
      <c r="AP979" s="233"/>
      <c r="AQ979" s="224">
        <f t="shared" si="171"/>
        <v>30</v>
      </c>
      <c r="AR979" s="224"/>
      <c r="AS979" s="224">
        <f t="shared" si="172"/>
        <v>30</v>
      </c>
      <c r="AT979" s="224">
        <f t="shared" si="173"/>
        <v>0</v>
      </c>
      <c r="AU979" s="224" t="str">
        <f>IFERROR((AQ979-#REF!+#REF!)/(#REF!-#REF!)*100,"")</f>
        <v/>
      </c>
      <c r="AV979" s="224"/>
      <c r="AW979" s="224"/>
      <c r="AX979" s="224"/>
    </row>
    <row r="980" ht="12.75" customHeight="1" spans="1:50">
      <c r="A980" s="13">
        <v>973</v>
      </c>
      <c r="B980" s="204" t="s">
        <v>2891</v>
      </c>
      <c r="C980" s="204" t="s">
        <v>2892</v>
      </c>
      <c r="D980" s="205" t="s">
        <v>1798</v>
      </c>
      <c r="E980" s="206"/>
      <c r="F980" s="206"/>
      <c r="G980" s="207" t="s">
        <v>3126</v>
      </c>
      <c r="H980" s="208"/>
      <c r="I980" s="209" t="s">
        <v>1799</v>
      </c>
      <c r="J980" s="208">
        <v>1</v>
      </c>
      <c r="K980" s="209" t="s">
        <v>3127</v>
      </c>
      <c r="L980" s="215" t="s">
        <v>1800</v>
      </c>
      <c r="M980" s="214" t="str">
        <f t="shared" si="165"/>
        <v>2004-12-31</v>
      </c>
      <c r="N980" s="46"/>
      <c r="O980" s="16"/>
      <c r="P980" s="14"/>
      <c r="Q980" s="217">
        <v>9508</v>
      </c>
      <c r="R980" s="16">
        <v>0</v>
      </c>
      <c r="S980" s="16"/>
      <c r="T980" s="16">
        <f t="shared" si="174"/>
        <v>400</v>
      </c>
      <c r="U980" s="46"/>
      <c r="V980" s="16">
        <f t="shared" si="175"/>
        <v>400</v>
      </c>
      <c r="W980" s="16" t="str">
        <f t="shared" si="166"/>
        <v/>
      </c>
      <c r="X980" s="14"/>
      <c r="Y980" s="2"/>
      <c r="AA980" s="45" t="s">
        <v>3129</v>
      </c>
      <c r="AB980" s="224" t="s">
        <v>3130</v>
      </c>
      <c r="AC980" s="224"/>
      <c r="AD980" s="224"/>
      <c r="AE980" s="224"/>
      <c r="AF980" s="224"/>
      <c r="AG980" s="224">
        <v>1</v>
      </c>
      <c r="AH980" s="224">
        <v>0</v>
      </c>
      <c r="AI980" s="224">
        <v>0</v>
      </c>
      <c r="AJ980" s="224">
        <v>400</v>
      </c>
      <c r="AK980" s="230">
        <f t="shared" si="167"/>
        <v>2004</v>
      </c>
      <c r="AL980" s="224">
        <f t="shared" si="168"/>
        <v>400</v>
      </c>
      <c r="AM980" s="224">
        <v>0</v>
      </c>
      <c r="AN980" s="224">
        <f t="shared" si="169"/>
        <v>400</v>
      </c>
      <c r="AO980" s="224">
        <f t="shared" si="170"/>
        <v>400</v>
      </c>
      <c r="AP980" s="233"/>
      <c r="AQ980" s="224">
        <f t="shared" si="171"/>
        <v>400</v>
      </c>
      <c r="AR980" s="224"/>
      <c r="AS980" s="224">
        <f t="shared" si="172"/>
        <v>400</v>
      </c>
      <c r="AT980" s="224">
        <f t="shared" si="173"/>
        <v>0</v>
      </c>
      <c r="AU980" s="224" t="str">
        <f>IFERROR((AQ980-#REF!+#REF!)/(#REF!-#REF!)*100,"")</f>
        <v/>
      </c>
      <c r="AV980" s="224"/>
      <c r="AW980" s="224"/>
      <c r="AX980" s="224"/>
    </row>
    <row r="981" ht="12.75" customHeight="1" spans="1:50">
      <c r="A981" s="13">
        <v>974</v>
      </c>
      <c r="B981" s="204" t="s">
        <v>2893</v>
      </c>
      <c r="C981" s="204" t="s">
        <v>2894</v>
      </c>
      <c r="D981" s="205" t="s">
        <v>1798</v>
      </c>
      <c r="E981" s="206"/>
      <c r="F981" s="206"/>
      <c r="G981" s="207" t="s">
        <v>3126</v>
      </c>
      <c r="H981" s="208"/>
      <c r="I981" s="209" t="s">
        <v>1799</v>
      </c>
      <c r="J981" s="208">
        <v>1</v>
      </c>
      <c r="K981" s="209" t="s">
        <v>3127</v>
      </c>
      <c r="L981" s="215" t="s">
        <v>1800</v>
      </c>
      <c r="M981" s="214" t="str">
        <f t="shared" si="165"/>
        <v>2004-12-31</v>
      </c>
      <c r="N981" s="46"/>
      <c r="O981" s="16"/>
      <c r="P981" s="14"/>
      <c r="Q981" s="217">
        <v>5814</v>
      </c>
      <c r="R981" s="16">
        <v>0</v>
      </c>
      <c r="S981" s="16"/>
      <c r="T981" s="16">
        <f t="shared" si="174"/>
        <v>10</v>
      </c>
      <c r="U981" s="46"/>
      <c r="V981" s="16">
        <f t="shared" si="175"/>
        <v>10</v>
      </c>
      <c r="W981" s="16" t="str">
        <f t="shared" si="166"/>
        <v/>
      </c>
      <c r="X981" s="14"/>
      <c r="Y981" s="2"/>
      <c r="AA981" s="45" t="s">
        <v>3129</v>
      </c>
      <c r="AB981" s="224" t="s">
        <v>3130</v>
      </c>
      <c r="AC981" s="224"/>
      <c r="AD981" s="224"/>
      <c r="AE981" s="224"/>
      <c r="AF981" s="224"/>
      <c r="AG981" s="224">
        <v>1</v>
      </c>
      <c r="AH981" s="224">
        <v>0</v>
      </c>
      <c r="AI981" s="224">
        <v>0</v>
      </c>
      <c r="AJ981" s="224">
        <v>10</v>
      </c>
      <c r="AK981" s="230">
        <f t="shared" si="167"/>
        <v>2004</v>
      </c>
      <c r="AL981" s="224">
        <f t="shared" si="168"/>
        <v>10</v>
      </c>
      <c r="AM981" s="224">
        <v>0</v>
      </c>
      <c r="AN981" s="224">
        <f t="shared" si="169"/>
        <v>10</v>
      </c>
      <c r="AO981" s="224">
        <f t="shared" si="170"/>
        <v>10</v>
      </c>
      <c r="AP981" s="233"/>
      <c r="AQ981" s="224">
        <f t="shared" si="171"/>
        <v>10</v>
      </c>
      <c r="AR981" s="224"/>
      <c r="AS981" s="224">
        <f t="shared" si="172"/>
        <v>10</v>
      </c>
      <c r="AT981" s="224">
        <f t="shared" si="173"/>
        <v>0</v>
      </c>
      <c r="AU981" s="224" t="str">
        <f>IFERROR((AQ981-#REF!+#REF!)/(#REF!-#REF!)*100,"")</f>
        <v/>
      </c>
      <c r="AV981" s="224"/>
      <c r="AW981" s="224"/>
      <c r="AX981" s="224"/>
    </row>
    <row r="982" ht="12.75" customHeight="1" spans="1:50">
      <c r="A982" s="13">
        <v>975</v>
      </c>
      <c r="B982" s="204" t="s">
        <v>2895</v>
      </c>
      <c r="C982" s="204" t="s">
        <v>2896</v>
      </c>
      <c r="D982" s="205" t="s">
        <v>1798</v>
      </c>
      <c r="E982" s="206"/>
      <c r="F982" s="206"/>
      <c r="G982" s="207" t="s">
        <v>3126</v>
      </c>
      <c r="H982" s="208"/>
      <c r="I982" s="209" t="s">
        <v>1799</v>
      </c>
      <c r="J982" s="208">
        <v>1</v>
      </c>
      <c r="K982" s="209" t="s">
        <v>3127</v>
      </c>
      <c r="L982" s="215" t="s">
        <v>1800</v>
      </c>
      <c r="M982" s="214" t="str">
        <f t="shared" si="165"/>
        <v>2004-12-31</v>
      </c>
      <c r="N982" s="46"/>
      <c r="O982" s="16"/>
      <c r="P982" s="14"/>
      <c r="Q982" s="217">
        <v>4428</v>
      </c>
      <c r="R982" s="16">
        <v>0</v>
      </c>
      <c r="S982" s="16"/>
      <c r="T982" s="16">
        <f t="shared" si="174"/>
        <v>60</v>
      </c>
      <c r="U982" s="46"/>
      <c r="V982" s="16">
        <f t="shared" si="175"/>
        <v>60</v>
      </c>
      <c r="W982" s="16" t="str">
        <f t="shared" si="166"/>
        <v/>
      </c>
      <c r="X982" s="14"/>
      <c r="Y982" s="2"/>
      <c r="AA982" s="45" t="s">
        <v>3129</v>
      </c>
      <c r="AB982" s="224" t="s">
        <v>3130</v>
      </c>
      <c r="AC982" s="224"/>
      <c r="AD982" s="224"/>
      <c r="AE982" s="224"/>
      <c r="AF982" s="224"/>
      <c r="AG982" s="224">
        <v>1</v>
      </c>
      <c r="AH982" s="224">
        <v>0</v>
      </c>
      <c r="AI982" s="224">
        <v>0</v>
      </c>
      <c r="AJ982" s="224">
        <v>60</v>
      </c>
      <c r="AK982" s="230">
        <f t="shared" si="167"/>
        <v>2004</v>
      </c>
      <c r="AL982" s="224">
        <f t="shared" si="168"/>
        <v>60</v>
      </c>
      <c r="AM982" s="224">
        <v>0</v>
      </c>
      <c r="AN982" s="224">
        <f t="shared" si="169"/>
        <v>60</v>
      </c>
      <c r="AO982" s="224">
        <f t="shared" si="170"/>
        <v>60</v>
      </c>
      <c r="AP982" s="233"/>
      <c r="AQ982" s="224">
        <f t="shared" si="171"/>
        <v>60</v>
      </c>
      <c r="AR982" s="224"/>
      <c r="AS982" s="224">
        <f t="shared" si="172"/>
        <v>60</v>
      </c>
      <c r="AT982" s="224">
        <f t="shared" si="173"/>
        <v>0</v>
      </c>
      <c r="AU982" s="224" t="str">
        <f>IFERROR((AQ982-#REF!+#REF!)/(#REF!-#REF!)*100,"")</f>
        <v/>
      </c>
      <c r="AV982" s="224"/>
      <c r="AW982" s="224"/>
      <c r="AX982" s="224"/>
    </row>
    <row r="983" ht="12.75" customHeight="1" spans="1:50">
      <c r="A983" s="13">
        <v>976</v>
      </c>
      <c r="B983" s="204" t="s">
        <v>2897</v>
      </c>
      <c r="C983" s="204" t="s">
        <v>2898</v>
      </c>
      <c r="D983" s="205" t="s">
        <v>1798</v>
      </c>
      <c r="E983" s="206"/>
      <c r="F983" s="206"/>
      <c r="G983" s="207" t="s">
        <v>3126</v>
      </c>
      <c r="H983" s="208"/>
      <c r="I983" s="209" t="s">
        <v>1799</v>
      </c>
      <c r="J983" s="208">
        <v>1</v>
      </c>
      <c r="K983" s="209" t="s">
        <v>3127</v>
      </c>
      <c r="L983" s="215" t="s">
        <v>1800</v>
      </c>
      <c r="M983" s="214" t="str">
        <f t="shared" si="165"/>
        <v>2004-12-31</v>
      </c>
      <c r="N983" s="46"/>
      <c r="O983" s="16"/>
      <c r="P983" s="14"/>
      <c r="Q983" s="217">
        <v>1664</v>
      </c>
      <c r="R983" s="16">
        <v>0</v>
      </c>
      <c r="S983" s="16"/>
      <c r="T983" s="16">
        <f t="shared" si="174"/>
        <v>30</v>
      </c>
      <c r="U983" s="46"/>
      <c r="V983" s="16">
        <f t="shared" si="175"/>
        <v>30</v>
      </c>
      <c r="W983" s="16" t="str">
        <f t="shared" si="166"/>
        <v/>
      </c>
      <c r="X983" s="14"/>
      <c r="Y983" s="2"/>
      <c r="AA983" s="45" t="s">
        <v>3129</v>
      </c>
      <c r="AB983" s="224" t="s">
        <v>3130</v>
      </c>
      <c r="AC983" s="224"/>
      <c r="AD983" s="224"/>
      <c r="AE983" s="224"/>
      <c r="AF983" s="224"/>
      <c r="AG983" s="224">
        <v>1</v>
      </c>
      <c r="AH983" s="224">
        <v>0</v>
      </c>
      <c r="AI983" s="224">
        <v>0</v>
      </c>
      <c r="AJ983" s="224">
        <v>30</v>
      </c>
      <c r="AK983" s="230">
        <f t="shared" si="167"/>
        <v>2004</v>
      </c>
      <c r="AL983" s="224">
        <f t="shared" si="168"/>
        <v>30</v>
      </c>
      <c r="AM983" s="224">
        <v>0</v>
      </c>
      <c r="AN983" s="224">
        <f t="shared" si="169"/>
        <v>30</v>
      </c>
      <c r="AO983" s="224">
        <f t="shared" si="170"/>
        <v>30</v>
      </c>
      <c r="AP983" s="233"/>
      <c r="AQ983" s="224">
        <f t="shared" si="171"/>
        <v>30</v>
      </c>
      <c r="AR983" s="224"/>
      <c r="AS983" s="224">
        <f t="shared" si="172"/>
        <v>30</v>
      </c>
      <c r="AT983" s="224">
        <f t="shared" si="173"/>
        <v>0</v>
      </c>
      <c r="AU983" s="224" t="str">
        <f>IFERROR((AQ983-#REF!+#REF!)/(#REF!-#REF!)*100,"")</f>
        <v/>
      </c>
      <c r="AV983" s="224"/>
      <c r="AW983" s="224"/>
      <c r="AX983" s="224"/>
    </row>
    <row r="984" ht="12.75" customHeight="1" spans="1:50">
      <c r="A984" s="13">
        <v>977</v>
      </c>
      <c r="B984" s="204" t="s">
        <v>2899</v>
      </c>
      <c r="C984" s="204" t="s">
        <v>2724</v>
      </c>
      <c r="D984" s="205" t="s">
        <v>1798</v>
      </c>
      <c r="E984" s="206"/>
      <c r="F984" s="206"/>
      <c r="G984" s="207" t="s">
        <v>3126</v>
      </c>
      <c r="H984" s="208"/>
      <c r="I984" s="209" t="s">
        <v>1799</v>
      </c>
      <c r="J984" s="208">
        <v>1</v>
      </c>
      <c r="K984" s="209" t="s">
        <v>3127</v>
      </c>
      <c r="L984" s="215" t="s">
        <v>1800</v>
      </c>
      <c r="M984" s="214" t="str">
        <f t="shared" si="165"/>
        <v>2004-12-31</v>
      </c>
      <c r="N984" s="46"/>
      <c r="O984" s="16"/>
      <c r="P984" s="14"/>
      <c r="Q984" s="217">
        <v>637</v>
      </c>
      <c r="R984" s="16">
        <v>0</v>
      </c>
      <c r="S984" s="16"/>
      <c r="T984" s="16">
        <f t="shared" si="174"/>
        <v>30</v>
      </c>
      <c r="U984" s="46"/>
      <c r="V984" s="16">
        <f t="shared" si="175"/>
        <v>30</v>
      </c>
      <c r="W984" s="16" t="str">
        <f t="shared" si="166"/>
        <v/>
      </c>
      <c r="X984" s="14"/>
      <c r="Y984" s="2"/>
      <c r="AA984" s="45" t="s">
        <v>3129</v>
      </c>
      <c r="AB984" s="224" t="s">
        <v>3130</v>
      </c>
      <c r="AC984" s="224"/>
      <c r="AD984" s="224"/>
      <c r="AE984" s="224"/>
      <c r="AF984" s="224"/>
      <c r="AG984" s="224">
        <v>1</v>
      </c>
      <c r="AH984" s="224">
        <v>0</v>
      </c>
      <c r="AI984" s="224">
        <v>0</v>
      </c>
      <c r="AJ984" s="224">
        <v>30</v>
      </c>
      <c r="AK984" s="230">
        <f t="shared" si="167"/>
        <v>2004</v>
      </c>
      <c r="AL984" s="224">
        <f t="shared" si="168"/>
        <v>30</v>
      </c>
      <c r="AM984" s="224">
        <v>0</v>
      </c>
      <c r="AN984" s="224">
        <f t="shared" si="169"/>
        <v>30</v>
      </c>
      <c r="AO984" s="224">
        <f t="shared" si="170"/>
        <v>30</v>
      </c>
      <c r="AP984" s="233"/>
      <c r="AQ984" s="224">
        <f t="shared" si="171"/>
        <v>30</v>
      </c>
      <c r="AR984" s="224"/>
      <c r="AS984" s="224">
        <f t="shared" si="172"/>
        <v>30</v>
      </c>
      <c r="AT984" s="224">
        <f t="shared" si="173"/>
        <v>0</v>
      </c>
      <c r="AU984" s="224" t="str">
        <f>IFERROR((AQ984-#REF!+#REF!)/(#REF!-#REF!)*100,"")</f>
        <v/>
      </c>
      <c r="AV984" s="224"/>
      <c r="AW984" s="224"/>
      <c r="AX984" s="224"/>
    </row>
    <row r="985" ht="12.75" customHeight="1" spans="1:50">
      <c r="A985" s="13">
        <v>978</v>
      </c>
      <c r="B985" s="204" t="s">
        <v>2900</v>
      </c>
      <c r="C985" s="204" t="s">
        <v>2803</v>
      </c>
      <c r="D985" s="205" t="s">
        <v>1798</v>
      </c>
      <c r="E985" s="206"/>
      <c r="F985" s="206"/>
      <c r="G985" s="207" t="s">
        <v>3126</v>
      </c>
      <c r="H985" s="208"/>
      <c r="I985" s="209" t="s">
        <v>1799</v>
      </c>
      <c r="J985" s="208">
        <v>1</v>
      </c>
      <c r="K985" s="209" t="s">
        <v>3127</v>
      </c>
      <c r="L985" s="215" t="s">
        <v>1800</v>
      </c>
      <c r="M985" s="214" t="str">
        <f t="shared" si="165"/>
        <v>2004-12-31</v>
      </c>
      <c r="N985" s="46"/>
      <c r="O985" s="16"/>
      <c r="P985" s="14"/>
      <c r="Q985" s="217">
        <v>589</v>
      </c>
      <c r="R985" s="16">
        <v>0</v>
      </c>
      <c r="S985" s="16"/>
      <c r="T985" s="16">
        <f t="shared" si="174"/>
        <v>20</v>
      </c>
      <c r="U985" s="46"/>
      <c r="V985" s="16">
        <f t="shared" si="175"/>
        <v>20</v>
      </c>
      <c r="W985" s="16" t="str">
        <f t="shared" si="166"/>
        <v/>
      </c>
      <c r="X985" s="14"/>
      <c r="Y985" s="2"/>
      <c r="AA985" s="45" t="s">
        <v>3129</v>
      </c>
      <c r="AB985" s="224" t="s">
        <v>3130</v>
      </c>
      <c r="AC985" s="224"/>
      <c r="AD985" s="224"/>
      <c r="AE985" s="224"/>
      <c r="AF985" s="224"/>
      <c r="AG985" s="224">
        <v>1</v>
      </c>
      <c r="AH985" s="224">
        <v>0</v>
      </c>
      <c r="AI985" s="224">
        <v>0</v>
      </c>
      <c r="AJ985" s="224">
        <v>20</v>
      </c>
      <c r="AK985" s="230">
        <f t="shared" si="167"/>
        <v>2004</v>
      </c>
      <c r="AL985" s="224">
        <f t="shared" si="168"/>
        <v>20</v>
      </c>
      <c r="AM985" s="224">
        <v>0</v>
      </c>
      <c r="AN985" s="224">
        <f t="shared" si="169"/>
        <v>20</v>
      </c>
      <c r="AO985" s="224">
        <f t="shared" si="170"/>
        <v>20</v>
      </c>
      <c r="AP985" s="233"/>
      <c r="AQ985" s="224">
        <f t="shared" si="171"/>
        <v>20</v>
      </c>
      <c r="AR985" s="224"/>
      <c r="AS985" s="224">
        <f t="shared" si="172"/>
        <v>20</v>
      </c>
      <c r="AT985" s="224">
        <f t="shared" si="173"/>
        <v>0</v>
      </c>
      <c r="AU985" s="224" t="str">
        <f>IFERROR((AQ985-#REF!+#REF!)/(#REF!-#REF!)*100,"")</f>
        <v/>
      </c>
      <c r="AV985" s="224"/>
      <c r="AW985" s="224"/>
      <c r="AX985" s="224"/>
    </row>
    <row r="986" ht="12.75" customHeight="1" spans="1:50">
      <c r="A986" s="13">
        <v>979</v>
      </c>
      <c r="B986" s="204" t="s">
        <v>2901</v>
      </c>
      <c r="C986" s="204" t="s">
        <v>2902</v>
      </c>
      <c r="D986" s="205" t="s">
        <v>1798</v>
      </c>
      <c r="E986" s="206"/>
      <c r="F986" s="206"/>
      <c r="G986" s="207" t="s">
        <v>3126</v>
      </c>
      <c r="H986" s="208"/>
      <c r="I986" s="209" t="s">
        <v>1799</v>
      </c>
      <c r="J986" s="208">
        <v>1</v>
      </c>
      <c r="K986" s="209" t="s">
        <v>3127</v>
      </c>
      <c r="L986" s="215" t="s">
        <v>1800</v>
      </c>
      <c r="M986" s="214" t="str">
        <f t="shared" si="165"/>
        <v>2004-12-31</v>
      </c>
      <c r="N986" s="46"/>
      <c r="O986" s="16"/>
      <c r="P986" s="14"/>
      <c r="Q986" s="217">
        <v>1227</v>
      </c>
      <c r="R986" s="16">
        <v>0</v>
      </c>
      <c r="S986" s="16"/>
      <c r="T986" s="16">
        <f t="shared" si="174"/>
        <v>20</v>
      </c>
      <c r="U986" s="46"/>
      <c r="V986" s="16">
        <f t="shared" si="175"/>
        <v>20</v>
      </c>
      <c r="W986" s="16" t="str">
        <f t="shared" si="166"/>
        <v/>
      </c>
      <c r="X986" s="14"/>
      <c r="Y986" s="2"/>
      <c r="AA986" s="45" t="s">
        <v>3129</v>
      </c>
      <c r="AB986" s="224" t="s">
        <v>3130</v>
      </c>
      <c r="AC986" s="224"/>
      <c r="AD986" s="224"/>
      <c r="AE986" s="224"/>
      <c r="AF986" s="224"/>
      <c r="AG986" s="224">
        <v>1</v>
      </c>
      <c r="AH986" s="224">
        <v>0</v>
      </c>
      <c r="AI986" s="224">
        <v>0</v>
      </c>
      <c r="AJ986" s="224">
        <v>20</v>
      </c>
      <c r="AK986" s="230">
        <f t="shared" si="167"/>
        <v>2004</v>
      </c>
      <c r="AL986" s="224">
        <f t="shared" si="168"/>
        <v>20</v>
      </c>
      <c r="AM986" s="224">
        <v>0</v>
      </c>
      <c r="AN986" s="224">
        <f t="shared" si="169"/>
        <v>20</v>
      </c>
      <c r="AO986" s="224">
        <f t="shared" si="170"/>
        <v>20</v>
      </c>
      <c r="AP986" s="233"/>
      <c r="AQ986" s="224">
        <f t="shared" si="171"/>
        <v>20</v>
      </c>
      <c r="AR986" s="224"/>
      <c r="AS986" s="224">
        <f t="shared" si="172"/>
        <v>20</v>
      </c>
      <c r="AT986" s="224">
        <f t="shared" si="173"/>
        <v>0</v>
      </c>
      <c r="AU986" s="224" t="str">
        <f>IFERROR((AQ986-#REF!+#REF!)/(#REF!-#REF!)*100,"")</f>
        <v/>
      </c>
      <c r="AV986" s="224"/>
      <c r="AW986" s="224"/>
      <c r="AX986" s="224"/>
    </row>
    <row r="987" ht="12.75" customHeight="1" spans="1:50">
      <c r="A987" s="13">
        <v>980</v>
      </c>
      <c r="B987" s="204" t="s">
        <v>2903</v>
      </c>
      <c r="C987" s="204" t="s">
        <v>2902</v>
      </c>
      <c r="D987" s="205" t="s">
        <v>1798</v>
      </c>
      <c r="E987" s="206"/>
      <c r="F987" s="206"/>
      <c r="G987" s="207" t="s">
        <v>3126</v>
      </c>
      <c r="H987" s="208"/>
      <c r="I987" s="209" t="s">
        <v>1799</v>
      </c>
      <c r="J987" s="208">
        <v>1</v>
      </c>
      <c r="K987" s="209" t="s">
        <v>3127</v>
      </c>
      <c r="L987" s="215" t="s">
        <v>1800</v>
      </c>
      <c r="M987" s="214" t="str">
        <f t="shared" si="165"/>
        <v>2004-12-31</v>
      </c>
      <c r="N987" s="46"/>
      <c r="O987" s="16"/>
      <c r="P987" s="14"/>
      <c r="Q987" s="217">
        <v>1227</v>
      </c>
      <c r="R987" s="16">
        <v>0</v>
      </c>
      <c r="S987" s="16"/>
      <c r="T987" s="16">
        <f t="shared" si="174"/>
        <v>20</v>
      </c>
      <c r="U987" s="46"/>
      <c r="V987" s="16">
        <f t="shared" si="175"/>
        <v>20</v>
      </c>
      <c r="W987" s="16" t="str">
        <f t="shared" si="166"/>
        <v/>
      </c>
      <c r="X987" s="14"/>
      <c r="Y987" s="2"/>
      <c r="AA987" s="45" t="s">
        <v>3129</v>
      </c>
      <c r="AB987" s="224" t="s">
        <v>3130</v>
      </c>
      <c r="AC987" s="224"/>
      <c r="AD987" s="224"/>
      <c r="AE987" s="224"/>
      <c r="AF987" s="224"/>
      <c r="AG987" s="224">
        <v>1</v>
      </c>
      <c r="AH987" s="224">
        <v>0</v>
      </c>
      <c r="AI987" s="224">
        <v>0</v>
      </c>
      <c r="AJ987" s="224">
        <v>20</v>
      </c>
      <c r="AK987" s="230">
        <f t="shared" si="167"/>
        <v>2004</v>
      </c>
      <c r="AL987" s="224">
        <f t="shared" si="168"/>
        <v>20</v>
      </c>
      <c r="AM987" s="224">
        <v>0</v>
      </c>
      <c r="AN987" s="224">
        <f t="shared" si="169"/>
        <v>20</v>
      </c>
      <c r="AO987" s="224">
        <f t="shared" si="170"/>
        <v>20</v>
      </c>
      <c r="AP987" s="233"/>
      <c r="AQ987" s="224">
        <f t="shared" si="171"/>
        <v>20</v>
      </c>
      <c r="AR987" s="224"/>
      <c r="AS987" s="224">
        <f t="shared" si="172"/>
        <v>20</v>
      </c>
      <c r="AT987" s="224">
        <f t="shared" si="173"/>
        <v>0</v>
      </c>
      <c r="AU987" s="224" t="str">
        <f>IFERROR((AQ987-#REF!+#REF!)/(#REF!-#REF!)*100,"")</f>
        <v/>
      </c>
      <c r="AV987" s="224"/>
      <c r="AW987" s="224"/>
      <c r="AX987" s="224"/>
    </row>
    <row r="988" ht="12.75" customHeight="1" spans="1:50">
      <c r="A988" s="13">
        <v>981</v>
      </c>
      <c r="B988" s="204" t="s">
        <v>2904</v>
      </c>
      <c r="C988" s="204" t="s">
        <v>2171</v>
      </c>
      <c r="D988" s="205" t="s">
        <v>1798</v>
      </c>
      <c r="E988" s="206"/>
      <c r="F988" s="206"/>
      <c r="G988" s="207" t="s">
        <v>3126</v>
      </c>
      <c r="H988" s="208"/>
      <c r="I988" s="209" t="s">
        <v>1799</v>
      </c>
      <c r="J988" s="208">
        <v>1</v>
      </c>
      <c r="K988" s="209" t="s">
        <v>3127</v>
      </c>
      <c r="L988" s="215" t="s">
        <v>1800</v>
      </c>
      <c r="M988" s="214" t="str">
        <f t="shared" si="165"/>
        <v>2004-12-31</v>
      </c>
      <c r="N988" s="46"/>
      <c r="O988" s="16"/>
      <c r="P988" s="14"/>
      <c r="Q988" s="217">
        <v>784</v>
      </c>
      <c r="R988" s="16">
        <v>0</v>
      </c>
      <c r="S988" s="16"/>
      <c r="T988" s="16">
        <f t="shared" si="174"/>
        <v>0</v>
      </c>
      <c r="U988" s="46"/>
      <c r="V988" s="16">
        <f t="shared" si="175"/>
        <v>0</v>
      </c>
      <c r="W988" s="16" t="str">
        <f t="shared" si="166"/>
        <v/>
      </c>
      <c r="X988" s="14"/>
      <c r="Y988" s="2"/>
      <c r="AA988" s="45" t="s">
        <v>3129</v>
      </c>
      <c r="AB988" s="224" t="s">
        <v>3130</v>
      </c>
      <c r="AC988" s="224"/>
      <c r="AD988" s="224"/>
      <c r="AE988" s="224"/>
      <c r="AF988" s="224"/>
      <c r="AG988" s="224">
        <v>1</v>
      </c>
      <c r="AH988" s="224">
        <v>0</v>
      </c>
      <c r="AI988" s="224">
        <v>0</v>
      </c>
      <c r="AJ988" s="224">
        <v>0</v>
      </c>
      <c r="AK988" s="230">
        <f t="shared" si="167"/>
        <v>2004</v>
      </c>
      <c r="AL988" s="224">
        <f t="shared" si="168"/>
        <v>0</v>
      </c>
      <c r="AM988" s="224">
        <v>0</v>
      </c>
      <c r="AN988" s="224">
        <f t="shared" si="169"/>
        <v>0</v>
      </c>
      <c r="AO988" s="224">
        <f t="shared" si="170"/>
        <v>0</v>
      </c>
      <c r="AP988" s="233"/>
      <c r="AQ988" s="224">
        <f t="shared" si="171"/>
        <v>0</v>
      </c>
      <c r="AR988" s="224"/>
      <c r="AS988" s="224">
        <f t="shared" si="172"/>
        <v>0</v>
      </c>
      <c r="AT988" s="224">
        <f t="shared" si="173"/>
        <v>0</v>
      </c>
      <c r="AU988" s="224" t="str">
        <f>IFERROR((AQ988-#REF!+#REF!)/(#REF!-#REF!)*100,"")</f>
        <v/>
      </c>
      <c r="AV988" s="224"/>
      <c r="AW988" s="224"/>
      <c r="AX988" s="224"/>
    </row>
    <row r="989" ht="12.75" customHeight="1" spans="1:50">
      <c r="A989" s="13">
        <v>982</v>
      </c>
      <c r="B989" s="204" t="s">
        <v>2905</v>
      </c>
      <c r="C989" s="204" t="s">
        <v>2171</v>
      </c>
      <c r="D989" s="205" t="s">
        <v>1798</v>
      </c>
      <c r="E989" s="206"/>
      <c r="F989" s="206"/>
      <c r="G989" s="207" t="s">
        <v>3126</v>
      </c>
      <c r="H989" s="208"/>
      <c r="I989" s="209" t="s">
        <v>1799</v>
      </c>
      <c r="J989" s="208">
        <v>1</v>
      </c>
      <c r="K989" s="209" t="s">
        <v>3127</v>
      </c>
      <c r="L989" s="215" t="s">
        <v>1800</v>
      </c>
      <c r="M989" s="214" t="str">
        <f t="shared" si="165"/>
        <v>2004-12-31</v>
      </c>
      <c r="N989" s="46"/>
      <c r="O989" s="16"/>
      <c r="P989" s="14"/>
      <c r="Q989" s="217">
        <v>784</v>
      </c>
      <c r="R989" s="16">
        <v>0</v>
      </c>
      <c r="S989" s="16"/>
      <c r="T989" s="16">
        <f t="shared" si="174"/>
        <v>0</v>
      </c>
      <c r="U989" s="46"/>
      <c r="V989" s="16">
        <f t="shared" si="175"/>
        <v>0</v>
      </c>
      <c r="W989" s="16" t="str">
        <f t="shared" si="166"/>
        <v/>
      </c>
      <c r="X989" s="14"/>
      <c r="Y989" s="2"/>
      <c r="AA989" s="45" t="s">
        <v>3129</v>
      </c>
      <c r="AB989" s="224" t="s">
        <v>3130</v>
      </c>
      <c r="AC989" s="224"/>
      <c r="AD989" s="224"/>
      <c r="AE989" s="224"/>
      <c r="AF989" s="224"/>
      <c r="AG989" s="224">
        <v>1</v>
      </c>
      <c r="AH989" s="224">
        <v>0</v>
      </c>
      <c r="AI989" s="224">
        <v>0</v>
      </c>
      <c r="AJ989" s="224">
        <v>0</v>
      </c>
      <c r="AK989" s="230">
        <f t="shared" si="167"/>
        <v>2004</v>
      </c>
      <c r="AL989" s="224">
        <f t="shared" si="168"/>
        <v>0</v>
      </c>
      <c r="AM989" s="224">
        <v>0</v>
      </c>
      <c r="AN989" s="224">
        <f t="shared" si="169"/>
        <v>0</v>
      </c>
      <c r="AO989" s="224">
        <f t="shared" si="170"/>
        <v>0</v>
      </c>
      <c r="AP989" s="233"/>
      <c r="AQ989" s="224">
        <f t="shared" si="171"/>
        <v>0</v>
      </c>
      <c r="AR989" s="224"/>
      <c r="AS989" s="224">
        <f t="shared" si="172"/>
        <v>0</v>
      </c>
      <c r="AT989" s="224">
        <f t="shared" si="173"/>
        <v>0</v>
      </c>
      <c r="AU989" s="224" t="str">
        <f>IFERROR((AQ989-#REF!+#REF!)/(#REF!-#REF!)*100,"")</f>
        <v/>
      </c>
      <c r="AV989" s="224"/>
      <c r="AW989" s="224"/>
      <c r="AX989" s="224"/>
    </row>
    <row r="990" ht="12.75" customHeight="1" spans="1:50">
      <c r="A990" s="13">
        <v>983</v>
      </c>
      <c r="B990" s="204" t="s">
        <v>2906</v>
      </c>
      <c r="C990" s="204" t="s">
        <v>2171</v>
      </c>
      <c r="D990" s="205" t="s">
        <v>1798</v>
      </c>
      <c r="E990" s="206"/>
      <c r="F990" s="206"/>
      <c r="G990" s="207" t="s">
        <v>3126</v>
      </c>
      <c r="H990" s="208"/>
      <c r="I990" s="209" t="s">
        <v>1799</v>
      </c>
      <c r="J990" s="208">
        <v>1</v>
      </c>
      <c r="K990" s="209" t="s">
        <v>3127</v>
      </c>
      <c r="L990" s="215" t="s">
        <v>1800</v>
      </c>
      <c r="M990" s="214" t="str">
        <f t="shared" si="165"/>
        <v>2004-12-31</v>
      </c>
      <c r="N990" s="46"/>
      <c r="O990" s="16"/>
      <c r="P990" s="14"/>
      <c r="Q990" s="217">
        <v>784</v>
      </c>
      <c r="R990" s="16">
        <v>0</v>
      </c>
      <c r="S990" s="16"/>
      <c r="T990" s="16">
        <f t="shared" si="174"/>
        <v>0</v>
      </c>
      <c r="U990" s="46"/>
      <c r="V990" s="16">
        <f t="shared" si="175"/>
        <v>0</v>
      </c>
      <c r="W990" s="16" t="str">
        <f t="shared" si="166"/>
        <v/>
      </c>
      <c r="X990" s="14"/>
      <c r="Y990" s="2"/>
      <c r="AA990" s="45" t="s">
        <v>3129</v>
      </c>
      <c r="AB990" s="224" t="s">
        <v>3130</v>
      </c>
      <c r="AC990" s="224"/>
      <c r="AD990" s="224"/>
      <c r="AE990" s="224"/>
      <c r="AF990" s="224"/>
      <c r="AG990" s="224">
        <v>1</v>
      </c>
      <c r="AH990" s="224">
        <v>0</v>
      </c>
      <c r="AI990" s="224">
        <v>0</v>
      </c>
      <c r="AJ990" s="224">
        <v>0</v>
      </c>
      <c r="AK990" s="230">
        <f t="shared" si="167"/>
        <v>2004</v>
      </c>
      <c r="AL990" s="224">
        <f t="shared" si="168"/>
        <v>0</v>
      </c>
      <c r="AM990" s="224">
        <v>0</v>
      </c>
      <c r="AN990" s="224">
        <f t="shared" si="169"/>
        <v>0</v>
      </c>
      <c r="AO990" s="224">
        <f t="shared" si="170"/>
        <v>0</v>
      </c>
      <c r="AP990" s="233"/>
      <c r="AQ990" s="224">
        <f t="shared" si="171"/>
        <v>0</v>
      </c>
      <c r="AR990" s="224"/>
      <c r="AS990" s="224">
        <f t="shared" si="172"/>
        <v>0</v>
      </c>
      <c r="AT990" s="224">
        <f t="shared" si="173"/>
        <v>0</v>
      </c>
      <c r="AU990" s="224" t="str">
        <f>IFERROR((AQ990-#REF!+#REF!)/(#REF!-#REF!)*100,"")</f>
        <v/>
      </c>
      <c r="AV990" s="224"/>
      <c r="AW990" s="224"/>
      <c r="AX990" s="224"/>
    </row>
    <row r="991" ht="12.75" customHeight="1" spans="1:50">
      <c r="A991" s="13">
        <v>984</v>
      </c>
      <c r="B991" s="204" t="s">
        <v>2907</v>
      </c>
      <c r="C991" s="204" t="s">
        <v>2177</v>
      </c>
      <c r="D991" s="205" t="s">
        <v>1798</v>
      </c>
      <c r="E991" s="206"/>
      <c r="F991" s="206"/>
      <c r="G991" s="207" t="s">
        <v>3126</v>
      </c>
      <c r="H991" s="208"/>
      <c r="I991" s="209" t="s">
        <v>1799</v>
      </c>
      <c r="J991" s="208">
        <v>1</v>
      </c>
      <c r="K991" s="209" t="s">
        <v>3127</v>
      </c>
      <c r="L991" s="215" t="s">
        <v>1800</v>
      </c>
      <c r="M991" s="214" t="str">
        <f t="shared" si="165"/>
        <v>2004-12-31</v>
      </c>
      <c r="N991" s="46"/>
      <c r="O991" s="16"/>
      <c r="P991" s="14"/>
      <c r="Q991" s="217">
        <v>266</v>
      </c>
      <c r="R991" s="16">
        <v>0</v>
      </c>
      <c r="S991" s="16"/>
      <c r="T991" s="16">
        <f t="shared" si="174"/>
        <v>0</v>
      </c>
      <c r="U991" s="46"/>
      <c r="V991" s="16">
        <f t="shared" si="175"/>
        <v>0</v>
      </c>
      <c r="W991" s="16" t="str">
        <f t="shared" si="166"/>
        <v/>
      </c>
      <c r="X991" s="14"/>
      <c r="Y991" s="2"/>
      <c r="AA991" s="45" t="s">
        <v>3129</v>
      </c>
      <c r="AB991" s="224" t="s">
        <v>3130</v>
      </c>
      <c r="AC991" s="224"/>
      <c r="AD991" s="224"/>
      <c r="AE991" s="224"/>
      <c r="AF991" s="224"/>
      <c r="AG991" s="224">
        <v>1</v>
      </c>
      <c r="AH991" s="224">
        <v>0</v>
      </c>
      <c r="AI991" s="224">
        <v>0</v>
      </c>
      <c r="AJ991" s="224">
        <v>0</v>
      </c>
      <c r="AK991" s="230">
        <f t="shared" si="167"/>
        <v>2004</v>
      </c>
      <c r="AL991" s="224">
        <f t="shared" si="168"/>
        <v>0</v>
      </c>
      <c r="AM991" s="224">
        <v>0</v>
      </c>
      <c r="AN991" s="224">
        <f t="shared" si="169"/>
        <v>0</v>
      </c>
      <c r="AO991" s="224">
        <f t="shared" si="170"/>
        <v>0</v>
      </c>
      <c r="AP991" s="233"/>
      <c r="AQ991" s="224">
        <f t="shared" si="171"/>
        <v>0</v>
      </c>
      <c r="AR991" s="224"/>
      <c r="AS991" s="224">
        <f t="shared" si="172"/>
        <v>0</v>
      </c>
      <c r="AT991" s="224">
        <f t="shared" si="173"/>
        <v>0</v>
      </c>
      <c r="AU991" s="224" t="str">
        <f>IFERROR((AQ991-#REF!+#REF!)/(#REF!-#REF!)*100,"")</f>
        <v/>
      </c>
      <c r="AV991" s="224"/>
      <c r="AW991" s="224"/>
      <c r="AX991" s="224"/>
    </row>
    <row r="992" ht="12.75" customHeight="1" spans="1:50">
      <c r="A992" s="13">
        <v>985</v>
      </c>
      <c r="B992" s="204" t="s">
        <v>2908</v>
      </c>
      <c r="C992" s="204" t="s">
        <v>2177</v>
      </c>
      <c r="D992" s="205" t="s">
        <v>1798</v>
      </c>
      <c r="E992" s="206"/>
      <c r="F992" s="206"/>
      <c r="G992" s="207" t="s">
        <v>3126</v>
      </c>
      <c r="H992" s="208"/>
      <c r="I992" s="209" t="s">
        <v>1799</v>
      </c>
      <c r="J992" s="208">
        <v>1</v>
      </c>
      <c r="K992" s="209" t="s">
        <v>3127</v>
      </c>
      <c r="L992" s="215" t="s">
        <v>1800</v>
      </c>
      <c r="M992" s="214" t="str">
        <f t="shared" si="165"/>
        <v>2004-12-31</v>
      </c>
      <c r="N992" s="46"/>
      <c r="O992" s="16"/>
      <c r="P992" s="14"/>
      <c r="Q992" s="217">
        <v>266</v>
      </c>
      <c r="R992" s="16">
        <v>0</v>
      </c>
      <c r="S992" s="16"/>
      <c r="T992" s="16">
        <f t="shared" si="174"/>
        <v>0</v>
      </c>
      <c r="U992" s="46"/>
      <c r="V992" s="16">
        <f t="shared" si="175"/>
        <v>0</v>
      </c>
      <c r="W992" s="16" t="str">
        <f t="shared" si="166"/>
        <v/>
      </c>
      <c r="X992" s="14"/>
      <c r="Y992" s="2"/>
      <c r="AA992" s="45" t="s">
        <v>3129</v>
      </c>
      <c r="AB992" s="224" t="s">
        <v>3130</v>
      </c>
      <c r="AC992" s="224"/>
      <c r="AD992" s="224"/>
      <c r="AE992" s="224"/>
      <c r="AF992" s="224"/>
      <c r="AG992" s="224">
        <v>1</v>
      </c>
      <c r="AH992" s="224">
        <v>0</v>
      </c>
      <c r="AI992" s="224">
        <v>0</v>
      </c>
      <c r="AJ992" s="224">
        <v>0</v>
      </c>
      <c r="AK992" s="230">
        <f t="shared" si="167"/>
        <v>2004</v>
      </c>
      <c r="AL992" s="224">
        <f t="shared" si="168"/>
        <v>0</v>
      </c>
      <c r="AM992" s="224">
        <v>0</v>
      </c>
      <c r="AN992" s="224">
        <f t="shared" si="169"/>
        <v>0</v>
      </c>
      <c r="AO992" s="224">
        <f t="shared" si="170"/>
        <v>0</v>
      </c>
      <c r="AP992" s="233"/>
      <c r="AQ992" s="224">
        <f t="shared" si="171"/>
        <v>0</v>
      </c>
      <c r="AR992" s="224"/>
      <c r="AS992" s="224">
        <f t="shared" si="172"/>
        <v>0</v>
      </c>
      <c r="AT992" s="224">
        <f t="shared" si="173"/>
        <v>0</v>
      </c>
      <c r="AU992" s="224" t="str">
        <f>IFERROR((AQ992-#REF!+#REF!)/(#REF!-#REF!)*100,"")</f>
        <v/>
      </c>
      <c r="AV992" s="224"/>
      <c r="AW992" s="224"/>
      <c r="AX992" s="224"/>
    </row>
    <row r="993" ht="12.75" customHeight="1" spans="1:50">
      <c r="A993" s="13">
        <v>986</v>
      </c>
      <c r="B993" s="204" t="s">
        <v>2909</v>
      </c>
      <c r="C993" s="204" t="s">
        <v>2177</v>
      </c>
      <c r="D993" s="205" t="s">
        <v>1798</v>
      </c>
      <c r="E993" s="206"/>
      <c r="F993" s="206"/>
      <c r="G993" s="207" t="s">
        <v>3126</v>
      </c>
      <c r="H993" s="208"/>
      <c r="I993" s="209" t="s">
        <v>1799</v>
      </c>
      <c r="J993" s="208">
        <v>1</v>
      </c>
      <c r="K993" s="209" t="s">
        <v>3127</v>
      </c>
      <c r="L993" s="215" t="s">
        <v>1800</v>
      </c>
      <c r="M993" s="214" t="str">
        <f t="shared" si="165"/>
        <v>2004-12-31</v>
      </c>
      <c r="N993" s="46"/>
      <c r="O993" s="16"/>
      <c r="P993" s="14"/>
      <c r="Q993" s="217">
        <v>266</v>
      </c>
      <c r="R993" s="16">
        <v>0</v>
      </c>
      <c r="S993" s="16"/>
      <c r="T993" s="16">
        <f t="shared" si="174"/>
        <v>0</v>
      </c>
      <c r="U993" s="46"/>
      <c r="V993" s="16">
        <f t="shared" si="175"/>
        <v>0</v>
      </c>
      <c r="W993" s="16" t="str">
        <f t="shared" si="166"/>
        <v/>
      </c>
      <c r="X993" s="14"/>
      <c r="Y993" s="2"/>
      <c r="AA993" s="45" t="s">
        <v>3129</v>
      </c>
      <c r="AB993" s="224" t="s">
        <v>3130</v>
      </c>
      <c r="AC993" s="224"/>
      <c r="AD993" s="224"/>
      <c r="AE993" s="224"/>
      <c r="AF993" s="224"/>
      <c r="AG993" s="224">
        <v>1</v>
      </c>
      <c r="AH993" s="224">
        <v>0</v>
      </c>
      <c r="AI993" s="224">
        <v>0</v>
      </c>
      <c r="AJ993" s="224">
        <v>0</v>
      </c>
      <c r="AK993" s="230">
        <f t="shared" si="167"/>
        <v>2004</v>
      </c>
      <c r="AL993" s="224">
        <f t="shared" si="168"/>
        <v>0</v>
      </c>
      <c r="AM993" s="224">
        <v>0</v>
      </c>
      <c r="AN993" s="224">
        <f t="shared" si="169"/>
        <v>0</v>
      </c>
      <c r="AO993" s="224">
        <f t="shared" si="170"/>
        <v>0</v>
      </c>
      <c r="AP993" s="233"/>
      <c r="AQ993" s="224">
        <f t="shared" si="171"/>
        <v>0</v>
      </c>
      <c r="AR993" s="224"/>
      <c r="AS993" s="224">
        <f t="shared" si="172"/>
        <v>0</v>
      </c>
      <c r="AT993" s="224">
        <f t="shared" si="173"/>
        <v>0</v>
      </c>
      <c r="AU993" s="224" t="str">
        <f>IFERROR((AQ993-#REF!+#REF!)/(#REF!-#REF!)*100,"")</f>
        <v/>
      </c>
      <c r="AV993" s="224"/>
      <c r="AW993" s="224"/>
      <c r="AX993" s="224"/>
    </row>
    <row r="994" ht="12.75" customHeight="1" spans="1:50">
      <c r="A994" s="13">
        <v>987</v>
      </c>
      <c r="B994" s="204" t="s">
        <v>2910</v>
      </c>
      <c r="C994" s="204" t="s">
        <v>2911</v>
      </c>
      <c r="D994" s="205" t="s">
        <v>1798</v>
      </c>
      <c r="E994" s="206"/>
      <c r="F994" s="206"/>
      <c r="G994" s="207" t="s">
        <v>3126</v>
      </c>
      <c r="H994" s="208"/>
      <c r="I994" s="209" t="s">
        <v>1799</v>
      </c>
      <c r="J994" s="208">
        <v>1</v>
      </c>
      <c r="K994" s="209" t="s">
        <v>3127</v>
      </c>
      <c r="L994" s="215" t="s">
        <v>1800</v>
      </c>
      <c r="M994" s="214" t="str">
        <f t="shared" si="165"/>
        <v>2004-12-31</v>
      </c>
      <c r="N994" s="46"/>
      <c r="O994" s="16"/>
      <c r="P994" s="14"/>
      <c r="Q994" s="217">
        <v>540</v>
      </c>
      <c r="R994" s="16">
        <v>0</v>
      </c>
      <c r="S994" s="16"/>
      <c r="T994" s="16">
        <f t="shared" si="174"/>
        <v>30</v>
      </c>
      <c r="U994" s="46"/>
      <c r="V994" s="16">
        <f t="shared" si="175"/>
        <v>30</v>
      </c>
      <c r="W994" s="16" t="str">
        <f t="shared" si="166"/>
        <v/>
      </c>
      <c r="X994" s="14"/>
      <c r="Y994" s="2"/>
      <c r="AA994" s="45" t="s">
        <v>3129</v>
      </c>
      <c r="AB994" s="224" t="s">
        <v>3130</v>
      </c>
      <c r="AC994" s="224"/>
      <c r="AD994" s="224"/>
      <c r="AE994" s="224"/>
      <c r="AF994" s="224"/>
      <c r="AG994" s="224">
        <v>1</v>
      </c>
      <c r="AH994" s="224">
        <v>0</v>
      </c>
      <c r="AI994" s="224">
        <v>0</v>
      </c>
      <c r="AJ994" s="224">
        <v>30</v>
      </c>
      <c r="AK994" s="230">
        <f t="shared" si="167"/>
        <v>2004</v>
      </c>
      <c r="AL994" s="224">
        <f t="shared" si="168"/>
        <v>30</v>
      </c>
      <c r="AM994" s="224">
        <v>0</v>
      </c>
      <c r="AN994" s="224">
        <f t="shared" si="169"/>
        <v>30</v>
      </c>
      <c r="AO994" s="224">
        <f t="shared" si="170"/>
        <v>30</v>
      </c>
      <c r="AP994" s="233"/>
      <c r="AQ994" s="224">
        <f t="shared" si="171"/>
        <v>30</v>
      </c>
      <c r="AR994" s="224"/>
      <c r="AS994" s="224">
        <f t="shared" si="172"/>
        <v>30</v>
      </c>
      <c r="AT994" s="224">
        <f t="shared" si="173"/>
        <v>0</v>
      </c>
      <c r="AU994" s="224" t="str">
        <f>IFERROR((AQ994-#REF!+#REF!)/(#REF!-#REF!)*100,"")</f>
        <v/>
      </c>
      <c r="AV994" s="224"/>
      <c r="AW994" s="224"/>
      <c r="AX994" s="224"/>
    </row>
    <row r="995" ht="12.75" customHeight="1" spans="1:50">
      <c r="A995" s="13">
        <v>988</v>
      </c>
      <c r="B995" s="204" t="s">
        <v>2912</v>
      </c>
      <c r="C995" s="204" t="s">
        <v>2911</v>
      </c>
      <c r="D995" s="205" t="s">
        <v>1798</v>
      </c>
      <c r="E995" s="206"/>
      <c r="F995" s="206"/>
      <c r="G995" s="207" t="s">
        <v>3126</v>
      </c>
      <c r="H995" s="208"/>
      <c r="I995" s="209" t="s">
        <v>1799</v>
      </c>
      <c r="J995" s="208">
        <v>1</v>
      </c>
      <c r="K995" s="209" t="s">
        <v>3127</v>
      </c>
      <c r="L995" s="215" t="s">
        <v>1800</v>
      </c>
      <c r="M995" s="214" t="str">
        <f t="shared" si="165"/>
        <v>2004-12-31</v>
      </c>
      <c r="N995" s="46"/>
      <c r="O995" s="16"/>
      <c r="P995" s="14"/>
      <c r="Q995" s="217">
        <v>540</v>
      </c>
      <c r="R995" s="16">
        <v>0</v>
      </c>
      <c r="S995" s="16"/>
      <c r="T995" s="16">
        <f t="shared" si="174"/>
        <v>30</v>
      </c>
      <c r="U995" s="46"/>
      <c r="V995" s="16">
        <f t="shared" si="175"/>
        <v>30</v>
      </c>
      <c r="W995" s="16" t="str">
        <f t="shared" si="166"/>
        <v/>
      </c>
      <c r="X995" s="14"/>
      <c r="Y995" s="2"/>
      <c r="AA995" s="45" t="s">
        <v>3129</v>
      </c>
      <c r="AB995" s="224" t="s">
        <v>3130</v>
      </c>
      <c r="AC995" s="224"/>
      <c r="AD995" s="224"/>
      <c r="AE995" s="224"/>
      <c r="AF995" s="224"/>
      <c r="AG995" s="224">
        <v>1</v>
      </c>
      <c r="AH995" s="224">
        <v>0</v>
      </c>
      <c r="AI995" s="224">
        <v>0</v>
      </c>
      <c r="AJ995" s="224">
        <v>30</v>
      </c>
      <c r="AK995" s="230">
        <f t="shared" si="167"/>
        <v>2004</v>
      </c>
      <c r="AL995" s="224">
        <f t="shared" si="168"/>
        <v>30</v>
      </c>
      <c r="AM995" s="224">
        <v>0</v>
      </c>
      <c r="AN995" s="224">
        <f t="shared" si="169"/>
        <v>30</v>
      </c>
      <c r="AO995" s="224">
        <f t="shared" si="170"/>
        <v>30</v>
      </c>
      <c r="AP995" s="233"/>
      <c r="AQ995" s="224">
        <f t="shared" si="171"/>
        <v>30</v>
      </c>
      <c r="AR995" s="224"/>
      <c r="AS995" s="224">
        <f t="shared" si="172"/>
        <v>30</v>
      </c>
      <c r="AT995" s="224">
        <f t="shared" si="173"/>
        <v>0</v>
      </c>
      <c r="AU995" s="224" t="str">
        <f>IFERROR((AQ995-#REF!+#REF!)/(#REF!-#REF!)*100,"")</f>
        <v/>
      </c>
      <c r="AV995" s="224"/>
      <c r="AW995" s="224"/>
      <c r="AX995" s="224"/>
    </row>
    <row r="996" ht="12.75" customHeight="1" spans="1:50">
      <c r="A996" s="13">
        <v>989</v>
      </c>
      <c r="B996" s="204" t="s">
        <v>2913</v>
      </c>
      <c r="C996" s="204" t="s">
        <v>2911</v>
      </c>
      <c r="D996" s="205" t="s">
        <v>1798</v>
      </c>
      <c r="E996" s="206"/>
      <c r="F996" s="206"/>
      <c r="G996" s="207" t="s">
        <v>3126</v>
      </c>
      <c r="H996" s="208"/>
      <c r="I996" s="209" t="s">
        <v>1799</v>
      </c>
      <c r="J996" s="208">
        <v>1</v>
      </c>
      <c r="K996" s="209" t="s">
        <v>3127</v>
      </c>
      <c r="L996" s="215" t="s">
        <v>1800</v>
      </c>
      <c r="M996" s="214" t="str">
        <f t="shared" si="165"/>
        <v>2004-12-31</v>
      </c>
      <c r="N996" s="46"/>
      <c r="O996" s="16"/>
      <c r="P996" s="14"/>
      <c r="Q996" s="217">
        <v>540</v>
      </c>
      <c r="R996" s="16">
        <v>0</v>
      </c>
      <c r="S996" s="16"/>
      <c r="T996" s="16">
        <f t="shared" si="174"/>
        <v>30</v>
      </c>
      <c r="U996" s="46"/>
      <c r="V996" s="16">
        <f t="shared" si="175"/>
        <v>30</v>
      </c>
      <c r="W996" s="16" t="str">
        <f t="shared" si="166"/>
        <v/>
      </c>
      <c r="X996" s="14"/>
      <c r="Y996" s="2"/>
      <c r="AA996" s="45" t="s">
        <v>3129</v>
      </c>
      <c r="AB996" s="224" t="s">
        <v>3130</v>
      </c>
      <c r="AC996" s="224"/>
      <c r="AD996" s="224"/>
      <c r="AE996" s="224"/>
      <c r="AF996" s="224"/>
      <c r="AG996" s="224">
        <v>1</v>
      </c>
      <c r="AH996" s="224">
        <v>0</v>
      </c>
      <c r="AI996" s="224">
        <v>0</v>
      </c>
      <c r="AJ996" s="224">
        <v>30</v>
      </c>
      <c r="AK996" s="230">
        <f t="shared" si="167"/>
        <v>2004</v>
      </c>
      <c r="AL996" s="224">
        <f t="shared" si="168"/>
        <v>30</v>
      </c>
      <c r="AM996" s="224">
        <v>0</v>
      </c>
      <c r="AN996" s="224">
        <f t="shared" si="169"/>
        <v>30</v>
      </c>
      <c r="AO996" s="224">
        <f t="shared" si="170"/>
        <v>30</v>
      </c>
      <c r="AP996" s="233"/>
      <c r="AQ996" s="224">
        <f t="shared" si="171"/>
        <v>30</v>
      </c>
      <c r="AR996" s="224"/>
      <c r="AS996" s="224">
        <f t="shared" si="172"/>
        <v>30</v>
      </c>
      <c r="AT996" s="224">
        <f t="shared" si="173"/>
        <v>0</v>
      </c>
      <c r="AU996" s="224" t="str">
        <f>IFERROR((AQ996-#REF!+#REF!)/(#REF!-#REF!)*100,"")</f>
        <v/>
      </c>
      <c r="AV996" s="224"/>
      <c r="AW996" s="224"/>
      <c r="AX996" s="224"/>
    </row>
    <row r="997" ht="12.75" customHeight="1" spans="1:50">
      <c r="A997" s="13">
        <v>990</v>
      </c>
      <c r="B997" s="204" t="s">
        <v>2914</v>
      </c>
      <c r="C997" s="204" t="s">
        <v>2911</v>
      </c>
      <c r="D997" s="205" t="s">
        <v>1798</v>
      </c>
      <c r="E997" s="206"/>
      <c r="F997" s="206"/>
      <c r="G997" s="207" t="s">
        <v>3126</v>
      </c>
      <c r="H997" s="208"/>
      <c r="I997" s="209" t="s">
        <v>1799</v>
      </c>
      <c r="J997" s="208">
        <v>1</v>
      </c>
      <c r="K997" s="209" t="s">
        <v>3127</v>
      </c>
      <c r="L997" s="215" t="s">
        <v>1800</v>
      </c>
      <c r="M997" s="214" t="str">
        <f t="shared" si="165"/>
        <v>2004-12-31</v>
      </c>
      <c r="N997" s="46"/>
      <c r="O997" s="16"/>
      <c r="P997" s="14"/>
      <c r="Q997" s="217">
        <v>540</v>
      </c>
      <c r="R997" s="16">
        <v>0</v>
      </c>
      <c r="S997" s="16"/>
      <c r="T997" s="16">
        <f t="shared" si="174"/>
        <v>30</v>
      </c>
      <c r="U997" s="46"/>
      <c r="V997" s="16">
        <f t="shared" si="175"/>
        <v>30</v>
      </c>
      <c r="W997" s="16" t="str">
        <f t="shared" si="166"/>
        <v/>
      </c>
      <c r="X997" s="14"/>
      <c r="Y997" s="2"/>
      <c r="AA997" s="45" t="s">
        <v>3129</v>
      </c>
      <c r="AB997" s="224" t="s">
        <v>3130</v>
      </c>
      <c r="AC997" s="224"/>
      <c r="AD997" s="224"/>
      <c r="AE997" s="224"/>
      <c r="AF997" s="224"/>
      <c r="AG997" s="224">
        <v>1</v>
      </c>
      <c r="AH997" s="224">
        <v>0</v>
      </c>
      <c r="AI997" s="224">
        <v>0</v>
      </c>
      <c r="AJ997" s="224">
        <v>30</v>
      </c>
      <c r="AK997" s="230">
        <f t="shared" si="167"/>
        <v>2004</v>
      </c>
      <c r="AL997" s="224">
        <f t="shared" si="168"/>
        <v>30</v>
      </c>
      <c r="AM997" s="224">
        <v>0</v>
      </c>
      <c r="AN997" s="224">
        <f t="shared" si="169"/>
        <v>30</v>
      </c>
      <c r="AO997" s="224">
        <f t="shared" si="170"/>
        <v>30</v>
      </c>
      <c r="AP997" s="233"/>
      <c r="AQ997" s="224">
        <f t="shared" si="171"/>
        <v>30</v>
      </c>
      <c r="AR997" s="224"/>
      <c r="AS997" s="224">
        <f t="shared" si="172"/>
        <v>30</v>
      </c>
      <c r="AT997" s="224">
        <f t="shared" si="173"/>
        <v>0</v>
      </c>
      <c r="AU997" s="224" t="str">
        <f>IFERROR((AQ997-#REF!+#REF!)/(#REF!-#REF!)*100,"")</f>
        <v/>
      </c>
      <c r="AV997" s="224"/>
      <c r="AW997" s="224"/>
      <c r="AX997" s="224"/>
    </row>
    <row r="998" ht="12.75" customHeight="1" spans="1:50">
      <c r="A998" s="13">
        <v>991</v>
      </c>
      <c r="B998" s="204" t="s">
        <v>2915</v>
      </c>
      <c r="C998" s="204" t="s">
        <v>2911</v>
      </c>
      <c r="D998" s="205" t="s">
        <v>1798</v>
      </c>
      <c r="E998" s="206"/>
      <c r="F998" s="206"/>
      <c r="G998" s="207" t="s">
        <v>3126</v>
      </c>
      <c r="H998" s="208"/>
      <c r="I998" s="209" t="s">
        <v>1799</v>
      </c>
      <c r="J998" s="208">
        <v>1</v>
      </c>
      <c r="K998" s="209" t="s">
        <v>3127</v>
      </c>
      <c r="L998" s="215" t="s">
        <v>1800</v>
      </c>
      <c r="M998" s="214" t="str">
        <f t="shared" si="165"/>
        <v>2004-12-31</v>
      </c>
      <c r="N998" s="46"/>
      <c r="O998" s="16"/>
      <c r="P998" s="14"/>
      <c r="Q998" s="217">
        <v>540</v>
      </c>
      <c r="R998" s="16">
        <v>0</v>
      </c>
      <c r="S998" s="16"/>
      <c r="T998" s="16">
        <f t="shared" si="174"/>
        <v>30</v>
      </c>
      <c r="U998" s="46"/>
      <c r="V998" s="16">
        <f t="shared" si="175"/>
        <v>30</v>
      </c>
      <c r="W998" s="16" t="str">
        <f t="shared" si="166"/>
        <v/>
      </c>
      <c r="X998" s="14"/>
      <c r="Y998" s="2"/>
      <c r="AA998" s="45" t="s">
        <v>3129</v>
      </c>
      <c r="AB998" s="224" t="s">
        <v>3130</v>
      </c>
      <c r="AC998" s="224"/>
      <c r="AD998" s="224"/>
      <c r="AE998" s="224"/>
      <c r="AF998" s="224"/>
      <c r="AG998" s="224">
        <v>1</v>
      </c>
      <c r="AH998" s="224">
        <v>0</v>
      </c>
      <c r="AI998" s="224">
        <v>0</v>
      </c>
      <c r="AJ998" s="224">
        <v>30</v>
      </c>
      <c r="AK998" s="230">
        <f t="shared" si="167"/>
        <v>2004</v>
      </c>
      <c r="AL998" s="224">
        <f t="shared" si="168"/>
        <v>30</v>
      </c>
      <c r="AM998" s="224">
        <v>0</v>
      </c>
      <c r="AN998" s="224">
        <f t="shared" si="169"/>
        <v>30</v>
      </c>
      <c r="AO998" s="224">
        <f t="shared" si="170"/>
        <v>30</v>
      </c>
      <c r="AP998" s="233"/>
      <c r="AQ998" s="224">
        <f t="shared" si="171"/>
        <v>30</v>
      </c>
      <c r="AR998" s="224"/>
      <c r="AS998" s="224">
        <f t="shared" si="172"/>
        <v>30</v>
      </c>
      <c r="AT998" s="224">
        <f t="shared" si="173"/>
        <v>0</v>
      </c>
      <c r="AU998" s="224" t="str">
        <f>IFERROR((AQ998-#REF!+#REF!)/(#REF!-#REF!)*100,"")</f>
        <v/>
      </c>
      <c r="AV998" s="224"/>
      <c r="AW998" s="224"/>
      <c r="AX998" s="224"/>
    </row>
    <row r="999" ht="12.75" customHeight="1" spans="1:50">
      <c r="A999" s="13">
        <v>992</v>
      </c>
      <c r="B999" s="204" t="s">
        <v>2916</v>
      </c>
      <c r="C999" s="204" t="s">
        <v>2911</v>
      </c>
      <c r="D999" s="205" t="s">
        <v>1798</v>
      </c>
      <c r="E999" s="206"/>
      <c r="F999" s="206"/>
      <c r="G999" s="207" t="s">
        <v>3126</v>
      </c>
      <c r="H999" s="208"/>
      <c r="I999" s="209" t="s">
        <v>1799</v>
      </c>
      <c r="J999" s="208">
        <v>1</v>
      </c>
      <c r="K999" s="209" t="s">
        <v>3127</v>
      </c>
      <c r="L999" s="215" t="s">
        <v>1800</v>
      </c>
      <c r="M999" s="214" t="str">
        <f t="shared" si="165"/>
        <v>2004-12-31</v>
      </c>
      <c r="N999" s="46"/>
      <c r="O999" s="16"/>
      <c r="P999" s="14"/>
      <c r="Q999" s="217">
        <v>540</v>
      </c>
      <c r="R999" s="16">
        <v>0</v>
      </c>
      <c r="S999" s="16"/>
      <c r="T999" s="16">
        <f t="shared" si="174"/>
        <v>30</v>
      </c>
      <c r="U999" s="46"/>
      <c r="V999" s="16">
        <f t="shared" si="175"/>
        <v>30</v>
      </c>
      <c r="W999" s="16" t="str">
        <f t="shared" si="166"/>
        <v/>
      </c>
      <c r="X999" s="14"/>
      <c r="Y999" s="2"/>
      <c r="AA999" s="45" t="s">
        <v>3129</v>
      </c>
      <c r="AB999" s="224" t="s">
        <v>3130</v>
      </c>
      <c r="AC999" s="224"/>
      <c r="AD999" s="224"/>
      <c r="AE999" s="224"/>
      <c r="AF999" s="224"/>
      <c r="AG999" s="224">
        <v>1</v>
      </c>
      <c r="AH999" s="224">
        <v>0</v>
      </c>
      <c r="AI999" s="224">
        <v>0</v>
      </c>
      <c r="AJ999" s="224">
        <v>30</v>
      </c>
      <c r="AK999" s="230">
        <f t="shared" si="167"/>
        <v>2004</v>
      </c>
      <c r="AL999" s="224">
        <f t="shared" si="168"/>
        <v>30</v>
      </c>
      <c r="AM999" s="224">
        <v>0</v>
      </c>
      <c r="AN999" s="224">
        <f t="shared" si="169"/>
        <v>30</v>
      </c>
      <c r="AO999" s="224">
        <f t="shared" si="170"/>
        <v>30</v>
      </c>
      <c r="AP999" s="233"/>
      <c r="AQ999" s="224">
        <f t="shared" si="171"/>
        <v>30</v>
      </c>
      <c r="AR999" s="224"/>
      <c r="AS999" s="224">
        <f t="shared" si="172"/>
        <v>30</v>
      </c>
      <c r="AT999" s="224">
        <f t="shared" si="173"/>
        <v>0</v>
      </c>
      <c r="AU999" s="224" t="str">
        <f>IFERROR((AQ999-#REF!+#REF!)/(#REF!-#REF!)*100,"")</f>
        <v/>
      </c>
      <c r="AV999" s="224"/>
      <c r="AW999" s="224"/>
      <c r="AX999" s="224"/>
    </row>
    <row r="1000" ht="12.75" customHeight="1" spans="1:50">
      <c r="A1000" s="13">
        <v>993</v>
      </c>
      <c r="B1000" s="204" t="s">
        <v>2917</v>
      </c>
      <c r="C1000" s="204" t="s">
        <v>2911</v>
      </c>
      <c r="D1000" s="205" t="s">
        <v>1798</v>
      </c>
      <c r="E1000" s="206"/>
      <c r="F1000" s="206"/>
      <c r="G1000" s="207" t="s">
        <v>3126</v>
      </c>
      <c r="H1000" s="208"/>
      <c r="I1000" s="209" t="s">
        <v>1799</v>
      </c>
      <c r="J1000" s="208">
        <v>1</v>
      </c>
      <c r="K1000" s="209" t="s">
        <v>3127</v>
      </c>
      <c r="L1000" s="215" t="s">
        <v>1800</v>
      </c>
      <c r="M1000" s="214" t="str">
        <f t="shared" si="165"/>
        <v>2004-12-31</v>
      </c>
      <c r="N1000" s="46"/>
      <c r="O1000" s="16"/>
      <c r="P1000" s="14"/>
      <c r="Q1000" s="217">
        <v>540</v>
      </c>
      <c r="R1000" s="16">
        <v>0</v>
      </c>
      <c r="S1000" s="16"/>
      <c r="T1000" s="16">
        <f t="shared" si="174"/>
        <v>30</v>
      </c>
      <c r="U1000" s="46"/>
      <c r="V1000" s="16">
        <f t="shared" si="175"/>
        <v>30</v>
      </c>
      <c r="W1000" s="16" t="str">
        <f t="shared" si="166"/>
        <v/>
      </c>
      <c r="X1000" s="14"/>
      <c r="Y1000" s="2"/>
      <c r="AA1000" s="45" t="s">
        <v>3129</v>
      </c>
      <c r="AB1000" s="224" t="s">
        <v>3130</v>
      </c>
      <c r="AC1000" s="224"/>
      <c r="AD1000" s="224"/>
      <c r="AE1000" s="224"/>
      <c r="AF1000" s="224"/>
      <c r="AG1000" s="224">
        <v>1</v>
      </c>
      <c r="AH1000" s="224">
        <v>0</v>
      </c>
      <c r="AI1000" s="224">
        <v>0</v>
      </c>
      <c r="AJ1000" s="224">
        <v>30</v>
      </c>
      <c r="AK1000" s="230">
        <f t="shared" si="167"/>
        <v>2004</v>
      </c>
      <c r="AL1000" s="224">
        <f t="shared" si="168"/>
        <v>30</v>
      </c>
      <c r="AM1000" s="224">
        <v>0</v>
      </c>
      <c r="AN1000" s="224">
        <f t="shared" si="169"/>
        <v>30</v>
      </c>
      <c r="AO1000" s="224">
        <f t="shared" si="170"/>
        <v>30</v>
      </c>
      <c r="AP1000" s="233"/>
      <c r="AQ1000" s="224">
        <f t="shared" si="171"/>
        <v>30</v>
      </c>
      <c r="AR1000" s="224"/>
      <c r="AS1000" s="224">
        <f t="shared" si="172"/>
        <v>30</v>
      </c>
      <c r="AT1000" s="224">
        <f t="shared" si="173"/>
        <v>0</v>
      </c>
      <c r="AU1000" s="224" t="str">
        <f>IFERROR((AQ1000-#REF!+#REF!)/(#REF!-#REF!)*100,"")</f>
        <v/>
      </c>
      <c r="AV1000" s="224"/>
      <c r="AW1000" s="224"/>
      <c r="AX1000" s="224"/>
    </row>
    <row r="1001" ht="12.75" customHeight="1" spans="1:50">
      <c r="A1001" s="13">
        <v>994</v>
      </c>
      <c r="B1001" s="204" t="s">
        <v>2918</v>
      </c>
      <c r="C1001" s="204" t="s">
        <v>2911</v>
      </c>
      <c r="D1001" s="205" t="s">
        <v>1798</v>
      </c>
      <c r="E1001" s="206"/>
      <c r="F1001" s="206"/>
      <c r="G1001" s="207" t="s">
        <v>3126</v>
      </c>
      <c r="H1001" s="208"/>
      <c r="I1001" s="209" t="s">
        <v>1799</v>
      </c>
      <c r="J1001" s="208">
        <v>1</v>
      </c>
      <c r="K1001" s="209" t="s">
        <v>3127</v>
      </c>
      <c r="L1001" s="215" t="s">
        <v>1800</v>
      </c>
      <c r="M1001" s="214" t="str">
        <f t="shared" si="165"/>
        <v>2004-12-31</v>
      </c>
      <c r="N1001" s="46"/>
      <c r="O1001" s="16"/>
      <c r="P1001" s="14"/>
      <c r="Q1001" s="217">
        <v>540</v>
      </c>
      <c r="R1001" s="16">
        <v>0</v>
      </c>
      <c r="S1001" s="16"/>
      <c r="T1001" s="16">
        <f t="shared" si="174"/>
        <v>30</v>
      </c>
      <c r="U1001" s="46"/>
      <c r="V1001" s="16">
        <f t="shared" si="175"/>
        <v>30</v>
      </c>
      <c r="W1001" s="16" t="str">
        <f t="shared" si="166"/>
        <v/>
      </c>
      <c r="X1001" s="14"/>
      <c r="Y1001" s="2"/>
      <c r="AA1001" s="45" t="s">
        <v>3129</v>
      </c>
      <c r="AB1001" s="224" t="s">
        <v>3130</v>
      </c>
      <c r="AC1001" s="224"/>
      <c r="AD1001" s="224"/>
      <c r="AE1001" s="224"/>
      <c r="AF1001" s="224"/>
      <c r="AG1001" s="224">
        <v>1</v>
      </c>
      <c r="AH1001" s="224">
        <v>0</v>
      </c>
      <c r="AI1001" s="224">
        <v>0</v>
      </c>
      <c r="AJ1001" s="224">
        <v>30</v>
      </c>
      <c r="AK1001" s="230">
        <f t="shared" si="167"/>
        <v>2004</v>
      </c>
      <c r="AL1001" s="224">
        <f t="shared" si="168"/>
        <v>30</v>
      </c>
      <c r="AM1001" s="224">
        <v>0</v>
      </c>
      <c r="AN1001" s="224">
        <f t="shared" si="169"/>
        <v>30</v>
      </c>
      <c r="AO1001" s="224">
        <f t="shared" si="170"/>
        <v>30</v>
      </c>
      <c r="AP1001" s="233"/>
      <c r="AQ1001" s="224">
        <f t="shared" si="171"/>
        <v>30</v>
      </c>
      <c r="AR1001" s="224"/>
      <c r="AS1001" s="224">
        <f t="shared" si="172"/>
        <v>30</v>
      </c>
      <c r="AT1001" s="224">
        <f t="shared" si="173"/>
        <v>0</v>
      </c>
      <c r="AU1001" s="224" t="str">
        <f>IFERROR((AQ1001-#REF!+#REF!)/(#REF!-#REF!)*100,"")</f>
        <v/>
      </c>
      <c r="AV1001" s="224"/>
      <c r="AW1001" s="224"/>
      <c r="AX1001" s="224"/>
    </row>
    <row r="1002" ht="12.75" customHeight="1" spans="1:50">
      <c r="A1002" s="13">
        <v>995</v>
      </c>
      <c r="B1002" s="204" t="s">
        <v>2919</v>
      </c>
      <c r="C1002" s="204" t="s">
        <v>2911</v>
      </c>
      <c r="D1002" s="205" t="s">
        <v>1798</v>
      </c>
      <c r="E1002" s="206"/>
      <c r="F1002" s="206"/>
      <c r="G1002" s="207" t="s">
        <v>3126</v>
      </c>
      <c r="H1002" s="208"/>
      <c r="I1002" s="209" t="s">
        <v>1799</v>
      </c>
      <c r="J1002" s="208">
        <v>1</v>
      </c>
      <c r="K1002" s="209" t="s">
        <v>3127</v>
      </c>
      <c r="L1002" s="215" t="s">
        <v>1800</v>
      </c>
      <c r="M1002" s="214" t="str">
        <f t="shared" si="165"/>
        <v>2004-12-31</v>
      </c>
      <c r="N1002" s="46"/>
      <c r="O1002" s="16"/>
      <c r="P1002" s="14"/>
      <c r="Q1002" s="217">
        <v>540</v>
      </c>
      <c r="R1002" s="16">
        <v>0</v>
      </c>
      <c r="S1002" s="16"/>
      <c r="T1002" s="16">
        <f t="shared" si="174"/>
        <v>30</v>
      </c>
      <c r="U1002" s="46"/>
      <c r="V1002" s="16">
        <f t="shared" si="175"/>
        <v>30</v>
      </c>
      <c r="W1002" s="16" t="str">
        <f t="shared" si="166"/>
        <v/>
      </c>
      <c r="X1002" s="14"/>
      <c r="Y1002" s="2"/>
      <c r="AA1002" s="45" t="s">
        <v>3129</v>
      </c>
      <c r="AB1002" s="224" t="s">
        <v>3130</v>
      </c>
      <c r="AC1002" s="224"/>
      <c r="AD1002" s="224"/>
      <c r="AE1002" s="224"/>
      <c r="AF1002" s="224"/>
      <c r="AG1002" s="224">
        <v>1</v>
      </c>
      <c r="AH1002" s="224">
        <v>0</v>
      </c>
      <c r="AI1002" s="224">
        <v>0</v>
      </c>
      <c r="AJ1002" s="224">
        <v>30</v>
      </c>
      <c r="AK1002" s="230">
        <f t="shared" si="167"/>
        <v>2004</v>
      </c>
      <c r="AL1002" s="224">
        <f t="shared" si="168"/>
        <v>30</v>
      </c>
      <c r="AM1002" s="224">
        <v>0</v>
      </c>
      <c r="AN1002" s="224">
        <f t="shared" si="169"/>
        <v>30</v>
      </c>
      <c r="AO1002" s="224">
        <f t="shared" si="170"/>
        <v>30</v>
      </c>
      <c r="AP1002" s="233"/>
      <c r="AQ1002" s="224">
        <f t="shared" si="171"/>
        <v>30</v>
      </c>
      <c r="AR1002" s="224"/>
      <c r="AS1002" s="224">
        <f t="shared" si="172"/>
        <v>30</v>
      </c>
      <c r="AT1002" s="224">
        <f t="shared" si="173"/>
        <v>0</v>
      </c>
      <c r="AU1002" s="224" t="str">
        <f>IFERROR((AQ1002-#REF!+#REF!)/(#REF!-#REF!)*100,"")</f>
        <v/>
      </c>
      <c r="AV1002" s="224"/>
      <c r="AW1002" s="224"/>
      <c r="AX1002" s="224"/>
    </row>
    <row r="1003" ht="12.75" customHeight="1" spans="1:50">
      <c r="A1003" s="13">
        <v>996</v>
      </c>
      <c r="B1003" s="204" t="s">
        <v>2920</v>
      </c>
      <c r="C1003" s="204" t="s">
        <v>2911</v>
      </c>
      <c r="D1003" s="205" t="s">
        <v>1798</v>
      </c>
      <c r="E1003" s="206"/>
      <c r="F1003" s="206"/>
      <c r="G1003" s="207" t="s">
        <v>3126</v>
      </c>
      <c r="H1003" s="208"/>
      <c r="I1003" s="209" t="s">
        <v>1799</v>
      </c>
      <c r="J1003" s="208">
        <v>1</v>
      </c>
      <c r="K1003" s="209" t="s">
        <v>3127</v>
      </c>
      <c r="L1003" s="215" t="s">
        <v>1800</v>
      </c>
      <c r="M1003" s="214" t="str">
        <f t="shared" si="165"/>
        <v>2004-12-31</v>
      </c>
      <c r="N1003" s="46"/>
      <c r="O1003" s="16"/>
      <c r="P1003" s="14"/>
      <c r="Q1003" s="217">
        <v>540</v>
      </c>
      <c r="R1003" s="16">
        <v>0</v>
      </c>
      <c r="S1003" s="16"/>
      <c r="T1003" s="16">
        <f t="shared" si="174"/>
        <v>30</v>
      </c>
      <c r="U1003" s="46"/>
      <c r="V1003" s="16">
        <f t="shared" si="175"/>
        <v>30</v>
      </c>
      <c r="W1003" s="16" t="str">
        <f t="shared" si="166"/>
        <v/>
      </c>
      <c r="X1003" s="14"/>
      <c r="Y1003" s="2"/>
      <c r="AA1003" s="45" t="s">
        <v>3129</v>
      </c>
      <c r="AB1003" s="224" t="s">
        <v>3130</v>
      </c>
      <c r="AC1003" s="224"/>
      <c r="AD1003" s="224"/>
      <c r="AE1003" s="224"/>
      <c r="AF1003" s="224"/>
      <c r="AG1003" s="224">
        <v>1</v>
      </c>
      <c r="AH1003" s="224">
        <v>0</v>
      </c>
      <c r="AI1003" s="224">
        <v>0</v>
      </c>
      <c r="AJ1003" s="224">
        <v>30</v>
      </c>
      <c r="AK1003" s="230">
        <f t="shared" si="167"/>
        <v>2004</v>
      </c>
      <c r="AL1003" s="224">
        <f t="shared" si="168"/>
        <v>30</v>
      </c>
      <c r="AM1003" s="224">
        <v>0</v>
      </c>
      <c r="AN1003" s="224">
        <f t="shared" si="169"/>
        <v>30</v>
      </c>
      <c r="AO1003" s="224">
        <f t="shared" si="170"/>
        <v>30</v>
      </c>
      <c r="AP1003" s="233"/>
      <c r="AQ1003" s="224">
        <f t="shared" si="171"/>
        <v>30</v>
      </c>
      <c r="AR1003" s="224"/>
      <c r="AS1003" s="224">
        <f t="shared" si="172"/>
        <v>30</v>
      </c>
      <c r="AT1003" s="224">
        <f t="shared" si="173"/>
        <v>0</v>
      </c>
      <c r="AU1003" s="224" t="str">
        <f>IFERROR((AQ1003-#REF!+#REF!)/(#REF!-#REF!)*100,"")</f>
        <v/>
      </c>
      <c r="AV1003" s="224"/>
      <c r="AW1003" s="224"/>
      <c r="AX1003" s="224"/>
    </row>
    <row r="1004" ht="12.75" customHeight="1" spans="1:50">
      <c r="A1004" s="13">
        <v>997</v>
      </c>
      <c r="B1004" s="204" t="s">
        <v>2921</v>
      </c>
      <c r="C1004" s="204" t="s">
        <v>2922</v>
      </c>
      <c r="D1004" s="205" t="s">
        <v>1798</v>
      </c>
      <c r="E1004" s="206"/>
      <c r="F1004" s="206"/>
      <c r="G1004" s="207" t="s">
        <v>3126</v>
      </c>
      <c r="H1004" s="208"/>
      <c r="I1004" s="209" t="s">
        <v>1799</v>
      </c>
      <c r="J1004" s="208">
        <v>1</v>
      </c>
      <c r="K1004" s="209" t="s">
        <v>3127</v>
      </c>
      <c r="L1004" s="215" t="s">
        <v>1800</v>
      </c>
      <c r="M1004" s="214" t="str">
        <f t="shared" si="165"/>
        <v>2004-12-31</v>
      </c>
      <c r="N1004" s="46"/>
      <c r="O1004" s="16"/>
      <c r="P1004" s="14"/>
      <c r="Q1004" s="217">
        <v>515</v>
      </c>
      <c r="R1004" s="16">
        <v>0</v>
      </c>
      <c r="S1004" s="16"/>
      <c r="T1004" s="16">
        <f t="shared" si="174"/>
        <v>40</v>
      </c>
      <c r="U1004" s="46"/>
      <c r="V1004" s="16">
        <f t="shared" si="175"/>
        <v>40</v>
      </c>
      <c r="W1004" s="16" t="str">
        <f t="shared" si="166"/>
        <v/>
      </c>
      <c r="X1004" s="14"/>
      <c r="Y1004" s="2"/>
      <c r="AA1004" s="45" t="s">
        <v>3129</v>
      </c>
      <c r="AB1004" s="224" t="s">
        <v>3130</v>
      </c>
      <c r="AC1004" s="224"/>
      <c r="AD1004" s="224"/>
      <c r="AE1004" s="224"/>
      <c r="AF1004" s="224"/>
      <c r="AG1004" s="224">
        <v>1</v>
      </c>
      <c r="AH1004" s="224">
        <v>0</v>
      </c>
      <c r="AI1004" s="224">
        <v>0</v>
      </c>
      <c r="AJ1004" s="224">
        <v>40</v>
      </c>
      <c r="AK1004" s="230">
        <f t="shared" si="167"/>
        <v>2004</v>
      </c>
      <c r="AL1004" s="224">
        <f t="shared" si="168"/>
        <v>40</v>
      </c>
      <c r="AM1004" s="224">
        <v>0</v>
      </c>
      <c r="AN1004" s="224">
        <f t="shared" si="169"/>
        <v>40</v>
      </c>
      <c r="AO1004" s="224">
        <f t="shared" si="170"/>
        <v>40</v>
      </c>
      <c r="AP1004" s="233"/>
      <c r="AQ1004" s="224">
        <f t="shared" si="171"/>
        <v>40</v>
      </c>
      <c r="AR1004" s="224"/>
      <c r="AS1004" s="224">
        <f t="shared" si="172"/>
        <v>40</v>
      </c>
      <c r="AT1004" s="224">
        <f t="shared" si="173"/>
        <v>0</v>
      </c>
      <c r="AU1004" s="224" t="str">
        <f>IFERROR((AQ1004-#REF!+#REF!)/(#REF!-#REF!)*100,"")</f>
        <v/>
      </c>
      <c r="AV1004" s="224"/>
      <c r="AW1004" s="224"/>
      <c r="AX1004" s="224"/>
    </row>
    <row r="1005" ht="12.75" customHeight="1" spans="1:50">
      <c r="A1005" s="13">
        <v>998</v>
      </c>
      <c r="B1005" s="204" t="s">
        <v>2923</v>
      </c>
      <c r="C1005" s="204" t="s">
        <v>2922</v>
      </c>
      <c r="D1005" s="205" t="s">
        <v>1798</v>
      </c>
      <c r="E1005" s="206"/>
      <c r="F1005" s="206"/>
      <c r="G1005" s="207" t="s">
        <v>3126</v>
      </c>
      <c r="H1005" s="208"/>
      <c r="I1005" s="209" t="s">
        <v>1799</v>
      </c>
      <c r="J1005" s="208">
        <v>1</v>
      </c>
      <c r="K1005" s="209" t="s">
        <v>3127</v>
      </c>
      <c r="L1005" s="215" t="s">
        <v>1800</v>
      </c>
      <c r="M1005" s="214" t="str">
        <f t="shared" si="165"/>
        <v>2004-12-31</v>
      </c>
      <c r="N1005" s="46"/>
      <c r="O1005" s="16"/>
      <c r="P1005" s="14"/>
      <c r="Q1005" s="217">
        <v>515</v>
      </c>
      <c r="R1005" s="16">
        <v>0</v>
      </c>
      <c r="S1005" s="16"/>
      <c r="T1005" s="16">
        <f t="shared" si="174"/>
        <v>40</v>
      </c>
      <c r="U1005" s="46"/>
      <c r="V1005" s="16">
        <f t="shared" si="175"/>
        <v>40</v>
      </c>
      <c r="W1005" s="16" t="str">
        <f t="shared" si="166"/>
        <v/>
      </c>
      <c r="X1005" s="14"/>
      <c r="Y1005" s="2"/>
      <c r="AA1005" s="45" t="s">
        <v>3129</v>
      </c>
      <c r="AB1005" s="224" t="s">
        <v>3130</v>
      </c>
      <c r="AC1005" s="224"/>
      <c r="AD1005" s="224"/>
      <c r="AE1005" s="224"/>
      <c r="AF1005" s="224"/>
      <c r="AG1005" s="224">
        <v>1</v>
      </c>
      <c r="AH1005" s="224">
        <v>0</v>
      </c>
      <c r="AI1005" s="224">
        <v>0</v>
      </c>
      <c r="AJ1005" s="224">
        <v>40</v>
      </c>
      <c r="AK1005" s="230">
        <f t="shared" si="167"/>
        <v>2004</v>
      </c>
      <c r="AL1005" s="224">
        <f t="shared" si="168"/>
        <v>40</v>
      </c>
      <c r="AM1005" s="224">
        <v>0</v>
      </c>
      <c r="AN1005" s="224">
        <f t="shared" si="169"/>
        <v>40</v>
      </c>
      <c r="AO1005" s="224">
        <f t="shared" si="170"/>
        <v>40</v>
      </c>
      <c r="AP1005" s="233"/>
      <c r="AQ1005" s="224">
        <f t="shared" si="171"/>
        <v>40</v>
      </c>
      <c r="AR1005" s="224"/>
      <c r="AS1005" s="224">
        <f t="shared" si="172"/>
        <v>40</v>
      </c>
      <c r="AT1005" s="224">
        <f t="shared" si="173"/>
        <v>0</v>
      </c>
      <c r="AU1005" s="224" t="str">
        <f>IFERROR((AQ1005-#REF!+#REF!)/(#REF!-#REF!)*100,"")</f>
        <v/>
      </c>
      <c r="AV1005" s="224"/>
      <c r="AW1005" s="224"/>
      <c r="AX1005" s="224"/>
    </row>
    <row r="1006" ht="12.75" customHeight="1" spans="1:50">
      <c r="A1006" s="13">
        <v>999</v>
      </c>
      <c r="B1006" s="204" t="s">
        <v>2924</v>
      </c>
      <c r="C1006" s="204" t="s">
        <v>2922</v>
      </c>
      <c r="D1006" s="205" t="s">
        <v>1798</v>
      </c>
      <c r="E1006" s="206"/>
      <c r="F1006" s="206"/>
      <c r="G1006" s="207" t="s">
        <v>3126</v>
      </c>
      <c r="H1006" s="208"/>
      <c r="I1006" s="209" t="s">
        <v>1799</v>
      </c>
      <c r="J1006" s="208">
        <v>1</v>
      </c>
      <c r="K1006" s="209" t="s">
        <v>3127</v>
      </c>
      <c r="L1006" s="215" t="s">
        <v>1800</v>
      </c>
      <c r="M1006" s="214" t="str">
        <f t="shared" si="165"/>
        <v>2004-12-31</v>
      </c>
      <c r="N1006" s="46"/>
      <c r="O1006" s="16"/>
      <c r="P1006" s="14"/>
      <c r="Q1006" s="217">
        <v>515</v>
      </c>
      <c r="R1006" s="16">
        <v>0</v>
      </c>
      <c r="S1006" s="16"/>
      <c r="T1006" s="16">
        <f t="shared" si="174"/>
        <v>40</v>
      </c>
      <c r="U1006" s="46"/>
      <c r="V1006" s="16">
        <f t="shared" si="175"/>
        <v>40</v>
      </c>
      <c r="W1006" s="16" t="str">
        <f t="shared" si="166"/>
        <v/>
      </c>
      <c r="X1006" s="14"/>
      <c r="Y1006" s="2"/>
      <c r="AA1006" s="45" t="s">
        <v>3129</v>
      </c>
      <c r="AB1006" s="224" t="s">
        <v>3130</v>
      </c>
      <c r="AC1006" s="224"/>
      <c r="AD1006" s="224"/>
      <c r="AE1006" s="224"/>
      <c r="AF1006" s="224"/>
      <c r="AG1006" s="224">
        <v>1</v>
      </c>
      <c r="AH1006" s="224">
        <v>0</v>
      </c>
      <c r="AI1006" s="224">
        <v>0</v>
      </c>
      <c r="AJ1006" s="224">
        <v>40</v>
      </c>
      <c r="AK1006" s="230">
        <f t="shared" si="167"/>
        <v>2004</v>
      </c>
      <c r="AL1006" s="224">
        <f t="shared" si="168"/>
        <v>40</v>
      </c>
      <c r="AM1006" s="224">
        <v>0</v>
      </c>
      <c r="AN1006" s="224">
        <f t="shared" si="169"/>
        <v>40</v>
      </c>
      <c r="AO1006" s="224">
        <f t="shared" si="170"/>
        <v>40</v>
      </c>
      <c r="AP1006" s="233"/>
      <c r="AQ1006" s="224">
        <f t="shared" si="171"/>
        <v>40</v>
      </c>
      <c r="AR1006" s="224"/>
      <c r="AS1006" s="224">
        <f t="shared" si="172"/>
        <v>40</v>
      </c>
      <c r="AT1006" s="224">
        <f t="shared" si="173"/>
        <v>0</v>
      </c>
      <c r="AU1006" s="224" t="str">
        <f>IFERROR((AQ1006-#REF!+#REF!)/(#REF!-#REF!)*100,"")</f>
        <v/>
      </c>
      <c r="AV1006" s="224"/>
      <c r="AW1006" s="224"/>
      <c r="AX1006" s="224"/>
    </row>
    <row r="1007" ht="12.75" customHeight="1" spans="1:50">
      <c r="A1007" s="13">
        <v>1000</v>
      </c>
      <c r="B1007" s="204" t="s">
        <v>2925</v>
      </c>
      <c r="C1007" s="204" t="s">
        <v>2922</v>
      </c>
      <c r="D1007" s="205" t="s">
        <v>1798</v>
      </c>
      <c r="E1007" s="206"/>
      <c r="F1007" s="206"/>
      <c r="G1007" s="207" t="s">
        <v>3126</v>
      </c>
      <c r="H1007" s="208"/>
      <c r="I1007" s="209" t="s">
        <v>1799</v>
      </c>
      <c r="J1007" s="208">
        <v>1</v>
      </c>
      <c r="K1007" s="209" t="s">
        <v>3127</v>
      </c>
      <c r="L1007" s="215" t="s">
        <v>1800</v>
      </c>
      <c r="M1007" s="214" t="str">
        <f t="shared" si="165"/>
        <v>2004-12-31</v>
      </c>
      <c r="N1007" s="46"/>
      <c r="O1007" s="16"/>
      <c r="P1007" s="14"/>
      <c r="Q1007" s="217">
        <v>515</v>
      </c>
      <c r="R1007" s="16">
        <v>0</v>
      </c>
      <c r="S1007" s="16"/>
      <c r="T1007" s="16">
        <f t="shared" si="174"/>
        <v>40</v>
      </c>
      <c r="U1007" s="46"/>
      <c r="V1007" s="16">
        <f t="shared" si="175"/>
        <v>40</v>
      </c>
      <c r="W1007" s="16" t="str">
        <f t="shared" si="166"/>
        <v/>
      </c>
      <c r="X1007" s="14"/>
      <c r="Y1007" s="2"/>
      <c r="AA1007" s="45" t="s">
        <v>3129</v>
      </c>
      <c r="AB1007" s="224" t="s">
        <v>3130</v>
      </c>
      <c r="AC1007" s="224"/>
      <c r="AD1007" s="224"/>
      <c r="AE1007" s="224"/>
      <c r="AF1007" s="224"/>
      <c r="AG1007" s="224">
        <v>1</v>
      </c>
      <c r="AH1007" s="224">
        <v>0</v>
      </c>
      <c r="AI1007" s="224">
        <v>0</v>
      </c>
      <c r="AJ1007" s="224">
        <v>40</v>
      </c>
      <c r="AK1007" s="230">
        <f t="shared" si="167"/>
        <v>2004</v>
      </c>
      <c r="AL1007" s="224">
        <f t="shared" si="168"/>
        <v>40</v>
      </c>
      <c r="AM1007" s="224">
        <v>0</v>
      </c>
      <c r="AN1007" s="224">
        <f t="shared" si="169"/>
        <v>40</v>
      </c>
      <c r="AO1007" s="224">
        <f t="shared" si="170"/>
        <v>40</v>
      </c>
      <c r="AP1007" s="233"/>
      <c r="AQ1007" s="224">
        <f t="shared" si="171"/>
        <v>40</v>
      </c>
      <c r="AR1007" s="224"/>
      <c r="AS1007" s="224">
        <f t="shared" si="172"/>
        <v>40</v>
      </c>
      <c r="AT1007" s="224">
        <f t="shared" si="173"/>
        <v>0</v>
      </c>
      <c r="AU1007" s="224" t="str">
        <f>IFERROR((AQ1007-#REF!+#REF!)/(#REF!-#REF!)*100,"")</f>
        <v/>
      </c>
      <c r="AV1007" s="224"/>
      <c r="AW1007" s="224"/>
      <c r="AX1007" s="224"/>
    </row>
    <row r="1008" ht="12.75" customHeight="1" spans="1:50">
      <c r="A1008" s="13">
        <v>1001</v>
      </c>
      <c r="B1008" s="204" t="s">
        <v>2926</v>
      </c>
      <c r="C1008" s="204" t="s">
        <v>2922</v>
      </c>
      <c r="D1008" s="205" t="s">
        <v>1798</v>
      </c>
      <c r="E1008" s="206"/>
      <c r="F1008" s="206"/>
      <c r="G1008" s="207" t="s">
        <v>3126</v>
      </c>
      <c r="H1008" s="208"/>
      <c r="I1008" s="209" t="s">
        <v>1799</v>
      </c>
      <c r="J1008" s="208">
        <v>1</v>
      </c>
      <c r="K1008" s="209" t="s">
        <v>3127</v>
      </c>
      <c r="L1008" s="215" t="s">
        <v>1800</v>
      </c>
      <c r="M1008" s="214" t="str">
        <f t="shared" si="165"/>
        <v>2004-12-31</v>
      </c>
      <c r="N1008" s="46"/>
      <c r="O1008" s="16"/>
      <c r="P1008" s="14"/>
      <c r="Q1008" s="217">
        <v>515</v>
      </c>
      <c r="R1008" s="16">
        <v>0</v>
      </c>
      <c r="S1008" s="16"/>
      <c r="T1008" s="16">
        <f t="shared" si="174"/>
        <v>40</v>
      </c>
      <c r="U1008" s="46"/>
      <c r="V1008" s="16">
        <f t="shared" si="175"/>
        <v>40</v>
      </c>
      <c r="W1008" s="16" t="str">
        <f t="shared" si="166"/>
        <v/>
      </c>
      <c r="X1008" s="14"/>
      <c r="Y1008" s="2"/>
      <c r="AA1008" s="45" t="s">
        <v>3129</v>
      </c>
      <c r="AB1008" s="224" t="s">
        <v>3130</v>
      </c>
      <c r="AC1008" s="224"/>
      <c r="AD1008" s="224"/>
      <c r="AE1008" s="224"/>
      <c r="AF1008" s="224"/>
      <c r="AG1008" s="224">
        <v>1</v>
      </c>
      <c r="AH1008" s="224">
        <v>0</v>
      </c>
      <c r="AI1008" s="224">
        <v>0</v>
      </c>
      <c r="AJ1008" s="224">
        <v>40</v>
      </c>
      <c r="AK1008" s="230">
        <f t="shared" si="167"/>
        <v>2004</v>
      </c>
      <c r="AL1008" s="224">
        <f t="shared" si="168"/>
        <v>40</v>
      </c>
      <c r="AM1008" s="224">
        <v>0</v>
      </c>
      <c r="AN1008" s="224">
        <f t="shared" si="169"/>
        <v>40</v>
      </c>
      <c r="AO1008" s="224">
        <f t="shared" si="170"/>
        <v>40</v>
      </c>
      <c r="AP1008" s="233"/>
      <c r="AQ1008" s="224">
        <f t="shared" si="171"/>
        <v>40</v>
      </c>
      <c r="AR1008" s="224"/>
      <c r="AS1008" s="224">
        <f t="shared" si="172"/>
        <v>40</v>
      </c>
      <c r="AT1008" s="224">
        <f t="shared" si="173"/>
        <v>0</v>
      </c>
      <c r="AU1008" s="224" t="str">
        <f>IFERROR((AQ1008-#REF!+#REF!)/(#REF!-#REF!)*100,"")</f>
        <v/>
      </c>
      <c r="AV1008" s="224"/>
      <c r="AW1008" s="224"/>
      <c r="AX1008" s="224"/>
    </row>
    <row r="1009" ht="12.75" customHeight="1" spans="1:50">
      <c r="A1009" s="13">
        <v>1002</v>
      </c>
      <c r="B1009" s="204" t="s">
        <v>2927</v>
      </c>
      <c r="C1009" s="204" t="s">
        <v>2922</v>
      </c>
      <c r="D1009" s="205" t="s">
        <v>1798</v>
      </c>
      <c r="E1009" s="206"/>
      <c r="F1009" s="206"/>
      <c r="G1009" s="207" t="s">
        <v>3126</v>
      </c>
      <c r="H1009" s="208"/>
      <c r="I1009" s="209" t="s">
        <v>1799</v>
      </c>
      <c r="J1009" s="208">
        <v>1</v>
      </c>
      <c r="K1009" s="209" t="s">
        <v>3127</v>
      </c>
      <c r="L1009" s="215" t="s">
        <v>1800</v>
      </c>
      <c r="M1009" s="214" t="str">
        <f t="shared" si="165"/>
        <v>2004-12-31</v>
      </c>
      <c r="N1009" s="46"/>
      <c r="O1009" s="16"/>
      <c r="P1009" s="14"/>
      <c r="Q1009" s="217">
        <v>515</v>
      </c>
      <c r="R1009" s="16">
        <v>0</v>
      </c>
      <c r="S1009" s="16"/>
      <c r="T1009" s="16">
        <f t="shared" si="174"/>
        <v>40</v>
      </c>
      <c r="U1009" s="46"/>
      <c r="V1009" s="16">
        <f t="shared" si="175"/>
        <v>40</v>
      </c>
      <c r="W1009" s="16" t="str">
        <f t="shared" si="166"/>
        <v/>
      </c>
      <c r="X1009" s="14"/>
      <c r="Y1009" s="2"/>
      <c r="AA1009" s="45" t="s">
        <v>3129</v>
      </c>
      <c r="AB1009" s="224" t="s">
        <v>3130</v>
      </c>
      <c r="AC1009" s="224"/>
      <c r="AD1009" s="224"/>
      <c r="AE1009" s="224"/>
      <c r="AF1009" s="224"/>
      <c r="AG1009" s="224">
        <v>1</v>
      </c>
      <c r="AH1009" s="224">
        <v>0</v>
      </c>
      <c r="AI1009" s="224">
        <v>0</v>
      </c>
      <c r="AJ1009" s="224">
        <v>40</v>
      </c>
      <c r="AK1009" s="230">
        <f t="shared" si="167"/>
        <v>2004</v>
      </c>
      <c r="AL1009" s="224">
        <f t="shared" si="168"/>
        <v>40</v>
      </c>
      <c r="AM1009" s="224">
        <v>0</v>
      </c>
      <c r="AN1009" s="224">
        <f t="shared" si="169"/>
        <v>40</v>
      </c>
      <c r="AO1009" s="224">
        <f t="shared" si="170"/>
        <v>40</v>
      </c>
      <c r="AP1009" s="233"/>
      <c r="AQ1009" s="224">
        <f t="shared" si="171"/>
        <v>40</v>
      </c>
      <c r="AR1009" s="224"/>
      <c r="AS1009" s="224">
        <f t="shared" si="172"/>
        <v>40</v>
      </c>
      <c r="AT1009" s="224">
        <f t="shared" si="173"/>
        <v>0</v>
      </c>
      <c r="AU1009" s="224" t="str">
        <f>IFERROR((AQ1009-#REF!+#REF!)/(#REF!-#REF!)*100,"")</f>
        <v/>
      </c>
      <c r="AV1009" s="224"/>
      <c r="AW1009" s="224"/>
      <c r="AX1009" s="224"/>
    </row>
    <row r="1010" ht="12.75" customHeight="1" spans="1:50">
      <c r="A1010" s="13">
        <v>1003</v>
      </c>
      <c r="B1010" s="204" t="s">
        <v>2928</v>
      </c>
      <c r="C1010" s="204" t="s">
        <v>2922</v>
      </c>
      <c r="D1010" s="205" t="s">
        <v>1798</v>
      </c>
      <c r="E1010" s="206"/>
      <c r="F1010" s="206"/>
      <c r="G1010" s="207" t="s">
        <v>3126</v>
      </c>
      <c r="H1010" s="208"/>
      <c r="I1010" s="209" t="s">
        <v>1799</v>
      </c>
      <c r="J1010" s="208">
        <v>1</v>
      </c>
      <c r="K1010" s="209" t="s">
        <v>3127</v>
      </c>
      <c r="L1010" s="215" t="s">
        <v>1800</v>
      </c>
      <c r="M1010" s="214" t="str">
        <f t="shared" si="165"/>
        <v>2004-12-31</v>
      </c>
      <c r="N1010" s="46"/>
      <c r="O1010" s="16"/>
      <c r="P1010" s="14"/>
      <c r="Q1010" s="217">
        <v>515</v>
      </c>
      <c r="R1010" s="16">
        <v>0</v>
      </c>
      <c r="S1010" s="16"/>
      <c r="T1010" s="16">
        <f t="shared" si="174"/>
        <v>40</v>
      </c>
      <c r="U1010" s="46"/>
      <c r="V1010" s="16">
        <f t="shared" si="175"/>
        <v>40</v>
      </c>
      <c r="W1010" s="16" t="str">
        <f t="shared" si="166"/>
        <v/>
      </c>
      <c r="X1010" s="14"/>
      <c r="Y1010" s="2"/>
      <c r="AA1010" s="45" t="s">
        <v>3129</v>
      </c>
      <c r="AB1010" s="224" t="s">
        <v>3130</v>
      </c>
      <c r="AC1010" s="224"/>
      <c r="AD1010" s="224"/>
      <c r="AE1010" s="224"/>
      <c r="AF1010" s="224"/>
      <c r="AG1010" s="224">
        <v>1</v>
      </c>
      <c r="AH1010" s="224">
        <v>0</v>
      </c>
      <c r="AI1010" s="224">
        <v>0</v>
      </c>
      <c r="AJ1010" s="224">
        <v>40</v>
      </c>
      <c r="AK1010" s="230">
        <f t="shared" si="167"/>
        <v>2004</v>
      </c>
      <c r="AL1010" s="224">
        <f t="shared" si="168"/>
        <v>40</v>
      </c>
      <c r="AM1010" s="224">
        <v>0</v>
      </c>
      <c r="AN1010" s="224">
        <f t="shared" si="169"/>
        <v>40</v>
      </c>
      <c r="AO1010" s="224">
        <f t="shared" si="170"/>
        <v>40</v>
      </c>
      <c r="AP1010" s="233"/>
      <c r="AQ1010" s="224">
        <f t="shared" si="171"/>
        <v>40</v>
      </c>
      <c r="AR1010" s="224"/>
      <c r="AS1010" s="224">
        <f t="shared" si="172"/>
        <v>40</v>
      </c>
      <c r="AT1010" s="224">
        <f t="shared" si="173"/>
        <v>0</v>
      </c>
      <c r="AU1010" s="224" t="str">
        <f>IFERROR((AQ1010-#REF!+#REF!)/(#REF!-#REF!)*100,"")</f>
        <v/>
      </c>
      <c r="AV1010" s="224"/>
      <c r="AW1010" s="224"/>
      <c r="AX1010" s="224"/>
    </row>
    <row r="1011" ht="12.75" customHeight="1" spans="1:50">
      <c r="A1011" s="13">
        <v>1004</v>
      </c>
      <c r="B1011" s="204" t="s">
        <v>2929</v>
      </c>
      <c r="C1011" s="204" t="s">
        <v>2922</v>
      </c>
      <c r="D1011" s="205" t="s">
        <v>1798</v>
      </c>
      <c r="E1011" s="206"/>
      <c r="F1011" s="206"/>
      <c r="G1011" s="207" t="s">
        <v>3126</v>
      </c>
      <c r="H1011" s="208"/>
      <c r="I1011" s="209" t="s">
        <v>1799</v>
      </c>
      <c r="J1011" s="208">
        <v>1</v>
      </c>
      <c r="K1011" s="209" t="s">
        <v>3127</v>
      </c>
      <c r="L1011" s="215" t="s">
        <v>1800</v>
      </c>
      <c r="M1011" s="214" t="str">
        <f t="shared" si="165"/>
        <v>2004-12-31</v>
      </c>
      <c r="N1011" s="46"/>
      <c r="O1011" s="16"/>
      <c r="P1011" s="14"/>
      <c r="Q1011" s="217">
        <v>515</v>
      </c>
      <c r="R1011" s="16">
        <v>0</v>
      </c>
      <c r="S1011" s="16"/>
      <c r="T1011" s="16">
        <f t="shared" si="174"/>
        <v>40</v>
      </c>
      <c r="U1011" s="46"/>
      <c r="V1011" s="16">
        <f t="shared" si="175"/>
        <v>40</v>
      </c>
      <c r="W1011" s="16" t="str">
        <f t="shared" si="166"/>
        <v/>
      </c>
      <c r="X1011" s="14"/>
      <c r="Y1011" s="2"/>
      <c r="AA1011" s="45" t="s">
        <v>3129</v>
      </c>
      <c r="AB1011" s="224" t="s">
        <v>3130</v>
      </c>
      <c r="AC1011" s="224"/>
      <c r="AD1011" s="224"/>
      <c r="AE1011" s="224"/>
      <c r="AF1011" s="224"/>
      <c r="AG1011" s="224">
        <v>1</v>
      </c>
      <c r="AH1011" s="224">
        <v>0</v>
      </c>
      <c r="AI1011" s="224">
        <v>0</v>
      </c>
      <c r="AJ1011" s="224">
        <v>40</v>
      </c>
      <c r="AK1011" s="230">
        <f t="shared" si="167"/>
        <v>2004</v>
      </c>
      <c r="AL1011" s="224">
        <f t="shared" si="168"/>
        <v>40</v>
      </c>
      <c r="AM1011" s="224">
        <v>0</v>
      </c>
      <c r="AN1011" s="224">
        <f t="shared" si="169"/>
        <v>40</v>
      </c>
      <c r="AO1011" s="224">
        <f t="shared" si="170"/>
        <v>40</v>
      </c>
      <c r="AP1011" s="233"/>
      <c r="AQ1011" s="224">
        <f t="shared" si="171"/>
        <v>40</v>
      </c>
      <c r="AR1011" s="224"/>
      <c r="AS1011" s="224">
        <f t="shared" si="172"/>
        <v>40</v>
      </c>
      <c r="AT1011" s="224">
        <f t="shared" si="173"/>
        <v>0</v>
      </c>
      <c r="AU1011" s="224" t="str">
        <f>IFERROR((AQ1011-#REF!+#REF!)/(#REF!-#REF!)*100,"")</f>
        <v/>
      </c>
      <c r="AV1011" s="224"/>
      <c r="AW1011" s="224"/>
      <c r="AX1011" s="224"/>
    </row>
    <row r="1012" ht="12.75" customHeight="1" spans="1:50">
      <c r="A1012" s="13">
        <v>1005</v>
      </c>
      <c r="B1012" s="204" t="s">
        <v>2930</v>
      </c>
      <c r="C1012" s="204" t="s">
        <v>2922</v>
      </c>
      <c r="D1012" s="205" t="s">
        <v>1798</v>
      </c>
      <c r="E1012" s="206"/>
      <c r="F1012" s="206"/>
      <c r="G1012" s="207" t="s">
        <v>3126</v>
      </c>
      <c r="H1012" s="208"/>
      <c r="I1012" s="209" t="s">
        <v>1799</v>
      </c>
      <c r="J1012" s="208">
        <v>1</v>
      </c>
      <c r="K1012" s="209" t="s">
        <v>3127</v>
      </c>
      <c r="L1012" s="215" t="s">
        <v>1800</v>
      </c>
      <c r="M1012" s="214" t="str">
        <f t="shared" si="165"/>
        <v>2004-12-31</v>
      </c>
      <c r="N1012" s="46"/>
      <c r="O1012" s="16"/>
      <c r="P1012" s="14"/>
      <c r="Q1012" s="217">
        <v>515</v>
      </c>
      <c r="R1012" s="16">
        <v>0</v>
      </c>
      <c r="S1012" s="16"/>
      <c r="T1012" s="16">
        <f t="shared" si="174"/>
        <v>40</v>
      </c>
      <c r="U1012" s="46"/>
      <c r="V1012" s="16">
        <f t="shared" si="175"/>
        <v>40</v>
      </c>
      <c r="W1012" s="16" t="str">
        <f t="shared" si="166"/>
        <v/>
      </c>
      <c r="X1012" s="14"/>
      <c r="Y1012" s="2"/>
      <c r="AA1012" s="45" t="s">
        <v>3129</v>
      </c>
      <c r="AB1012" s="224" t="s">
        <v>3130</v>
      </c>
      <c r="AC1012" s="224"/>
      <c r="AD1012" s="224"/>
      <c r="AE1012" s="224"/>
      <c r="AF1012" s="224"/>
      <c r="AG1012" s="224">
        <v>1</v>
      </c>
      <c r="AH1012" s="224">
        <v>0</v>
      </c>
      <c r="AI1012" s="224">
        <v>0</v>
      </c>
      <c r="AJ1012" s="224">
        <v>40</v>
      </c>
      <c r="AK1012" s="230">
        <f t="shared" si="167"/>
        <v>2004</v>
      </c>
      <c r="AL1012" s="224">
        <f t="shared" si="168"/>
        <v>40</v>
      </c>
      <c r="AM1012" s="224">
        <v>0</v>
      </c>
      <c r="AN1012" s="224">
        <f t="shared" si="169"/>
        <v>40</v>
      </c>
      <c r="AO1012" s="224">
        <f t="shared" si="170"/>
        <v>40</v>
      </c>
      <c r="AP1012" s="233"/>
      <c r="AQ1012" s="224">
        <f t="shared" si="171"/>
        <v>40</v>
      </c>
      <c r="AR1012" s="224"/>
      <c r="AS1012" s="224">
        <f t="shared" si="172"/>
        <v>40</v>
      </c>
      <c r="AT1012" s="224">
        <f t="shared" si="173"/>
        <v>0</v>
      </c>
      <c r="AU1012" s="224" t="str">
        <f>IFERROR((AQ1012-#REF!+#REF!)/(#REF!-#REF!)*100,"")</f>
        <v/>
      </c>
      <c r="AV1012" s="224"/>
      <c r="AW1012" s="224"/>
      <c r="AX1012" s="224"/>
    </row>
    <row r="1013" ht="12.75" customHeight="1" spans="1:50">
      <c r="A1013" s="13">
        <v>1006</v>
      </c>
      <c r="B1013" s="204" t="s">
        <v>2931</v>
      </c>
      <c r="C1013" s="204" t="s">
        <v>2922</v>
      </c>
      <c r="D1013" s="205" t="s">
        <v>1798</v>
      </c>
      <c r="E1013" s="206"/>
      <c r="F1013" s="206"/>
      <c r="G1013" s="207" t="s">
        <v>3126</v>
      </c>
      <c r="H1013" s="208"/>
      <c r="I1013" s="209" t="s">
        <v>1799</v>
      </c>
      <c r="J1013" s="208">
        <v>1</v>
      </c>
      <c r="K1013" s="209" t="s">
        <v>3127</v>
      </c>
      <c r="L1013" s="215" t="s">
        <v>1800</v>
      </c>
      <c r="M1013" s="214" t="str">
        <f t="shared" si="165"/>
        <v>2004-12-31</v>
      </c>
      <c r="N1013" s="46"/>
      <c r="O1013" s="16"/>
      <c r="P1013" s="14"/>
      <c r="Q1013" s="217">
        <v>515</v>
      </c>
      <c r="R1013" s="16">
        <v>0</v>
      </c>
      <c r="S1013" s="16"/>
      <c r="T1013" s="16">
        <f t="shared" si="174"/>
        <v>40</v>
      </c>
      <c r="U1013" s="46"/>
      <c r="V1013" s="16">
        <f t="shared" si="175"/>
        <v>40</v>
      </c>
      <c r="W1013" s="16" t="str">
        <f t="shared" si="166"/>
        <v/>
      </c>
      <c r="X1013" s="14"/>
      <c r="Y1013" s="2"/>
      <c r="AA1013" s="45" t="s">
        <v>3129</v>
      </c>
      <c r="AB1013" s="224" t="s">
        <v>3130</v>
      </c>
      <c r="AC1013" s="224"/>
      <c r="AD1013" s="224"/>
      <c r="AE1013" s="224"/>
      <c r="AF1013" s="224"/>
      <c r="AG1013" s="224">
        <v>1</v>
      </c>
      <c r="AH1013" s="224">
        <v>0</v>
      </c>
      <c r="AI1013" s="224">
        <v>0</v>
      </c>
      <c r="AJ1013" s="224">
        <v>40</v>
      </c>
      <c r="AK1013" s="230">
        <f t="shared" si="167"/>
        <v>2004</v>
      </c>
      <c r="AL1013" s="224">
        <f t="shared" si="168"/>
        <v>40</v>
      </c>
      <c r="AM1013" s="224">
        <v>0</v>
      </c>
      <c r="AN1013" s="224">
        <f t="shared" si="169"/>
        <v>40</v>
      </c>
      <c r="AO1013" s="224">
        <f t="shared" si="170"/>
        <v>40</v>
      </c>
      <c r="AP1013" s="233"/>
      <c r="AQ1013" s="224">
        <f t="shared" si="171"/>
        <v>40</v>
      </c>
      <c r="AR1013" s="224"/>
      <c r="AS1013" s="224">
        <f t="shared" si="172"/>
        <v>40</v>
      </c>
      <c r="AT1013" s="224">
        <f t="shared" si="173"/>
        <v>0</v>
      </c>
      <c r="AU1013" s="224" t="str">
        <f>IFERROR((AQ1013-#REF!+#REF!)/(#REF!-#REF!)*100,"")</f>
        <v/>
      </c>
      <c r="AV1013" s="224"/>
      <c r="AW1013" s="224"/>
      <c r="AX1013" s="224"/>
    </row>
    <row r="1014" ht="12.75" customHeight="1" spans="1:50">
      <c r="A1014" s="13">
        <v>1007</v>
      </c>
      <c r="B1014" s="204" t="s">
        <v>2932</v>
      </c>
      <c r="C1014" s="204" t="s">
        <v>2826</v>
      </c>
      <c r="D1014" s="205" t="s">
        <v>1798</v>
      </c>
      <c r="E1014" s="206"/>
      <c r="F1014" s="206"/>
      <c r="G1014" s="207" t="s">
        <v>3126</v>
      </c>
      <c r="H1014" s="208"/>
      <c r="I1014" s="209" t="s">
        <v>1820</v>
      </c>
      <c r="J1014" s="208">
        <v>1</v>
      </c>
      <c r="K1014" s="209" t="s">
        <v>3127</v>
      </c>
      <c r="L1014" s="215" t="s">
        <v>1800</v>
      </c>
      <c r="M1014" s="214" t="str">
        <f t="shared" si="165"/>
        <v>2004-12-31</v>
      </c>
      <c r="N1014" s="46"/>
      <c r="O1014" s="16"/>
      <c r="P1014" s="14"/>
      <c r="Q1014" s="217">
        <v>5521</v>
      </c>
      <c r="R1014" s="16">
        <v>0</v>
      </c>
      <c r="S1014" s="16"/>
      <c r="T1014" s="16">
        <f t="shared" si="174"/>
        <v>0</v>
      </c>
      <c r="U1014" s="46"/>
      <c r="V1014" s="16">
        <f t="shared" si="175"/>
        <v>0</v>
      </c>
      <c r="W1014" s="16" t="str">
        <f t="shared" si="166"/>
        <v/>
      </c>
      <c r="X1014" s="14"/>
      <c r="Y1014" s="2"/>
      <c r="AA1014" s="45" t="s">
        <v>3129</v>
      </c>
      <c r="AB1014" s="224" t="s">
        <v>3130</v>
      </c>
      <c r="AC1014" s="224"/>
      <c r="AD1014" s="224"/>
      <c r="AE1014" s="224"/>
      <c r="AF1014" s="224"/>
      <c r="AG1014" s="224">
        <v>1</v>
      </c>
      <c r="AH1014" s="224">
        <v>0</v>
      </c>
      <c r="AI1014" s="224">
        <v>0</v>
      </c>
      <c r="AJ1014" s="224">
        <v>0</v>
      </c>
      <c r="AK1014" s="230">
        <f t="shared" si="167"/>
        <v>2004</v>
      </c>
      <c r="AL1014" s="224">
        <f t="shared" si="168"/>
        <v>0</v>
      </c>
      <c r="AM1014" s="224">
        <v>0</v>
      </c>
      <c r="AN1014" s="224">
        <f t="shared" si="169"/>
        <v>0</v>
      </c>
      <c r="AO1014" s="224">
        <f t="shared" si="170"/>
        <v>0</v>
      </c>
      <c r="AP1014" s="233"/>
      <c r="AQ1014" s="224">
        <f t="shared" si="171"/>
        <v>0</v>
      </c>
      <c r="AR1014" s="224"/>
      <c r="AS1014" s="224">
        <f t="shared" si="172"/>
        <v>0</v>
      </c>
      <c r="AT1014" s="224">
        <f t="shared" si="173"/>
        <v>0</v>
      </c>
      <c r="AU1014" s="224" t="str">
        <f>IFERROR((AQ1014-#REF!+#REF!)/(#REF!-#REF!)*100,"")</f>
        <v/>
      </c>
      <c r="AV1014" s="224"/>
      <c r="AW1014" s="224"/>
      <c r="AX1014" s="224"/>
    </row>
    <row r="1015" ht="12.75" customHeight="1" spans="1:50">
      <c r="A1015" s="13">
        <v>1008</v>
      </c>
      <c r="B1015" s="204" t="s">
        <v>2933</v>
      </c>
      <c r="C1015" s="204" t="s">
        <v>2173</v>
      </c>
      <c r="D1015" s="205" t="s">
        <v>1798</v>
      </c>
      <c r="E1015" s="206"/>
      <c r="F1015" s="206"/>
      <c r="G1015" s="207" t="s">
        <v>3126</v>
      </c>
      <c r="H1015" s="208"/>
      <c r="I1015" s="209" t="s">
        <v>1820</v>
      </c>
      <c r="J1015" s="208">
        <v>1</v>
      </c>
      <c r="K1015" s="209" t="s">
        <v>3127</v>
      </c>
      <c r="L1015" s="215" t="s">
        <v>1800</v>
      </c>
      <c r="M1015" s="214" t="str">
        <f t="shared" si="165"/>
        <v>2004-12-31</v>
      </c>
      <c r="N1015" s="46"/>
      <c r="O1015" s="16"/>
      <c r="P1015" s="14"/>
      <c r="Q1015" s="217">
        <v>637</v>
      </c>
      <c r="R1015" s="16">
        <v>0</v>
      </c>
      <c r="S1015" s="16"/>
      <c r="T1015" s="16">
        <f t="shared" si="174"/>
        <v>10</v>
      </c>
      <c r="U1015" s="46"/>
      <c r="V1015" s="16">
        <f t="shared" si="175"/>
        <v>10</v>
      </c>
      <c r="W1015" s="16" t="str">
        <f t="shared" si="166"/>
        <v/>
      </c>
      <c r="X1015" s="14"/>
      <c r="Y1015" s="2"/>
      <c r="AA1015" s="45" t="s">
        <v>3129</v>
      </c>
      <c r="AB1015" s="224" t="s">
        <v>3130</v>
      </c>
      <c r="AC1015" s="224"/>
      <c r="AD1015" s="224"/>
      <c r="AE1015" s="224"/>
      <c r="AF1015" s="224"/>
      <c r="AG1015" s="224">
        <v>1</v>
      </c>
      <c r="AH1015" s="224">
        <v>0</v>
      </c>
      <c r="AI1015" s="224">
        <v>0</v>
      </c>
      <c r="AJ1015" s="224">
        <v>10</v>
      </c>
      <c r="AK1015" s="230">
        <f t="shared" si="167"/>
        <v>2004</v>
      </c>
      <c r="AL1015" s="224">
        <f t="shared" si="168"/>
        <v>10</v>
      </c>
      <c r="AM1015" s="224">
        <v>0</v>
      </c>
      <c r="AN1015" s="224">
        <f t="shared" si="169"/>
        <v>10</v>
      </c>
      <c r="AO1015" s="224">
        <f t="shared" si="170"/>
        <v>10</v>
      </c>
      <c r="AP1015" s="233"/>
      <c r="AQ1015" s="224">
        <f t="shared" si="171"/>
        <v>10</v>
      </c>
      <c r="AR1015" s="224"/>
      <c r="AS1015" s="224">
        <f t="shared" si="172"/>
        <v>10</v>
      </c>
      <c r="AT1015" s="224">
        <f t="shared" si="173"/>
        <v>0</v>
      </c>
      <c r="AU1015" s="224" t="str">
        <f>IFERROR((AQ1015-#REF!+#REF!)/(#REF!-#REF!)*100,"")</f>
        <v/>
      </c>
      <c r="AV1015" s="224"/>
      <c r="AW1015" s="224"/>
      <c r="AX1015" s="224"/>
    </row>
    <row r="1016" ht="12.75" customHeight="1" spans="1:50">
      <c r="A1016" s="13">
        <v>1009</v>
      </c>
      <c r="B1016" s="204" t="s">
        <v>2934</v>
      </c>
      <c r="C1016" s="204" t="s">
        <v>1802</v>
      </c>
      <c r="D1016" s="205" t="s">
        <v>1798</v>
      </c>
      <c r="E1016" s="206"/>
      <c r="F1016" s="206"/>
      <c r="G1016" s="207" t="s">
        <v>3126</v>
      </c>
      <c r="H1016" s="208"/>
      <c r="I1016" s="209" t="s">
        <v>1799</v>
      </c>
      <c r="J1016" s="208">
        <v>1</v>
      </c>
      <c r="K1016" s="209" t="s">
        <v>3127</v>
      </c>
      <c r="L1016" s="215" t="s">
        <v>1800</v>
      </c>
      <c r="M1016" s="214" t="str">
        <f t="shared" si="165"/>
        <v>2004-12-31</v>
      </c>
      <c r="N1016" s="46"/>
      <c r="O1016" s="16"/>
      <c r="P1016" s="14"/>
      <c r="Q1016" s="217">
        <v>416</v>
      </c>
      <c r="R1016" s="16">
        <v>0</v>
      </c>
      <c r="S1016" s="16"/>
      <c r="T1016" s="16">
        <f t="shared" si="174"/>
        <v>20</v>
      </c>
      <c r="U1016" s="46"/>
      <c r="V1016" s="16">
        <f t="shared" si="175"/>
        <v>20</v>
      </c>
      <c r="W1016" s="16" t="str">
        <f t="shared" si="166"/>
        <v/>
      </c>
      <c r="X1016" s="14"/>
      <c r="Y1016" s="2"/>
      <c r="AA1016" s="45" t="s">
        <v>3129</v>
      </c>
      <c r="AB1016" s="224" t="s">
        <v>3130</v>
      </c>
      <c r="AC1016" s="224"/>
      <c r="AD1016" s="224"/>
      <c r="AE1016" s="224"/>
      <c r="AF1016" s="224"/>
      <c r="AG1016" s="224">
        <v>1</v>
      </c>
      <c r="AH1016" s="224">
        <v>0</v>
      </c>
      <c r="AI1016" s="224">
        <v>0</v>
      </c>
      <c r="AJ1016" s="224">
        <v>20</v>
      </c>
      <c r="AK1016" s="230">
        <f t="shared" si="167"/>
        <v>2004</v>
      </c>
      <c r="AL1016" s="224">
        <f t="shared" si="168"/>
        <v>20</v>
      </c>
      <c r="AM1016" s="224">
        <v>0</v>
      </c>
      <c r="AN1016" s="224">
        <f t="shared" si="169"/>
        <v>20</v>
      </c>
      <c r="AO1016" s="224">
        <f t="shared" si="170"/>
        <v>20</v>
      </c>
      <c r="AP1016" s="233"/>
      <c r="AQ1016" s="224">
        <f t="shared" si="171"/>
        <v>20</v>
      </c>
      <c r="AR1016" s="224"/>
      <c r="AS1016" s="224">
        <f t="shared" si="172"/>
        <v>20</v>
      </c>
      <c r="AT1016" s="224">
        <f t="shared" si="173"/>
        <v>0</v>
      </c>
      <c r="AU1016" s="224" t="str">
        <f>IFERROR((AQ1016-#REF!+#REF!)/(#REF!-#REF!)*100,"")</f>
        <v/>
      </c>
      <c r="AV1016" s="224"/>
      <c r="AW1016" s="224"/>
      <c r="AX1016" s="224"/>
    </row>
    <row r="1017" ht="12.75" customHeight="1" spans="1:50">
      <c r="A1017" s="13">
        <v>1010</v>
      </c>
      <c r="B1017" s="204" t="s">
        <v>2935</v>
      </c>
      <c r="C1017" s="204" t="s">
        <v>1802</v>
      </c>
      <c r="D1017" s="205" t="s">
        <v>1798</v>
      </c>
      <c r="E1017" s="206"/>
      <c r="F1017" s="206"/>
      <c r="G1017" s="207" t="s">
        <v>3126</v>
      </c>
      <c r="H1017" s="208"/>
      <c r="I1017" s="209" t="s">
        <v>1799</v>
      </c>
      <c r="J1017" s="208">
        <v>1</v>
      </c>
      <c r="K1017" s="209" t="s">
        <v>3127</v>
      </c>
      <c r="L1017" s="215" t="s">
        <v>1800</v>
      </c>
      <c r="M1017" s="214" t="str">
        <f t="shared" si="165"/>
        <v>2004-12-31</v>
      </c>
      <c r="N1017" s="46"/>
      <c r="O1017" s="16"/>
      <c r="P1017" s="14"/>
      <c r="Q1017" s="217">
        <v>416</v>
      </c>
      <c r="R1017" s="16">
        <v>0</v>
      </c>
      <c r="S1017" s="16"/>
      <c r="T1017" s="16">
        <f t="shared" si="174"/>
        <v>20</v>
      </c>
      <c r="U1017" s="46"/>
      <c r="V1017" s="16">
        <f t="shared" si="175"/>
        <v>20</v>
      </c>
      <c r="W1017" s="16" t="str">
        <f t="shared" si="166"/>
        <v/>
      </c>
      <c r="X1017" s="14"/>
      <c r="Y1017" s="2"/>
      <c r="AA1017" s="45" t="s">
        <v>3129</v>
      </c>
      <c r="AB1017" s="224" t="s">
        <v>3130</v>
      </c>
      <c r="AC1017" s="224"/>
      <c r="AD1017" s="224"/>
      <c r="AE1017" s="224"/>
      <c r="AF1017" s="224"/>
      <c r="AG1017" s="224">
        <v>1</v>
      </c>
      <c r="AH1017" s="224">
        <v>0</v>
      </c>
      <c r="AI1017" s="224">
        <v>0</v>
      </c>
      <c r="AJ1017" s="224">
        <v>20</v>
      </c>
      <c r="AK1017" s="230">
        <f t="shared" si="167"/>
        <v>2004</v>
      </c>
      <c r="AL1017" s="224">
        <f t="shared" si="168"/>
        <v>20</v>
      </c>
      <c r="AM1017" s="224">
        <v>0</v>
      </c>
      <c r="AN1017" s="224">
        <f t="shared" si="169"/>
        <v>20</v>
      </c>
      <c r="AO1017" s="224">
        <f t="shared" si="170"/>
        <v>20</v>
      </c>
      <c r="AP1017" s="233"/>
      <c r="AQ1017" s="224">
        <f t="shared" si="171"/>
        <v>20</v>
      </c>
      <c r="AR1017" s="224"/>
      <c r="AS1017" s="224">
        <f t="shared" si="172"/>
        <v>20</v>
      </c>
      <c r="AT1017" s="224">
        <f t="shared" si="173"/>
        <v>0</v>
      </c>
      <c r="AU1017" s="224" t="str">
        <f>IFERROR((AQ1017-#REF!+#REF!)/(#REF!-#REF!)*100,"")</f>
        <v/>
      </c>
      <c r="AV1017" s="224"/>
      <c r="AW1017" s="224"/>
      <c r="AX1017" s="224"/>
    </row>
    <row r="1018" ht="12.75" customHeight="1" spans="1:50">
      <c r="A1018" s="13">
        <v>1011</v>
      </c>
      <c r="B1018" s="204" t="s">
        <v>2936</v>
      </c>
      <c r="C1018" s="204" t="s">
        <v>1802</v>
      </c>
      <c r="D1018" s="205" t="s">
        <v>1798</v>
      </c>
      <c r="E1018" s="206"/>
      <c r="F1018" s="206"/>
      <c r="G1018" s="207" t="s">
        <v>3126</v>
      </c>
      <c r="H1018" s="208"/>
      <c r="I1018" s="209" t="s">
        <v>1799</v>
      </c>
      <c r="J1018" s="208">
        <v>1</v>
      </c>
      <c r="K1018" s="209" t="s">
        <v>3127</v>
      </c>
      <c r="L1018" s="215" t="s">
        <v>1800</v>
      </c>
      <c r="M1018" s="214" t="str">
        <f t="shared" si="165"/>
        <v>2004-12-31</v>
      </c>
      <c r="N1018" s="46"/>
      <c r="O1018" s="16"/>
      <c r="P1018" s="14"/>
      <c r="Q1018" s="217">
        <v>416</v>
      </c>
      <c r="R1018" s="16">
        <v>0</v>
      </c>
      <c r="S1018" s="16"/>
      <c r="T1018" s="16">
        <f t="shared" si="174"/>
        <v>20</v>
      </c>
      <c r="U1018" s="46"/>
      <c r="V1018" s="16">
        <f t="shared" si="175"/>
        <v>20</v>
      </c>
      <c r="W1018" s="16" t="str">
        <f t="shared" si="166"/>
        <v/>
      </c>
      <c r="X1018" s="14"/>
      <c r="Y1018" s="2"/>
      <c r="AA1018" s="45" t="s">
        <v>3129</v>
      </c>
      <c r="AB1018" s="224" t="s">
        <v>3130</v>
      </c>
      <c r="AC1018" s="224"/>
      <c r="AD1018" s="224"/>
      <c r="AE1018" s="224"/>
      <c r="AF1018" s="224"/>
      <c r="AG1018" s="224">
        <v>1</v>
      </c>
      <c r="AH1018" s="224">
        <v>0</v>
      </c>
      <c r="AI1018" s="224">
        <v>0</v>
      </c>
      <c r="AJ1018" s="224">
        <v>20</v>
      </c>
      <c r="AK1018" s="230">
        <f t="shared" si="167"/>
        <v>2004</v>
      </c>
      <c r="AL1018" s="224">
        <f t="shared" si="168"/>
        <v>20</v>
      </c>
      <c r="AM1018" s="224">
        <v>0</v>
      </c>
      <c r="AN1018" s="224">
        <f t="shared" si="169"/>
        <v>20</v>
      </c>
      <c r="AO1018" s="224">
        <f t="shared" si="170"/>
        <v>20</v>
      </c>
      <c r="AP1018" s="233"/>
      <c r="AQ1018" s="224">
        <f t="shared" si="171"/>
        <v>20</v>
      </c>
      <c r="AR1018" s="224"/>
      <c r="AS1018" s="224">
        <f t="shared" si="172"/>
        <v>20</v>
      </c>
      <c r="AT1018" s="224">
        <f t="shared" si="173"/>
        <v>0</v>
      </c>
      <c r="AU1018" s="224" t="str">
        <f>IFERROR((AQ1018-#REF!+#REF!)/(#REF!-#REF!)*100,"")</f>
        <v/>
      </c>
      <c r="AV1018" s="224"/>
      <c r="AW1018" s="224"/>
      <c r="AX1018" s="224"/>
    </row>
    <row r="1019" ht="12.75" customHeight="1" spans="1:50">
      <c r="A1019" s="13">
        <v>1012</v>
      </c>
      <c r="B1019" s="204" t="s">
        <v>2937</v>
      </c>
      <c r="C1019" s="204" t="s">
        <v>1802</v>
      </c>
      <c r="D1019" s="205" t="s">
        <v>1798</v>
      </c>
      <c r="E1019" s="206"/>
      <c r="F1019" s="206"/>
      <c r="G1019" s="207" t="s">
        <v>3126</v>
      </c>
      <c r="H1019" s="208"/>
      <c r="I1019" s="209" t="s">
        <v>1799</v>
      </c>
      <c r="J1019" s="208">
        <v>1</v>
      </c>
      <c r="K1019" s="209" t="s">
        <v>3127</v>
      </c>
      <c r="L1019" s="215" t="s">
        <v>1800</v>
      </c>
      <c r="M1019" s="214" t="str">
        <f t="shared" si="165"/>
        <v>2004-12-31</v>
      </c>
      <c r="N1019" s="46"/>
      <c r="O1019" s="16"/>
      <c r="P1019" s="14"/>
      <c r="Q1019" s="217">
        <v>416</v>
      </c>
      <c r="R1019" s="16">
        <v>0</v>
      </c>
      <c r="S1019" s="16"/>
      <c r="T1019" s="16">
        <f t="shared" si="174"/>
        <v>20</v>
      </c>
      <c r="U1019" s="46"/>
      <c r="V1019" s="16">
        <f t="shared" si="175"/>
        <v>20</v>
      </c>
      <c r="W1019" s="16" t="str">
        <f t="shared" si="166"/>
        <v/>
      </c>
      <c r="X1019" s="14"/>
      <c r="Y1019" s="2"/>
      <c r="AA1019" s="45" t="s">
        <v>3129</v>
      </c>
      <c r="AB1019" s="224" t="s">
        <v>3130</v>
      </c>
      <c r="AC1019" s="224"/>
      <c r="AD1019" s="224"/>
      <c r="AE1019" s="224"/>
      <c r="AF1019" s="224"/>
      <c r="AG1019" s="224">
        <v>1</v>
      </c>
      <c r="AH1019" s="224">
        <v>0</v>
      </c>
      <c r="AI1019" s="224">
        <v>0</v>
      </c>
      <c r="AJ1019" s="224">
        <v>20</v>
      </c>
      <c r="AK1019" s="230">
        <f t="shared" si="167"/>
        <v>2004</v>
      </c>
      <c r="AL1019" s="224">
        <f t="shared" si="168"/>
        <v>20</v>
      </c>
      <c r="AM1019" s="224">
        <v>0</v>
      </c>
      <c r="AN1019" s="224">
        <f t="shared" si="169"/>
        <v>20</v>
      </c>
      <c r="AO1019" s="224">
        <f t="shared" si="170"/>
        <v>20</v>
      </c>
      <c r="AP1019" s="233"/>
      <c r="AQ1019" s="224">
        <f t="shared" si="171"/>
        <v>20</v>
      </c>
      <c r="AR1019" s="224"/>
      <c r="AS1019" s="224">
        <f t="shared" si="172"/>
        <v>20</v>
      </c>
      <c r="AT1019" s="224">
        <f t="shared" si="173"/>
        <v>0</v>
      </c>
      <c r="AU1019" s="224" t="str">
        <f>IFERROR((AQ1019-#REF!+#REF!)/(#REF!-#REF!)*100,"")</f>
        <v/>
      </c>
      <c r="AV1019" s="224"/>
      <c r="AW1019" s="224"/>
      <c r="AX1019" s="224"/>
    </row>
    <row r="1020" ht="12.75" customHeight="1" spans="1:50">
      <c r="A1020" s="13">
        <v>1013</v>
      </c>
      <c r="B1020" s="204" t="s">
        <v>2938</v>
      </c>
      <c r="C1020" s="204" t="s">
        <v>1802</v>
      </c>
      <c r="D1020" s="205" t="s">
        <v>1798</v>
      </c>
      <c r="E1020" s="206"/>
      <c r="F1020" s="206"/>
      <c r="G1020" s="207" t="s">
        <v>3126</v>
      </c>
      <c r="H1020" s="208"/>
      <c r="I1020" s="209" t="s">
        <v>1799</v>
      </c>
      <c r="J1020" s="208">
        <v>1</v>
      </c>
      <c r="K1020" s="209" t="s">
        <v>3127</v>
      </c>
      <c r="L1020" s="215" t="s">
        <v>1800</v>
      </c>
      <c r="M1020" s="214" t="str">
        <f t="shared" si="165"/>
        <v>2004-12-31</v>
      </c>
      <c r="N1020" s="46"/>
      <c r="O1020" s="16"/>
      <c r="P1020" s="14"/>
      <c r="Q1020" s="217">
        <v>416</v>
      </c>
      <c r="R1020" s="16">
        <v>0</v>
      </c>
      <c r="S1020" s="16"/>
      <c r="T1020" s="16">
        <f t="shared" si="174"/>
        <v>20</v>
      </c>
      <c r="U1020" s="46"/>
      <c r="V1020" s="16">
        <f t="shared" si="175"/>
        <v>20</v>
      </c>
      <c r="W1020" s="16" t="str">
        <f t="shared" si="166"/>
        <v/>
      </c>
      <c r="X1020" s="14"/>
      <c r="Y1020" s="2"/>
      <c r="AA1020" s="45" t="s">
        <v>3129</v>
      </c>
      <c r="AB1020" s="224" t="s">
        <v>3130</v>
      </c>
      <c r="AC1020" s="224"/>
      <c r="AD1020" s="224"/>
      <c r="AE1020" s="224"/>
      <c r="AF1020" s="224"/>
      <c r="AG1020" s="224">
        <v>1</v>
      </c>
      <c r="AH1020" s="224">
        <v>0</v>
      </c>
      <c r="AI1020" s="224">
        <v>0</v>
      </c>
      <c r="AJ1020" s="224">
        <v>20</v>
      </c>
      <c r="AK1020" s="230">
        <f t="shared" si="167"/>
        <v>2004</v>
      </c>
      <c r="AL1020" s="224">
        <f t="shared" si="168"/>
        <v>20</v>
      </c>
      <c r="AM1020" s="224">
        <v>0</v>
      </c>
      <c r="AN1020" s="224">
        <f t="shared" si="169"/>
        <v>20</v>
      </c>
      <c r="AO1020" s="224">
        <f t="shared" si="170"/>
        <v>20</v>
      </c>
      <c r="AP1020" s="233"/>
      <c r="AQ1020" s="224">
        <f t="shared" si="171"/>
        <v>20</v>
      </c>
      <c r="AR1020" s="224"/>
      <c r="AS1020" s="224">
        <f t="shared" si="172"/>
        <v>20</v>
      </c>
      <c r="AT1020" s="224">
        <f t="shared" si="173"/>
        <v>0</v>
      </c>
      <c r="AU1020" s="224" t="str">
        <f>IFERROR((AQ1020-#REF!+#REF!)/(#REF!-#REF!)*100,"")</f>
        <v/>
      </c>
      <c r="AV1020" s="224"/>
      <c r="AW1020" s="224"/>
      <c r="AX1020" s="224"/>
    </row>
    <row r="1021" ht="12.75" customHeight="1" spans="1:50">
      <c r="A1021" s="13">
        <v>1014</v>
      </c>
      <c r="B1021" s="204" t="s">
        <v>2939</v>
      </c>
      <c r="C1021" s="204" t="s">
        <v>1802</v>
      </c>
      <c r="D1021" s="205" t="s">
        <v>1798</v>
      </c>
      <c r="E1021" s="206"/>
      <c r="F1021" s="206"/>
      <c r="G1021" s="207" t="s">
        <v>3126</v>
      </c>
      <c r="H1021" s="208"/>
      <c r="I1021" s="209" t="s">
        <v>1799</v>
      </c>
      <c r="J1021" s="208">
        <v>1</v>
      </c>
      <c r="K1021" s="209" t="s">
        <v>3127</v>
      </c>
      <c r="L1021" s="215" t="s">
        <v>1800</v>
      </c>
      <c r="M1021" s="214" t="str">
        <f t="shared" si="165"/>
        <v>2004-12-31</v>
      </c>
      <c r="N1021" s="46"/>
      <c r="O1021" s="16"/>
      <c r="P1021" s="14"/>
      <c r="Q1021" s="217">
        <v>416</v>
      </c>
      <c r="R1021" s="16">
        <v>0</v>
      </c>
      <c r="S1021" s="16"/>
      <c r="T1021" s="16">
        <f t="shared" si="174"/>
        <v>20</v>
      </c>
      <c r="U1021" s="46"/>
      <c r="V1021" s="16">
        <f t="shared" si="175"/>
        <v>20</v>
      </c>
      <c r="W1021" s="16" t="str">
        <f t="shared" si="166"/>
        <v/>
      </c>
      <c r="X1021" s="14"/>
      <c r="Y1021" s="2"/>
      <c r="AA1021" s="45" t="s">
        <v>3129</v>
      </c>
      <c r="AB1021" s="224" t="s">
        <v>3130</v>
      </c>
      <c r="AC1021" s="224"/>
      <c r="AD1021" s="224"/>
      <c r="AE1021" s="224"/>
      <c r="AF1021" s="224"/>
      <c r="AG1021" s="224">
        <v>1</v>
      </c>
      <c r="AH1021" s="224">
        <v>0</v>
      </c>
      <c r="AI1021" s="224">
        <v>0</v>
      </c>
      <c r="AJ1021" s="224">
        <v>20</v>
      </c>
      <c r="AK1021" s="230">
        <f t="shared" si="167"/>
        <v>2004</v>
      </c>
      <c r="AL1021" s="224">
        <f t="shared" si="168"/>
        <v>20</v>
      </c>
      <c r="AM1021" s="224">
        <v>0</v>
      </c>
      <c r="AN1021" s="224">
        <f t="shared" si="169"/>
        <v>20</v>
      </c>
      <c r="AO1021" s="224">
        <f t="shared" si="170"/>
        <v>20</v>
      </c>
      <c r="AP1021" s="233"/>
      <c r="AQ1021" s="224">
        <f t="shared" si="171"/>
        <v>20</v>
      </c>
      <c r="AR1021" s="224"/>
      <c r="AS1021" s="224">
        <f t="shared" si="172"/>
        <v>20</v>
      </c>
      <c r="AT1021" s="224">
        <f t="shared" si="173"/>
        <v>0</v>
      </c>
      <c r="AU1021" s="224" t="str">
        <f>IFERROR((AQ1021-#REF!+#REF!)/(#REF!-#REF!)*100,"")</f>
        <v/>
      </c>
      <c r="AV1021" s="224"/>
      <c r="AW1021" s="224"/>
      <c r="AX1021" s="224"/>
    </row>
    <row r="1022" ht="12.75" customHeight="1" spans="1:50">
      <c r="A1022" s="13">
        <v>1015</v>
      </c>
      <c r="B1022" s="204" t="s">
        <v>2940</v>
      </c>
      <c r="C1022" s="204" t="s">
        <v>1802</v>
      </c>
      <c r="D1022" s="205" t="s">
        <v>1798</v>
      </c>
      <c r="E1022" s="206"/>
      <c r="F1022" s="206"/>
      <c r="G1022" s="207" t="s">
        <v>3126</v>
      </c>
      <c r="H1022" s="208"/>
      <c r="I1022" s="209" t="s">
        <v>1799</v>
      </c>
      <c r="J1022" s="208">
        <v>1</v>
      </c>
      <c r="K1022" s="209" t="s">
        <v>3127</v>
      </c>
      <c r="L1022" s="215" t="s">
        <v>1800</v>
      </c>
      <c r="M1022" s="214" t="str">
        <f t="shared" si="165"/>
        <v>2004-12-31</v>
      </c>
      <c r="N1022" s="46"/>
      <c r="O1022" s="16"/>
      <c r="P1022" s="14"/>
      <c r="Q1022" s="217">
        <v>416</v>
      </c>
      <c r="R1022" s="16">
        <v>0</v>
      </c>
      <c r="S1022" s="16"/>
      <c r="T1022" s="16">
        <f t="shared" si="174"/>
        <v>20</v>
      </c>
      <c r="U1022" s="46"/>
      <c r="V1022" s="16">
        <f t="shared" si="175"/>
        <v>20</v>
      </c>
      <c r="W1022" s="16" t="str">
        <f t="shared" si="166"/>
        <v/>
      </c>
      <c r="X1022" s="14"/>
      <c r="Y1022" s="2"/>
      <c r="AA1022" s="45" t="s">
        <v>3129</v>
      </c>
      <c r="AB1022" s="224" t="s">
        <v>3130</v>
      </c>
      <c r="AC1022" s="224"/>
      <c r="AD1022" s="224"/>
      <c r="AE1022" s="224"/>
      <c r="AF1022" s="224"/>
      <c r="AG1022" s="224">
        <v>1</v>
      </c>
      <c r="AH1022" s="224">
        <v>0</v>
      </c>
      <c r="AI1022" s="224">
        <v>0</v>
      </c>
      <c r="AJ1022" s="224">
        <v>20</v>
      </c>
      <c r="AK1022" s="230">
        <f t="shared" si="167"/>
        <v>2004</v>
      </c>
      <c r="AL1022" s="224">
        <f t="shared" si="168"/>
        <v>20</v>
      </c>
      <c r="AM1022" s="224">
        <v>0</v>
      </c>
      <c r="AN1022" s="224">
        <f t="shared" si="169"/>
        <v>20</v>
      </c>
      <c r="AO1022" s="224">
        <f t="shared" si="170"/>
        <v>20</v>
      </c>
      <c r="AP1022" s="233"/>
      <c r="AQ1022" s="224">
        <f t="shared" si="171"/>
        <v>20</v>
      </c>
      <c r="AR1022" s="224"/>
      <c r="AS1022" s="224">
        <f t="shared" si="172"/>
        <v>20</v>
      </c>
      <c r="AT1022" s="224">
        <f t="shared" si="173"/>
        <v>0</v>
      </c>
      <c r="AU1022" s="224" t="str">
        <f>IFERROR((AQ1022-#REF!+#REF!)/(#REF!-#REF!)*100,"")</f>
        <v/>
      </c>
      <c r="AV1022" s="224"/>
      <c r="AW1022" s="224"/>
      <c r="AX1022" s="224"/>
    </row>
    <row r="1023" ht="12.75" customHeight="1" spans="1:50">
      <c r="A1023" s="13">
        <v>1016</v>
      </c>
      <c r="B1023" s="204" t="s">
        <v>2941</v>
      </c>
      <c r="C1023" s="204" t="s">
        <v>1802</v>
      </c>
      <c r="D1023" s="205" t="s">
        <v>1798</v>
      </c>
      <c r="E1023" s="206"/>
      <c r="F1023" s="206"/>
      <c r="G1023" s="207" t="s">
        <v>3126</v>
      </c>
      <c r="H1023" s="208"/>
      <c r="I1023" s="209" t="s">
        <v>1799</v>
      </c>
      <c r="J1023" s="208">
        <v>1</v>
      </c>
      <c r="K1023" s="209" t="s">
        <v>3127</v>
      </c>
      <c r="L1023" s="215" t="s">
        <v>1800</v>
      </c>
      <c r="M1023" s="214" t="str">
        <f t="shared" si="165"/>
        <v>2004-12-31</v>
      </c>
      <c r="N1023" s="46"/>
      <c r="O1023" s="16"/>
      <c r="P1023" s="14"/>
      <c r="Q1023" s="217">
        <v>416</v>
      </c>
      <c r="R1023" s="16">
        <v>0</v>
      </c>
      <c r="S1023" s="16"/>
      <c r="T1023" s="16">
        <f t="shared" si="174"/>
        <v>20</v>
      </c>
      <c r="U1023" s="46"/>
      <c r="V1023" s="16">
        <f t="shared" si="175"/>
        <v>20</v>
      </c>
      <c r="W1023" s="16" t="str">
        <f t="shared" si="166"/>
        <v/>
      </c>
      <c r="X1023" s="14"/>
      <c r="Y1023" s="2"/>
      <c r="AA1023" s="45" t="s">
        <v>3129</v>
      </c>
      <c r="AB1023" s="224" t="s">
        <v>3130</v>
      </c>
      <c r="AC1023" s="224"/>
      <c r="AD1023" s="224"/>
      <c r="AE1023" s="224"/>
      <c r="AF1023" s="224"/>
      <c r="AG1023" s="224">
        <v>1</v>
      </c>
      <c r="AH1023" s="224">
        <v>0</v>
      </c>
      <c r="AI1023" s="224">
        <v>0</v>
      </c>
      <c r="AJ1023" s="224">
        <v>20</v>
      </c>
      <c r="AK1023" s="230">
        <f t="shared" si="167"/>
        <v>2004</v>
      </c>
      <c r="AL1023" s="224">
        <f t="shared" si="168"/>
        <v>20</v>
      </c>
      <c r="AM1023" s="224">
        <v>0</v>
      </c>
      <c r="AN1023" s="224">
        <f t="shared" si="169"/>
        <v>20</v>
      </c>
      <c r="AO1023" s="224">
        <f t="shared" si="170"/>
        <v>20</v>
      </c>
      <c r="AP1023" s="233"/>
      <c r="AQ1023" s="224">
        <f t="shared" si="171"/>
        <v>20</v>
      </c>
      <c r="AR1023" s="224"/>
      <c r="AS1023" s="224">
        <f t="shared" si="172"/>
        <v>20</v>
      </c>
      <c r="AT1023" s="224">
        <f t="shared" si="173"/>
        <v>0</v>
      </c>
      <c r="AU1023" s="224" t="str">
        <f>IFERROR((AQ1023-#REF!+#REF!)/(#REF!-#REF!)*100,"")</f>
        <v/>
      </c>
      <c r="AV1023" s="224"/>
      <c r="AW1023" s="224"/>
      <c r="AX1023" s="224"/>
    </row>
    <row r="1024" ht="12.75" customHeight="1" spans="1:50">
      <c r="A1024" s="13">
        <v>1017</v>
      </c>
      <c r="B1024" s="204" t="s">
        <v>2942</v>
      </c>
      <c r="C1024" s="204" t="s">
        <v>1802</v>
      </c>
      <c r="D1024" s="205" t="s">
        <v>1798</v>
      </c>
      <c r="E1024" s="206"/>
      <c r="F1024" s="206"/>
      <c r="G1024" s="207" t="s">
        <v>3126</v>
      </c>
      <c r="H1024" s="208"/>
      <c r="I1024" s="209" t="s">
        <v>1799</v>
      </c>
      <c r="J1024" s="208">
        <v>1</v>
      </c>
      <c r="K1024" s="209" t="s">
        <v>3127</v>
      </c>
      <c r="L1024" s="215" t="s">
        <v>1800</v>
      </c>
      <c r="M1024" s="214" t="str">
        <f t="shared" si="165"/>
        <v>2004-12-31</v>
      </c>
      <c r="N1024" s="46"/>
      <c r="O1024" s="16"/>
      <c r="P1024" s="14"/>
      <c r="Q1024" s="217">
        <v>416</v>
      </c>
      <c r="R1024" s="16">
        <v>0</v>
      </c>
      <c r="S1024" s="16"/>
      <c r="T1024" s="16">
        <f t="shared" si="174"/>
        <v>20</v>
      </c>
      <c r="U1024" s="46"/>
      <c r="V1024" s="16">
        <f t="shared" si="175"/>
        <v>20</v>
      </c>
      <c r="W1024" s="16" t="str">
        <f t="shared" si="166"/>
        <v/>
      </c>
      <c r="X1024" s="14"/>
      <c r="Y1024" s="2"/>
      <c r="AA1024" s="45" t="s">
        <v>3129</v>
      </c>
      <c r="AB1024" s="224" t="s">
        <v>3130</v>
      </c>
      <c r="AC1024" s="224"/>
      <c r="AD1024" s="224"/>
      <c r="AE1024" s="224"/>
      <c r="AF1024" s="224"/>
      <c r="AG1024" s="224">
        <v>1</v>
      </c>
      <c r="AH1024" s="224">
        <v>0</v>
      </c>
      <c r="AI1024" s="224">
        <v>0</v>
      </c>
      <c r="AJ1024" s="224">
        <v>20</v>
      </c>
      <c r="AK1024" s="230">
        <f t="shared" si="167"/>
        <v>2004</v>
      </c>
      <c r="AL1024" s="224">
        <f t="shared" si="168"/>
        <v>20</v>
      </c>
      <c r="AM1024" s="224">
        <v>0</v>
      </c>
      <c r="AN1024" s="224">
        <f t="shared" si="169"/>
        <v>20</v>
      </c>
      <c r="AO1024" s="224">
        <f t="shared" si="170"/>
        <v>20</v>
      </c>
      <c r="AP1024" s="233"/>
      <c r="AQ1024" s="224">
        <f t="shared" si="171"/>
        <v>20</v>
      </c>
      <c r="AR1024" s="224"/>
      <c r="AS1024" s="224">
        <f t="shared" si="172"/>
        <v>20</v>
      </c>
      <c r="AT1024" s="224">
        <f t="shared" si="173"/>
        <v>0</v>
      </c>
      <c r="AU1024" s="224" t="str">
        <f>IFERROR((AQ1024-#REF!+#REF!)/(#REF!-#REF!)*100,"")</f>
        <v/>
      </c>
      <c r="AV1024" s="224"/>
      <c r="AW1024" s="224"/>
      <c r="AX1024" s="224"/>
    </row>
    <row r="1025" ht="12.75" customHeight="1" spans="1:50">
      <c r="A1025" s="13">
        <v>1018</v>
      </c>
      <c r="B1025" s="204" t="s">
        <v>2943</v>
      </c>
      <c r="C1025" s="204" t="s">
        <v>1802</v>
      </c>
      <c r="D1025" s="205" t="s">
        <v>1798</v>
      </c>
      <c r="E1025" s="206"/>
      <c r="F1025" s="206"/>
      <c r="G1025" s="207" t="s">
        <v>3126</v>
      </c>
      <c r="H1025" s="208"/>
      <c r="I1025" s="209" t="s">
        <v>1799</v>
      </c>
      <c r="J1025" s="208">
        <v>1</v>
      </c>
      <c r="K1025" s="209" t="s">
        <v>3127</v>
      </c>
      <c r="L1025" s="215" t="s">
        <v>1969</v>
      </c>
      <c r="M1025" s="214" t="str">
        <f t="shared" si="165"/>
        <v>2006-12-31</v>
      </c>
      <c r="N1025" s="46"/>
      <c r="O1025" s="16"/>
      <c r="P1025" s="14"/>
      <c r="Q1025" s="217">
        <v>416</v>
      </c>
      <c r="R1025" s="16">
        <v>0</v>
      </c>
      <c r="S1025" s="16"/>
      <c r="T1025" s="16">
        <f t="shared" si="174"/>
        <v>20</v>
      </c>
      <c r="U1025" s="46"/>
      <c r="V1025" s="16">
        <f t="shared" si="175"/>
        <v>20</v>
      </c>
      <c r="W1025" s="16" t="str">
        <f t="shared" si="166"/>
        <v/>
      </c>
      <c r="X1025" s="14"/>
      <c r="Y1025" s="2"/>
      <c r="AA1025" s="45" t="s">
        <v>3129</v>
      </c>
      <c r="AB1025" s="224" t="s">
        <v>3130</v>
      </c>
      <c r="AC1025" s="224"/>
      <c r="AD1025" s="224"/>
      <c r="AE1025" s="224"/>
      <c r="AF1025" s="224"/>
      <c r="AG1025" s="224">
        <v>1</v>
      </c>
      <c r="AH1025" s="224">
        <v>0</v>
      </c>
      <c r="AI1025" s="224">
        <v>0</v>
      </c>
      <c r="AJ1025" s="224">
        <v>20</v>
      </c>
      <c r="AK1025" s="230">
        <f t="shared" si="167"/>
        <v>2006</v>
      </c>
      <c r="AL1025" s="224">
        <f t="shared" si="168"/>
        <v>20</v>
      </c>
      <c r="AM1025" s="224">
        <v>0</v>
      </c>
      <c r="AN1025" s="224">
        <f t="shared" si="169"/>
        <v>20</v>
      </c>
      <c r="AO1025" s="224">
        <f t="shared" si="170"/>
        <v>20</v>
      </c>
      <c r="AP1025" s="233"/>
      <c r="AQ1025" s="224">
        <f t="shared" si="171"/>
        <v>20</v>
      </c>
      <c r="AR1025" s="224"/>
      <c r="AS1025" s="224">
        <f t="shared" si="172"/>
        <v>20</v>
      </c>
      <c r="AT1025" s="224">
        <f t="shared" si="173"/>
        <v>0</v>
      </c>
      <c r="AU1025" s="224" t="str">
        <f>IFERROR((AQ1025-#REF!+#REF!)/(#REF!-#REF!)*100,"")</f>
        <v/>
      </c>
      <c r="AV1025" s="224"/>
      <c r="AW1025" s="224"/>
      <c r="AX1025" s="224"/>
    </row>
    <row r="1026" ht="12.75" customHeight="1" spans="1:50">
      <c r="A1026" s="13">
        <v>1019</v>
      </c>
      <c r="B1026" s="204" t="s">
        <v>2944</v>
      </c>
      <c r="C1026" s="204" t="s">
        <v>1802</v>
      </c>
      <c r="D1026" s="205" t="s">
        <v>1798</v>
      </c>
      <c r="E1026" s="206"/>
      <c r="F1026" s="206"/>
      <c r="G1026" s="207" t="s">
        <v>3126</v>
      </c>
      <c r="H1026" s="208"/>
      <c r="I1026" s="209" t="s">
        <v>1799</v>
      </c>
      <c r="J1026" s="208">
        <v>1</v>
      </c>
      <c r="K1026" s="209" t="s">
        <v>3127</v>
      </c>
      <c r="L1026" s="215" t="s">
        <v>1800</v>
      </c>
      <c r="M1026" s="214" t="str">
        <f t="shared" si="165"/>
        <v>2004-12-31</v>
      </c>
      <c r="N1026" s="46"/>
      <c r="O1026" s="16"/>
      <c r="P1026" s="14"/>
      <c r="Q1026" s="217">
        <v>416</v>
      </c>
      <c r="R1026" s="16">
        <v>0</v>
      </c>
      <c r="S1026" s="16"/>
      <c r="T1026" s="16">
        <f t="shared" si="174"/>
        <v>20</v>
      </c>
      <c r="U1026" s="46"/>
      <c r="V1026" s="16">
        <f t="shared" si="175"/>
        <v>20</v>
      </c>
      <c r="W1026" s="16" t="str">
        <f t="shared" si="166"/>
        <v/>
      </c>
      <c r="X1026" s="14"/>
      <c r="Y1026" s="2"/>
      <c r="AA1026" s="45" t="s">
        <v>3129</v>
      </c>
      <c r="AB1026" s="224" t="s">
        <v>3130</v>
      </c>
      <c r="AC1026" s="224"/>
      <c r="AD1026" s="224"/>
      <c r="AE1026" s="224"/>
      <c r="AF1026" s="224"/>
      <c r="AG1026" s="224">
        <v>1</v>
      </c>
      <c r="AH1026" s="224">
        <v>0</v>
      </c>
      <c r="AI1026" s="224">
        <v>0</v>
      </c>
      <c r="AJ1026" s="224">
        <v>20</v>
      </c>
      <c r="AK1026" s="230">
        <f t="shared" si="167"/>
        <v>2004</v>
      </c>
      <c r="AL1026" s="224">
        <f t="shared" si="168"/>
        <v>20</v>
      </c>
      <c r="AM1026" s="224">
        <v>0</v>
      </c>
      <c r="AN1026" s="224">
        <f t="shared" si="169"/>
        <v>20</v>
      </c>
      <c r="AO1026" s="224">
        <f t="shared" si="170"/>
        <v>20</v>
      </c>
      <c r="AP1026" s="233"/>
      <c r="AQ1026" s="224">
        <f t="shared" si="171"/>
        <v>20</v>
      </c>
      <c r="AR1026" s="224"/>
      <c r="AS1026" s="224">
        <f t="shared" si="172"/>
        <v>20</v>
      </c>
      <c r="AT1026" s="224">
        <f t="shared" si="173"/>
        <v>0</v>
      </c>
      <c r="AU1026" s="224" t="str">
        <f>IFERROR((AQ1026-#REF!+#REF!)/(#REF!-#REF!)*100,"")</f>
        <v/>
      </c>
      <c r="AV1026" s="224"/>
      <c r="AW1026" s="224"/>
      <c r="AX1026" s="224"/>
    </row>
    <row r="1027" ht="12.75" customHeight="1" spans="1:50">
      <c r="A1027" s="13">
        <v>1020</v>
      </c>
      <c r="B1027" s="204" t="s">
        <v>2945</v>
      </c>
      <c r="C1027" s="204" t="s">
        <v>1802</v>
      </c>
      <c r="D1027" s="205" t="s">
        <v>1798</v>
      </c>
      <c r="E1027" s="206"/>
      <c r="F1027" s="206"/>
      <c r="G1027" s="207" t="s">
        <v>3126</v>
      </c>
      <c r="H1027" s="208"/>
      <c r="I1027" s="209" t="s">
        <v>1799</v>
      </c>
      <c r="J1027" s="208">
        <v>1</v>
      </c>
      <c r="K1027" s="209" t="s">
        <v>3127</v>
      </c>
      <c r="L1027" s="215" t="s">
        <v>1800</v>
      </c>
      <c r="M1027" s="214" t="str">
        <f t="shared" si="165"/>
        <v>2004-12-31</v>
      </c>
      <c r="N1027" s="46"/>
      <c r="O1027" s="16"/>
      <c r="P1027" s="14"/>
      <c r="Q1027" s="217">
        <v>416</v>
      </c>
      <c r="R1027" s="16">
        <v>0</v>
      </c>
      <c r="S1027" s="16"/>
      <c r="T1027" s="16">
        <f t="shared" si="174"/>
        <v>20</v>
      </c>
      <c r="U1027" s="46"/>
      <c r="V1027" s="16">
        <f t="shared" si="175"/>
        <v>20</v>
      </c>
      <c r="W1027" s="16" t="str">
        <f t="shared" si="166"/>
        <v/>
      </c>
      <c r="X1027" s="14"/>
      <c r="Y1027" s="2"/>
      <c r="AA1027" s="45" t="s">
        <v>3129</v>
      </c>
      <c r="AB1027" s="224" t="s">
        <v>3130</v>
      </c>
      <c r="AC1027" s="224"/>
      <c r="AD1027" s="224"/>
      <c r="AE1027" s="224"/>
      <c r="AF1027" s="224"/>
      <c r="AG1027" s="224">
        <v>1</v>
      </c>
      <c r="AH1027" s="224">
        <v>0</v>
      </c>
      <c r="AI1027" s="224">
        <v>0</v>
      </c>
      <c r="AJ1027" s="224">
        <v>20</v>
      </c>
      <c r="AK1027" s="230">
        <f t="shared" si="167"/>
        <v>2004</v>
      </c>
      <c r="AL1027" s="224">
        <f t="shared" si="168"/>
        <v>20</v>
      </c>
      <c r="AM1027" s="224">
        <v>0</v>
      </c>
      <c r="AN1027" s="224">
        <f t="shared" si="169"/>
        <v>20</v>
      </c>
      <c r="AO1027" s="224">
        <f t="shared" si="170"/>
        <v>20</v>
      </c>
      <c r="AP1027" s="233"/>
      <c r="AQ1027" s="224">
        <f t="shared" si="171"/>
        <v>20</v>
      </c>
      <c r="AR1027" s="224"/>
      <c r="AS1027" s="224">
        <f t="shared" si="172"/>
        <v>20</v>
      </c>
      <c r="AT1027" s="224">
        <f t="shared" si="173"/>
        <v>0</v>
      </c>
      <c r="AU1027" s="224" t="str">
        <f>IFERROR((AQ1027-#REF!+#REF!)/(#REF!-#REF!)*100,"")</f>
        <v/>
      </c>
      <c r="AV1027" s="224"/>
      <c r="AW1027" s="224"/>
      <c r="AX1027" s="224"/>
    </row>
    <row r="1028" ht="12.75" customHeight="1" spans="1:50">
      <c r="A1028" s="13">
        <v>1021</v>
      </c>
      <c r="B1028" s="204" t="s">
        <v>2946</v>
      </c>
      <c r="C1028" s="204" t="s">
        <v>1802</v>
      </c>
      <c r="D1028" s="205" t="s">
        <v>1798</v>
      </c>
      <c r="E1028" s="206"/>
      <c r="F1028" s="206"/>
      <c r="G1028" s="207" t="s">
        <v>3126</v>
      </c>
      <c r="H1028" s="208"/>
      <c r="I1028" s="209" t="s">
        <v>1799</v>
      </c>
      <c r="J1028" s="208">
        <v>1</v>
      </c>
      <c r="K1028" s="209" t="s">
        <v>3127</v>
      </c>
      <c r="L1028" s="215" t="s">
        <v>1800</v>
      </c>
      <c r="M1028" s="214" t="str">
        <f t="shared" si="165"/>
        <v>2004-12-31</v>
      </c>
      <c r="N1028" s="46"/>
      <c r="O1028" s="16"/>
      <c r="P1028" s="14"/>
      <c r="Q1028" s="217">
        <v>416</v>
      </c>
      <c r="R1028" s="16">
        <v>0</v>
      </c>
      <c r="S1028" s="16"/>
      <c r="T1028" s="16">
        <f t="shared" si="174"/>
        <v>20</v>
      </c>
      <c r="U1028" s="46"/>
      <c r="V1028" s="16">
        <f t="shared" si="175"/>
        <v>20</v>
      </c>
      <c r="W1028" s="16" t="str">
        <f t="shared" si="166"/>
        <v/>
      </c>
      <c r="X1028" s="14"/>
      <c r="Y1028" s="2"/>
      <c r="AA1028" s="45" t="s">
        <v>3129</v>
      </c>
      <c r="AB1028" s="224" t="s">
        <v>3130</v>
      </c>
      <c r="AC1028" s="224"/>
      <c r="AD1028" s="224"/>
      <c r="AE1028" s="224"/>
      <c r="AF1028" s="224"/>
      <c r="AG1028" s="224">
        <v>1</v>
      </c>
      <c r="AH1028" s="224">
        <v>0</v>
      </c>
      <c r="AI1028" s="224">
        <v>0</v>
      </c>
      <c r="AJ1028" s="224">
        <v>20</v>
      </c>
      <c r="AK1028" s="230">
        <f t="shared" si="167"/>
        <v>2004</v>
      </c>
      <c r="AL1028" s="224">
        <f t="shared" si="168"/>
        <v>20</v>
      </c>
      <c r="AM1028" s="224">
        <v>0</v>
      </c>
      <c r="AN1028" s="224">
        <f t="shared" si="169"/>
        <v>20</v>
      </c>
      <c r="AO1028" s="224">
        <f t="shared" si="170"/>
        <v>20</v>
      </c>
      <c r="AP1028" s="233"/>
      <c r="AQ1028" s="224">
        <f t="shared" si="171"/>
        <v>20</v>
      </c>
      <c r="AR1028" s="224"/>
      <c r="AS1028" s="224">
        <f t="shared" si="172"/>
        <v>20</v>
      </c>
      <c r="AT1028" s="224">
        <f t="shared" si="173"/>
        <v>0</v>
      </c>
      <c r="AU1028" s="224" t="str">
        <f>IFERROR((AQ1028-#REF!+#REF!)/(#REF!-#REF!)*100,"")</f>
        <v/>
      </c>
      <c r="AV1028" s="224"/>
      <c r="AW1028" s="224"/>
      <c r="AX1028" s="224"/>
    </row>
    <row r="1029" ht="12.75" customHeight="1" spans="1:50">
      <c r="A1029" s="13">
        <v>1022</v>
      </c>
      <c r="B1029" s="204" t="s">
        <v>2947</v>
      </c>
      <c r="C1029" s="204" t="s">
        <v>1802</v>
      </c>
      <c r="D1029" s="205" t="s">
        <v>1798</v>
      </c>
      <c r="E1029" s="206"/>
      <c r="F1029" s="206"/>
      <c r="G1029" s="207" t="s">
        <v>3126</v>
      </c>
      <c r="H1029" s="208"/>
      <c r="I1029" s="209" t="s">
        <v>1799</v>
      </c>
      <c r="J1029" s="208">
        <v>1</v>
      </c>
      <c r="K1029" s="209" t="s">
        <v>3127</v>
      </c>
      <c r="L1029" s="215" t="s">
        <v>1800</v>
      </c>
      <c r="M1029" s="214" t="str">
        <f t="shared" si="165"/>
        <v>2004-12-31</v>
      </c>
      <c r="N1029" s="46"/>
      <c r="O1029" s="16"/>
      <c r="P1029" s="14"/>
      <c r="Q1029" s="217">
        <v>416</v>
      </c>
      <c r="R1029" s="16">
        <v>0</v>
      </c>
      <c r="S1029" s="16"/>
      <c r="T1029" s="16">
        <f t="shared" si="174"/>
        <v>20</v>
      </c>
      <c r="U1029" s="46"/>
      <c r="V1029" s="16">
        <f t="shared" si="175"/>
        <v>20</v>
      </c>
      <c r="W1029" s="16" t="str">
        <f t="shared" si="166"/>
        <v/>
      </c>
      <c r="X1029" s="14"/>
      <c r="Y1029" s="2"/>
      <c r="AA1029" s="45" t="s">
        <v>3129</v>
      </c>
      <c r="AB1029" s="224" t="s">
        <v>3130</v>
      </c>
      <c r="AC1029" s="224"/>
      <c r="AD1029" s="224"/>
      <c r="AE1029" s="224"/>
      <c r="AF1029" s="224"/>
      <c r="AG1029" s="224">
        <v>1</v>
      </c>
      <c r="AH1029" s="224">
        <v>0</v>
      </c>
      <c r="AI1029" s="224">
        <v>0</v>
      </c>
      <c r="AJ1029" s="224">
        <v>20</v>
      </c>
      <c r="AK1029" s="230">
        <f t="shared" si="167"/>
        <v>2004</v>
      </c>
      <c r="AL1029" s="224">
        <f t="shared" si="168"/>
        <v>20</v>
      </c>
      <c r="AM1029" s="224">
        <v>0</v>
      </c>
      <c r="AN1029" s="224">
        <f t="shared" si="169"/>
        <v>20</v>
      </c>
      <c r="AO1029" s="224">
        <f t="shared" si="170"/>
        <v>20</v>
      </c>
      <c r="AP1029" s="233"/>
      <c r="AQ1029" s="224">
        <f t="shared" si="171"/>
        <v>20</v>
      </c>
      <c r="AR1029" s="224"/>
      <c r="AS1029" s="224">
        <f t="shared" si="172"/>
        <v>20</v>
      </c>
      <c r="AT1029" s="224">
        <f t="shared" si="173"/>
        <v>0</v>
      </c>
      <c r="AU1029" s="224" t="str">
        <f>IFERROR((AQ1029-#REF!+#REF!)/(#REF!-#REF!)*100,"")</f>
        <v/>
      </c>
      <c r="AV1029" s="224"/>
      <c r="AW1029" s="224"/>
      <c r="AX1029" s="224"/>
    </row>
    <row r="1030" ht="12.75" customHeight="1" spans="1:50">
      <c r="A1030" s="13">
        <v>1023</v>
      </c>
      <c r="B1030" s="204" t="s">
        <v>2948</v>
      </c>
      <c r="C1030" s="204" t="s">
        <v>1802</v>
      </c>
      <c r="D1030" s="205" t="s">
        <v>1798</v>
      </c>
      <c r="E1030" s="206"/>
      <c r="F1030" s="206"/>
      <c r="G1030" s="207" t="s">
        <v>3126</v>
      </c>
      <c r="H1030" s="208"/>
      <c r="I1030" s="209" t="s">
        <v>1799</v>
      </c>
      <c r="J1030" s="208">
        <v>1</v>
      </c>
      <c r="K1030" s="209" t="s">
        <v>3127</v>
      </c>
      <c r="L1030" s="215" t="s">
        <v>1800</v>
      </c>
      <c r="M1030" s="214" t="str">
        <f t="shared" si="165"/>
        <v>2004-12-31</v>
      </c>
      <c r="N1030" s="46"/>
      <c r="O1030" s="16"/>
      <c r="P1030" s="14"/>
      <c r="Q1030" s="217">
        <v>416</v>
      </c>
      <c r="R1030" s="16">
        <v>0</v>
      </c>
      <c r="S1030" s="16"/>
      <c r="T1030" s="16">
        <f t="shared" si="174"/>
        <v>20</v>
      </c>
      <c r="U1030" s="46"/>
      <c r="V1030" s="16">
        <f t="shared" si="175"/>
        <v>20</v>
      </c>
      <c r="W1030" s="16" t="str">
        <f t="shared" si="166"/>
        <v/>
      </c>
      <c r="X1030" s="14"/>
      <c r="Y1030" s="2"/>
      <c r="AA1030" s="45" t="s">
        <v>3129</v>
      </c>
      <c r="AB1030" s="224" t="s">
        <v>3130</v>
      </c>
      <c r="AC1030" s="224"/>
      <c r="AD1030" s="224"/>
      <c r="AE1030" s="224"/>
      <c r="AF1030" s="224"/>
      <c r="AG1030" s="224">
        <v>1</v>
      </c>
      <c r="AH1030" s="224">
        <v>0</v>
      </c>
      <c r="AI1030" s="224">
        <v>0</v>
      </c>
      <c r="AJ1030" s="224">
        <v>20</v>
      </c>
      <c r="AK1030" s="230">
        <f t="shared" si="167"/>
        <v>2004</v>
      </c>
      <c r="AL1030" s="224">
        <f t="shared" si="168"/>
        <v>20</v>
      </c>
      <c r="AM1030" s="224">
        <v>0</v>
      </c>
      <c r="AN1030" s="224">
        <f t="shared" si="169"/>
        <v>20</v>
      </c>
      <c r="AO1030" s="224">
        <f t="shared" si="170"/>
        <v>20</v>
      </c>
      <c r="AP1030" s="233"/>
      <c r="AQ1030" s="224">
        <f t="shared" si="171"/>
        <v>20</v>
      </c>
      <c r="AR1030" s="224"/>
      <c r="AS1030" s="224">
        <f t="shared" si="172"/>
        <v>20</v>
      </c>
      <c r="AT1030" s="224">
        <f t="shared" si="173"/>
        <v>0</v>
      </c>
      <c r="AU1030" s="224" t="str">
        <f>IFERROR((AQ1030-#REF!+#REF!)/(#REF!-#REF!)*100,"")</f>
        <v/>
      </c>
      <c r="AV1030" s="224"/>
      <c r="AW1030" s="224"/>
      <c r="AX1030" s="224"/>
    </row>
    <row r="1031" ht="12.75" customHeight="1" spans="1:50">
      <c r="A1031" s="13">
        <v>1024</v>
      </c>
      <c r="B1031" s="204" t="s">
        <v>2949</v>
      </c>
      <c r="C1031" s="204" t="s">
        <v>1802</v>
      </c>
      <c r="D1031" s="205" t="s">
        <v>1798</v>
      </c>
      <c r="E1031" s="206"/>
      <c r="F1031" s="206"/>
      <c r="G1031" s="207" t="s">
        <v>3126</v>
      </c>
      <c r="H1031" s="208"/>
      <c r="I1031" s="209" t="s">
        <v>1799</v>
      </c>
      <c r="J1031" s="208">
        <v>1</v>
      </c>
      <c r="K1031" s="209" t="s">
        <v>3127</v>
      </c>
      <c r="L1031" s="215" t="s">
        <v>1800</v>
      </c>
      <c r="M1031" s="214" t="str">
        <f t="shared" si="165"/>
        <v>2004-12-31</v>
      </c>
      <c r="N1031" s="46"/>
      <c r="O1031" s="16"/>
      <c r="P1031" s="14"/>
      <c r="Q1031" s="217">
        <v>416</v>
      </c>
      <c r="R1031" s="16">
        <v>0</v>
      </c>
      <c r="S1031" s="16"/>
      <c r="T1031" s="16">
        <f t="shared" si="174"/>
        <v>20</v>
      </c>
      <c r="U1031" s="46"/>
      <c r="V1031" s="16">
        <f t="shared" si="175"/>
        <v>20</v>
      </c>
      <c r="W1031" s="16" t="str">
        <f t="shared" si="166"/>
        <v/>
      </c>
      <c r="X1031" s="14"/>
      <c r="Y1031" s="2"/>
      <c r="AA1031" s="45" t="s">
        <v>3129</v>
      </c>
      <c r="AB1031" s="224" t="s">
        <v>3130</v>
      </c>
      <c r="AC1031" s="224"/>
      <c r="AD1031" s="224"/>
      <c r="AE1031" s="224"/>
      <c r="AF1031" s="224"/>
      <c r="AG1031" s="224">
        <v>1</v>
      </c>
      <c r="AH1031" s="224">
        <v>0</v>
      </c>
      <c r="AI1031" s="224">
        <v>0</v>
      </c>
      <c r="AJ1031" s="224">
        <v>20</v>
      </c>
      <c r="AK1031" s="230">
        <f t="shared" si="167"/>
        <v>2004</v>
      </c>
      <c r="AL1031" s="224">
        <f t="shared" si="168"/>
        <v>20</v>
      </c>
      <c r="AM1031" s="224">
        <v>0</v>
      </c>
      <c r="AN1031" s="224">
        <f t="shared" si="169"/>
        <v>20</v>
      </c>
      <c r="AO1031" s="224">
        <f t="shared" si="170"/>
        <v>20</v>
      </c>
      <c r="AP1031" s="233"/>
      <c r="AQ1031" s="224">
        <f t="shared" si="171"/>
        <v>20</v>
      </c>
      <c r="AR1031" s="224"/>
      <c r="AS1031" s="224">
        <f t="shared" si="172"/>
        <v>20</v>
      </c>
      <c r="AT1031" s="224">
        <f t="shared" si="173"/>
        <v>0</v>
      </c>
      <c r="AU1031" s="224" t="str">
        <f>IFERROR((AQ1031-#REF!+#REF!)/(#REF!-#REF!)*100,"")</f>
        <v/>
      </c>
      <c r="AV1031" s="224"/>
      <c r="AW1031" s="224"/>
      <c r="AX1031" s="224"/>
    </row>
    <row r="1032" ht="12.75" customHeight="1" spans="1:50">
      <c r="A1032" s="13">
        <v>1025</v>
      </c>
      <c r="B1032" s="204" t="s">
        <v>2950</v>
      </c>
      <c r="C1032" s="204" t="s">
        <v>1802</v>
      </c>
      <c r="D1032" s="205" t="s">
        <v>1798</v>
      </c>
      <c r="E1032" s="206"/>
      <c r="F1032" s="206"/>
      <c r="G1032" s="207" t="s">
        <v>3126</v>
      </c>
      <c r="H1032" s="208"/>
      <c r="I1032" s="209" t="s">
        <v>1799</v>
      </c>
      <c r="J1032" s="208">
        <v>1</v>
      </c>
      <c r="K1032" s="209" t="s">
        <v>3127</v>
      </c>
      <c r="L1032" s="215" t="s">
        <v>1800</v>
      </c>
      <c r="M1032" s="214" t="str">
        <f t="shared" ref="M1032:M1095" si="176">L1032</f>
        <v>2004-12-31</v>
      </c>
      <c r="N1032" s="46"/>
      <c r="O1032" s="16"/>
      <c r="P1032" s="14"/>
      <c r="Q1032" s="217">
        <v>416</v>
      </c>
      <c r="R1032" s="16">
        <v>0</v>
      </c>
      <c r="S1032" s="16"/>
      <c r="T1032" s="16">
        <f t="shared" si="174"/>
        <v>20</v>
      </c>
      <c r="U1032" s="46"/>
      <c r="V1032" s="16">
        <f t="shared" si="175"/>
        <v>20</v>
      </c>
      <c r="W1032" s="16" t="str">
        <f t="shared" ref="W1032:W1095" si="177">IF(R1032-S1032=0,"",(V1032-R1032+S1032)/(R1032-S1032)*100)</f>
        <v/>
      </c>
      <c r="X1032" s="14"/>
      <c r="Y1032" s="2"/>
      <c r="AA1032" s="45" t="s">
        <v>3129</v>
      </c>
      <c r="AB1032" s="224" t="s">
        <v>3130</v>
      </c>
      <c r="AC1032" s="224"/>
      <c r="AD1032" s="224"/>
      <c r="AE1032" s="224"/>
      <c r="AF1032" s="224"/>
      <c r="AG1032" s="224">
        <v>1</v>
      </c>
      <c r="AH1032" s="224">
        <v>0</v>
      </c>
      <c r="AI1032" s="224">
        <v>0</v>
      </c>
      <c r="AJ1032" s="224">
        <v>20</v>
      </c>
      <c r="AK1032" s="230">
        <f t="shared" ref="AK1032:AK1095" si="178">YEAR(M1032)</f>
        <v>2004</v>
      </c>
      <c r="AL1032" s="224">
        <f t="shared" ref="AL1032:AL1095" si="179">IF(AND(AB1032="市场法",AA1032="否"),AJ1032*J1032,ROUND(AC1032*H1032*AG1032+AD1032*H1032*AI1032,-1))</f>
        <v>20</v>
      </c>
      <c r="AM1032" s="224">
        <v>0</v>
      </c>
      <c r="AN1032" s="224">
        <f t="shared" ref="AN1032:AN1095" si="180">ROUND((AL1032+AM1032),-1)</f>
        <v>20</v>
      </c>
      <c r="AO1032" s="224">
        <f t="shared" ref="AO1032:AO1095" si="181">AN1032</f>
        <v>20</v>
      </c>
      <c r="AP1032" s="233"/>
      <c r="AQ1032" s="224">
        <f t="shared" ref="AQ1032:AQ1095" si="182">IF(AP1032="",AO1032,ROUND(AO1032*AP1032/100,0))</f>
        <v>20</v>
      </c>
      <c r="AR1032" s="224"/>
      <c r="AS1032" s="224">
        <f t="shared" ref="AS1032:AS1095" si="183">IF((AQ1032-AR1032)&lt;0,0,AQ1032-AR1032)</f>
        <v>20</v>
      </c>
      <c r="AT1032" s="224">
        <f t="shared" ref="AT1032:AT1095" si="184">IF((R1032-S1032)&lt;0,0,R1032-S1032)</f>
        <v>0</v>
      </c>
      <c r="AU1032" s="224" t="str">
        <f>IFERROR((AQ1032-#REF!+#REF!)/(#REF!-#REF!)*100,"")</f>
        <v/>
      </c>
      <c r="AV1032" s="224"/>
      <c r="AW1032" s="224"/>
      <c r="AX1032" s="224"/>
    </row>
    <row r="1033" ht="12.75" customHeight="1" spans="1:50">
      <c r="A1033" s="13">
        <v>1026</v>
      </c>
      <c r="B1033" s="204" t="s">
        <v>2951</v>
      </c>
      <c r="C1033" s="204" t="s">
        <v>1802</v>
      </c>
      <c r="D1033" s="205" t="s">
        <v>1798</v>
      </c>
      <c r="E1033" s="206"/>
      <c r="F1033" s="206"/>
      <c r="G1033" s="207" t="s">
        <v>3126</v>
      </c>
      <c r="H1033" s="208"/>
      <c r="I1033" s="209" t="s">
        <v>1799</v>
      </c>
      <c r="J1033" s="208">
        <v>1</v>
      </c>
      <c r="K1033" s="209" t="s">
        <v>3127</v>
      </c>
      <c r="L1033" s="215" t="s">
        <v>1800</v>
      </c>
      <c r="M1033" s="214" t="str">
        <f t="shared" si="176"/>
        <v>2004-12-31</v>
      </c>
      <c r="N1033" s="46"/>
      <c r="O1033" s="16"/>
      <c r="P1033" s="14"/>
      <c r="Q1033" s="217">
        <v>416</v>
      </c>
      <c r="R1033" s="16">
        <v>0</v>
      </c>
      <c r="S1033" s="16"/>
      <c r="T1033" s="16">
        <f t="shared" ref="T1033:T1096" si="185">AS1033</f>
        <v>20</v>
      </c>
      <c r="U1033" s="46"/>
      <c r="V1033" s="16">
        <f t="shared" ref="V1033:V1096" si="186">T1033</f>
        <v>20</v>
      </c>
      <c r="W1033" s="16" t="str">
        <f t="shared" si="177"/>
        <v/>
      </c>
      <c r="X1033" s="14"/>
      <c r="Y1033" s="2"/>
      <c r="AA1033" s="45" t="s">
        <v>3129</v>
      </c>
      <c r="AB1033" s="224" t="s">
        <v>3130</v>
      </c>
      <c r="AC1033" s="224"/>
      <c r="AD1033" s="224"/>
      <c r="AE1033" s="224"/>
      <c r="AF1033" s="224"/>
      <c r="AG1033" s="224">
        <v>1</v>
      </c>
      <c r="AH1033" s="224">
        <v>0</v>
      </c>
      <c r="AI1033" s="224">
        <v>0</v>
      </c>
      <c r="AJ1033" s="224">
        <v>20</v>
      </c>
      <c r="AK1033" s="230">
        <f t="shared" si="178"/>
        <v>2004</v>
      </c>
      <c r="AL1033" s="224">
        <f t="shared" si="179"/>
        <v>20</v>
      </c>
      <c r="AM1033" s="224">
        <v>0</v>
      </c>
      <c r="AN1033" s="224">
        <f t="shared" si="180"/>
        <v>20</v>
      </c>
      <c r="AO1033" s="224">
        <f t="shared" si="181"/>
        <v>20</v>
      </c>
      <c r="AP1033" s="233"/>
      <c r="AQ1033" s="224">
        <f t="shared" si="182"/>
        <v>20</v>
      </c>
      <c r="AR1033" s="224"/>
      <c r="AS1033" s="224">
        <f t="shared" si="183"/>
        <v>20</v>
      </c>
      <c r="AT1033" s="224">
        <f t="shared" si="184"/>
        <v>0</v>
      </c>
      <c r="AU1033" s="224" t="str">
        <f>IFERROR((AQ1033-#REF!+#REF!)/(#REF!-#REF!)*100,"")</f>
        <v/>
      </c>
      <c r="AV1033" s="224"/>
      <c r="AW1033" s="224"/>
      <c r="AX1033" s="224"/>
    </row>
    <row r="1034" ht="12.75" customHeight="1" spans="1:50">
      <c r="A1034" s="13">
        <v>1027</v>
      </c>
      <c r="B1034" s="204" t="s">
        <v>2952</v>
      </c>
      <c r="C1034" s="204" t="s">
        <v>1802</v>
      </c>
      <c r="D1034" s="205" t="s">
        <v>1798</v>
      </c>
      <c r="E1034" s="206"/>
      <c r="F1034" s="206"/>
      <c r="G1034" s="207" t="s">
        <v>3126</v>
      </c>
      <c r="H1034" s="208"/>
      <c r="I1034" s="209" t="s">
        <v>1799</v>
      </c>
      <c r="J1034" s="208">
        <v>1</v>
      </c>
      <c r="K1034" s="209" t="s">
        <v>3127</v>
      </c>
      <c r="L1034" s="215" t="s">
        <v>1800</v>
      </c>
      <c r="M1034" s="214" t="str">
        <f t="shared" si="176"/>
        <v>2004-12-31</v>
      </c>
      <c r="N1034" s="46"/>
      <c r="O1034" s="16"/>
      <c r="P1034" s="14"/>
      <c r="Q1034" s="217">
        <v>416</v>
      </c>
      <c r="R1034" s="16">
        <v>0</v>
      </c>
      <c r="S1034" s="16"/>
      <c r="T1034" s="16">
        <f t="shared" si="185"/>
        <v>20</v>
      </c>
      <c r="U1034" s="46"/>
      <c r="V1034" s="16">
        <f t="shared" si="186"/>
        <v>20</v>
      </c>
      <c r="W1034" s="16" t="str">
        <f t="shared" si="177"/>
        <v/>
      </c>
      <c r="X1034" s="14"/>
      <c r="Y1034" s="2"/>
      <c r="AA1034" s="45" t="s">
        <v>3129</v>
      </c>
      <c r="AB1034" s="224" t="s">
        <v>3130</v>
      </c>
      <c r="AC1034" s="224"/>
      <c r="AD1034" s="224"/>
      <c r="AE1034" s="224"/>
      <c r="AF1034" s="224"/>
      <c r="AG1034" s="224">
        <v>1</v>
      </c>
      <c r="AH1034" s="224">
        <v>0</v>
      </c>
      <c r="AI1034" s="224">
        <v>0</v>
      </c>
      <c r="AJ1034" s="224">
        <v>20</v>
      </c>
      <c r="AK1034" s="230">
        <f t="shared" si="178"/>
        <v>2004</v>
      </c>
      <c r="AL1034" s="224">
        <f t="shared" si="179"/>
        <v>20</v>
      </c>
      <c r="AM1034" s="224">
        <v>0</v>
      </c>
      <c r="AN1034" s="224">
        <f t="shared" si="180"/>
        <v>20</v>
      </c>
      <c r="AO1034" s="224">
        <f t="shared" si="181"/>
        <v>20</v>
      </c>
      <c r="AP1034" s="233"/>
      <c r="AQ1034" s="224">
        <f t="shared" si="182"/>
        <v>20</v>
      </c>
      <c r="AR1034" s="224"/>
      <c r="AS1034" s="224">
        <f t="shared" si="183"/>
        <v>20</v>
      </c>
      <c r="AT1034" s="224">
        <f t="shared" si="184"/>
        <v>0</v>
      </c>
      <c r="AU1034" s="224" t="str">
        <f>IFERROR((AQ1034-#REF!+#REF!)/(#REF!-#REF!)*100,"")</f>
        <v/>
      </c>
      <c r="AV1034" s="224"/>
      <c r="AW1034" s="224"/>
      <c r="AX1034" s="224"/>
    </row>
    <row r="1035" ht="12.75" customHeight="1" spans="1:50">
      <c r="A1035" s="13">
        <v>1028</v>
      </c>
      <c r="B1035" s="204" t="s">
        <v>2953</v>
      </c>
      <c r="C1035" s="204" t="s">
        <v>1802</v>
      </c>
      <c r="D1035" s="205" t="s">
        <v>1798</v>
      </c>
      <c r="E1035" s="206"/>
      <c r="F1035" s="206"/>
      <c r="G1035" s="207" t="s">
        <v>3126</v>
      </c>
      <c r="H1035" s="208"/>
      <c r="I1035" s="209" t="s">
        <v>1799</v>
      </c>
      <c r="J1035" s="208">
        <v>1</v>
      </c>
      <c r="K1035" s="209" t="s">
        <v>3127</v>
      </c>
      <c r="L1035" s="215" t="s">
        <v>1800</v>
      </c>
      <c r="M1035" s="214" t="str">
        <f t="shared" si="176"/>
        <v>2004-12-31</v>
      </c>
      <c r="N1035" s="46"/>
      <c r="O1035" s="16"/>
      <c r="P1035" s="14"/>
      <c r="Q1035" s="217">
        <v>416</v>
      </c>
      <c r="R1035" s="16">
        <v>0</v>
      </c>
      <c r="S1035" s="16"/>
      <c r="T1035" s="16">
        <f t="shared" si="185"/>
        <v>20</v>
      </c>
      <c r="U1035" s="46"/>
      <c r="V1035" s="16">
        <f t="shared" si="186"/>
        <v>20</v>
      </c>
      <c r="W1035" s="16" t="str">
        <f t="shared" si="177"/>
        <v/>
      </c>
      <c r="X1035" s="14"/>
      <c r="Y1035" s="2"/>
      <c r="AA1035" s="45" t="s">
        <v>3129</v>
      </c>
      <c r="AB1035" s="224" t="s">
        <v>3130</v>
      </c>
      <c r="AC1035" s="224"/>
      <c r="AD1035" s="224"/>
      <c r="AE1035" s="224"/>
      <c r="AF1035" s="224"/>
      <c r="AG1035" s="224">
        <v>1</v>
      </c>
      <c r="AH1035" s="224">
        <v>0</v>
      </c>
      <c r="AI1035" s="224">
        <v>0</v>
      </c>
      <c r="AJ1035" s="224">
        <v>20</v>
      </c>
      <c r="AK1035" s="230">
        <f t="shared" si="178"/>
        <v>2004</v>
      </c>
      <c r="AL1035" s="224">
        <f t="shared" si="179"/>
        <v>20</v>
      </c>
      <c r="AM1035" s="224">
        <v>0</v>
      </c>
      <c r="AN1035" s="224">
        <f t="shared" si="180"/>
        <v>20</v>
      </c>
      <c r="AO1035" s="224">
        <f t="shared" si="181"/>
        <v>20</v>
      </c>
      <c r="AP1035" s="233"/>
      <c r="AQ1035" s="224">
        <f t="shared" si="182"/>
        <v>20</v>
      </c>
      <c r="AR1035" s="224"/>
      <c r="AS1035" s="224">
        <f t="shared" si="183"/>
        <v>20</v>
      </c>
      <c r="AT1035" s="224">
        <f t="shared" si="184"/>
        <v>0</v>
      </c>
      <c r="AU1035" s="224" t="str">
        <f>IFERROR((AQ1035-#REF!+#REF!)/(#REF!-#REF!)*100,"")</f>
        <v/>
      </c>
      <c r="AV1035" s="224"/>
      <c r="AW1035" s="224"/>
      <c r="AX1035" s="224"/>
    </row>
    <row r="1036" ht="12.75" customHeight="1" spans="1:50">
      <c r="A1036" s="13">
        <v>1029</v>
      </c>
      <c r="B1036" s="204" t="s">
        <v>2954</v>
      </c>
      <c r="C1036" s="204" t="s">
        <v>1802</v>
      </c>
      <c r="D1036" s="205" t="s">
        <v>1798</v>
      </c>
      <c r="E1036" s="206"/>
      <c r="F1036" s="206"/>
      <c r="G1036" s="207" t="s">
        <v>3126</v>
      </c>
      <c r="H1036" s="208"/>
      <c r="I1036" s="209" t="s">
        <v>1799</v>
      </c>
      <c r="J1036" s="208">
        <v>1</v>
      </c>
      <c r="K1036" s="209" t="s">
        <v>3127</v>
      </c>
      <c r="L1036" s="215" t="s">
        <v>1800</v>
      </c>
      <c r="M1036" s="214" t="str">
        <f t="shared" si="176"/>
        <v>2004-12-31</v>
      </c>
      <c r="N1036" s="46"/>
      <c r="O1036" s="16"/>
      <c r="P1036" s="14"/>
      <c r="Q1036" s="217">
        <v>416</v>
      </c>
      <c r="R1036" s="16">
        <v>0</v>
      </c>
      <c r="S1036" s="16"/>
      <c r="T1036" s="16">
        <f t="shared" si="185"/>
        <v>20</v>
      </c>
      <c r="U1036" s="46"/>
      <c r="V1036" s="16">
        <f t="shared" si="186"/>
        <v>20</v>
      </c>
      <c r="W1036" s="16" t="str">
        <f t="shared" si="177"/>
        <v/>
      </c>
      <c r="X1036" s="14"/>
      <c r="Y1036" s="2"/>
      <c r="AA1036" s="45" t="s">
        <v>3129</v>
      </c>
      <c r="AB1036" s="224" t="s">
        <v>3130</v>
      </c>
      <c r="AC1036" s="224"/>
      <c r="AD1036" s="224"/>
      <c r="AE1036" s="224"/>
      <c r="AF1036" s="224"/>
      <c r="AG1036" s="224">
        <v>1</v>
      </c>
      <c r="AH1036" s="224">
        <v>0</v>
      </c>
      <c r="AI1036" s="224">
        <v>0</v>
      </c>
      <c r="AJ1036" s="224">
        <v>20</v>
      </c>
      <c r="AK1036" s="230">
        <f t="shared" si="178"/>
        <v>2004</v>
      </c>
      <c r="AL1036" s="224">
        <f t="shared" si="179"/>
        <v>20</v>
      </c>
      <c r="AM1036" s="224">
        <v>0</v>
      </c>
      <c r="AN1036" s="224">
        <f t="shared" si="180"/>
        <v>20</v>
      </c>
      <c r="AO1036" s="224">
        <f t="shared" si="181"/>
        <v>20</v>
      </c>
      <c r="AP1036" s="233"/>
      <c r="AQ1036" s="224">
        <f t="shared" si="182"/>
        <v>20</v>
      </c>
      <c r="AR1036" s="224"/>
      <c r="AS1036" s="224">
        <f t="shared" si="183"/>
        <v>20</v>
      </c>
      <c r="AT1036" s="224">
        <f t="shared" si="184"/>
        <v>0</v>
      </c>
      <c r="AU1036" s="224" t="str">
        <f>IFERROR((AQ1036-#REF!+#REF!)/(#REF!-#REF!)*100,"")</f>
        <v/>
      </c>
      <c r="AV1036" s="224"/>
      <c r="AW1036" s="224"/>
      <c r="AX1036" s="224"/>
    </row>
    <row r="1037" ht="12.75" customHeight="1" spans="1:50">
      <c r="A1037" s="13">
        <v>1030</v>
      </c>
      <c r="B1037" s="204" t="s">
        <v>2955</v>
      </c>
      <c r="C1037" s="204" t="s">
        <v>1802</v>
      </c>
      <c r="D1037" s="205" t="s">
        <v>1798</v>
      </c>
      <c r="E1037" s="206"/>
      <c r="F1037" s="206"/>
      <c r="G1037" s="207" t="s">
        <v>3126</v>
      </c>
      <c r="H1037" s="208"/>
      <c r="I1037" s="209" t="s">
        <v>1799</v>
      </c>
      <c r="J1037" s="208">
        <v>1</v>
      </c>
      <c r="K1037" s="209" t="s">
        <v>3127</v>
      </c>
      <c r="L1037" s="215" t="s">
        <v>1800</v>
      </c>
      <c r="M1037" s="214" t="str">
        <f t="shared" si="176"/>
        <v>2004-12-31</v>
      </c>
      <c r="N1037" s="46"/>
      <c r="O1037" s="16"/>
      <c r="P1037" s="14"/>
      <c r="Q1037" s="217">
        <v>416</v>
      </c>
      <c r="R1037" s="16">
        <v>0</v>
      </c>
      <c r="S1037" s="16"/>
      <c r="T1037" s="16">
        <f t="shared" si="185"/>
        <v>20</v>
      </c>
      <c r="U1037" s="46"/>
      <c r="V1037" s="16">
        <f t="shared" si="186"/>
        <v>20</v>
      </c>
      <c r="W1037" s="16" t="str">
        <f t="shared" si="177"/>
        <v/>
      </c>
      <c r="X1037" s="14"/>
      <c r="Y1037" s="2"/>
      <c r="AA1037" s="45" t="s">
        <v>3129</v>
      </c>
      <c r="AB1037" s="224" t="s">
        <v>3130</v>
      </c>
      <c r="AC1037" s="224"/>
      <c r="AD1037" s="224"/>
      <c r="AE1037" s="224"/>
      <c r="AF1037" s="224"/>
      <c r="AG1037" s="224">
        <v>1</v>
      </c>
      <c r="AH1037" s="224">
        <v>0</v>
      </c>
      <c r="AI1037" s="224">
        <v>0</v>
      </c>
      <c r="AJ1037" s="224">
        <v>20</v>
      </c>
      <c r="AK1037" s="230">
        <f t="shared" si="178"/>
        <v>2004</v>
      </c>
      <c r="AL1037" s="224">
        <f t="shared" si="179"/>
        <v>20</v>
      </c>
      <c r="AM1037" s="224">
        <v>0</v>
      </c>
      <c r="AN1037" s="224">
        <f t="shared" si="180"/>
        <v>20</v>
      </c>
      <c r="AO1037" s="224">
        <f t="shared" si="181"/>
        <v>20</v>
      </c>
      <c r="AP1037" s="233"/>
      <c r="AQ1037" s="224">
        <f t="shared" si="182"/>
        <v>20</v>
      </c>
      <c r="AR1037" s="224"/>
      <c r="AS1037" s="224">
        <f t="shared" si="183"/>
        <v>20</v>
      </c>
      <c r="AT1037" s="224">
        <f t="shared" si="184"/>
        <v>0</v>
      </c>
      <c r="AU1037" s="224" t="str">
        <f>IFERROR((AQ1037-#REF!+#REF!)/(#REF!-#REF!)*100,"")</f>
        <v/>
      </c>
      <c r="AV1037" s="224"/>
      <c r="AW1037" s="224"/>
      <c r="AX1037" s="224"/>
    </row>
    <row r="1038" ht="12.75" customHeight="1" spans="1:50">
      <c r="A1038" s="13">
        <v>1031</v>
      </c>
      <c r="B1038" s="204" t="s">
        <v>2956</v>
      </c>
      <c r="C1038" s="204" t="s">
        <v>1802</v>
      </c>
      <c r="D1038" s="205" t="s">
        <v>1798</v>
      </c>
      <c r="E1038" s="206"/>
      <c r="F1038" s="206"/>
      <c r="G1038" s="207" t="s">
        <v>3126</v>
      </c>
      <c r="H1038" s="208"/>
      <c r="I1038" s="209" t="s">
        <v>1799</v>
      </c>
      <c r="J1038" s="208">
        <v>1</v>
      </c>
      <c r="K1038" s="209" t="s">
        <v>3127</v>
      </c>
      <c r="L1038" s="215" t="s">
        <v>1800</v>
      </c>
      <c r="M1038" s="214" t="str">
        <f t="shared" si="176"/>
        <v>2004-12-31</v>
      </c>
      <c r="N1038" s="46"/>
      <c r="O1038" s="16"/>
      <c r="P1038" s="14"/>
      <c r="Q1038" s="217">
        <v>416</v>
      </c>
      <c r="R1038" s="16">
        <v>0</v>
      </c>
      <c r="S1038" s="16"/>
      <c r="T1038" s="16">
        <f t="shared" si="185"/>
        <v>20</v>
      </c>
      <c r="U1038" s="46"/>
      <c r="V1038" s="16">
        <f t="shared" si="186"/>
        <v>20</v>
      </c>
      <c r="W1038" s="16" t="str">
        <f t="shared" si="177"/>
        <v/>
      </c>
      <c r="X1038" s="14"/>
      <c r="Y1038" s="2"/>
      <c r="AA1038" s="45" t="s">
        <v>3129</v>
      </c>
      <c r="AB1038" s="224" t="s">
        <v>3130</v>
      </c>
      <c r="AC1038" s="224"/>
      <c r="AD1038" s="224"/>
      <c r="AE1038" s="224"/>
      <c r="AF1038" s="224"/>
      <c r="AG1038" s="224">
        <v>1</v>
      </c>
      <c r="AH1038" s="224">
        <v>0</v>
      </c>
      <c r="AI1038" s="224">
        <v>0</v>
      </c>
      <c r="AJ1038" s="224">
        <v>20</v>
      </c>
      <c r="AK1038" s="230">
        <f t="shared" si="178"/>
        <v>2004</v>
      </c>
      <c r="AL1038" s="224">
        <f t="shared" si="179"/>
        <v>20</v>
      </c>
      <c r="AM1038" s="224">
        <v>0</v>
      </c>
      <c r="AN1038" s="224">
        <f t="shared" si="180"/>
        <v>20</v>
      </c>
      <c r="AO1038" s="224">
        <f t="shared" si="181"/>
        <v>20</v>
      </c>
      <c r="AP1038" s="233"/>
      <c r="AQ1038" s="224">
        <f t="shared" si="182"/>
        <v>20</v>
      </c>
      <c r="AR1038" s="224"/>
      <c r="AS1038" s="224">
        <f t="shared" si="183"/>
        <v>20</v>
      </c>
      <c r="AT1038" s="224">
        <f t="shared" si="184"/>
        <v>0</v>
      </c>
      <c r="AU1038" s="224" t="str">
        <f>IFERROR((AQ1038-#REF!+#REF!)/(#REF!-#REF!)*100,"")</f>
        <v/>
      </c>
      <c r="AV1038" s="224"/>
      <c r="AW1038" s="224"/>
      <c r="AX1038" s="224"/>
    </row>
    <row r="1039" ht="12.75" customHeight="1" spans="1:50">
      <c r="A1039" s="13">
        <v>1032</v>
      </c>
      <c r="B1039" s="204" t="s">
        <v>2957</v>
      </c>
      <c r="C1039" s="204" t="s">
        <v>1802</v>
      </c>
      <c r="D1039" s="205" t="s">
        <v>1798</v>
      </c>
      <c r="E1039" s="206"/>
      <c r="F1039" s="206"/>
      <c r="G1039" s="207" t="s">
        <v>3126</v>
      </c>
      <c r="H1039" s="208"/>
      <c r="I1039" s="209" t="s">
        <v>1799</v>
      </c>
      <c r="J1039" s="208">
        <v>1</v>
      </c>
      <c r="K1039" s="209" t="s">
        <v>3127</v>
      </c>
      <c r="L1039" s="215" t="s">
        <v>1800</v>
      </c>
      <c r="M1039" s="214" t="str">
        <f t="shared" si="176"/>
        <v>2004-12-31</v>
      </c>
      <c r="N1039" s="46"/>
      <c r="O1039" s="16"/>
      <c r="P1039" s="14"/>
      <c r="Q1039" s="217">
        <v>416</v>
      </c>
      <c r="R1039" s="16">
        <v>0</v>
      </c>
      <c r="S1039" s="16"/>
      <c r="T1039" s="16">
        <f t="shared" si="185"/>
        <v>20</v>
      </c>
      <c r="U1039" s="46"/>
      <c r="V1039" s="16">
        <f t="shared" si="186"/>
        <v>20</v>
      </c>
      <c r="W1039" s="16" t="str">
        <f t="shared" si="177"/>
        <v/>
      </c>
      <c r="X1039" s="14"/>
      <c r="Y1039" s="2"/>
      <c r="AA1039" s="45" t="s">
        <v>3129</v>
      </c>
      <c r="AB1039" s="224" t="s">
        <v>3130</v>
      </c>
      <c r="AC1039" s="224"/>
      <c r="AD1039" s="224"/>
      <c r="AE1039" s="224"/>
      <c r="AF1039" s="224"/>
      <c r="AG1039" s="224">
        <v>1</v>
      </c>
      <c r="AH1039" s="224">
        <v>0</v>
      </c>
      <c r="AI1039" s="224">
        <v>0</v>
      </c>
      <c r="AJ1039" s="224">
        <v>20</v>
      </c>
      <c r="AK1039" s="230">
        <f t="shared" si="178"/>
        <v>2004</v>
      </c>
      <c r="AL1039" s="224">
        <f t="shared" si="179"/>
        <v>20</v>
      </c>
      <c r="AM1039" s="224">
        <v>0</v>
      </c>
      <c r="AN1039" s="224">
        <f t="shared" si="180"/>
        <v>20</v>
      </c>
      <c r="AO1039" s="224">
        <f t="shared" si="181"/>
        <v>20</v>
      </c>
      <c r="AP1039" s="233"/>
      <c r="AQ1039" s="224">
        <f t="shared" si="182"/>
        <v>20</v>
      </c>
      <c r="AR1039" s="224"/>
      <c r="AS1039" s="224">
        <f t="shared" si="183"/>
        <v>20</v>
      </c>
      <c r="AT1039" s="224">
        <f t="shared" si="184"/>
        <v>0</v>
      </c>
      <c r="AU1039" s="224" t="str">
        <f>IFERROR((AQ1039-#REF!+#REF!)/(#REF!-#REF!)*100,"")</f>
        <v/>
      </c>
      <c r="AV1039" s="224"/>
      <c r="AW1039" s="224"/>
      <c r="AX1039" s="224"/>
    </row>
    <row r="1040" ht="12.75" customHeight="1" spans="1:50">
      <c r="A1040" s="13">
        <v>1033</v>
      </c>
      <c r="B1040" s="204" t="s">
        <v>2958</v>
      </c>
      <c r="C1040" s="204" t="s">
        <v>1802</v>
      </c>
      <c r="D1040" s="205" t="s">
        <v>1798</v>
      </c>
      <c r="E1040" s="206"/>
      <c r="F1040" s="206"/>
      <c r="G1040" s="207" t="s">
        <v>3126</v>
      </c>
      <c r="H1040" s="208"/>
      <c r="I1040" s="209" t="s">
        <v>1799</v>
      </c>
      <c r="J1040" s="208">
        <v>1</v>
      </c>
      <c r="K1040" s="209" t="s">
        <v>3127</v>
      </c>
      <c r="L1040" s="215" t="s">
        <v>1800</v>
      </c>
      <c r="M1040" s="214" t="str">
        <f t="shared" si="176"/>
        <v>2004-12-31</v>
      </c>
      <c r="N1040" s="46"/>
      <c r="O1040" s="16"/>
      <c r="P1040" s="14"/>
      <c r="Q1040" s="217">
        <v>416</v>
      </c>
      <c r="R1040" s="16">
        <v>0</v>
      </c>
      <c r="S1040" s="16"/>
      <c r="T1040" s="16">
        <f t="shared" si="185"/>
        <v>20</v>
      </c>
      <c r="U1040" s="46"/>
      <c r="V1040" s="16">
        <f t="shared" si="186"/>
        <v>20</v>
      </c>
      <c r="W1040" s="16" t="str">
        <f t="shared" si="177"/>
        <v/>
      </c>
      <c r="X1040" s="14"/>
      <c r="Y1040" s="2"/>
      <c r="AA1040" s="45" t="s">
        <v>3129</v>
      </c>
      <c r="AB1040" s="224" t="s">
        <v>3130</v>
      </c>
      <c r="AC1040" s="224"/>
      <c r="AD1040" s="224"/>
      <c r="AE1040" s="224"/>
      <c r="AF1040" s="224"/>
      <c r="AG1040" s="224">
        <v>1</v>
      </c>
      <c r="AH1040" s="224">
        <v>0</v>
      </c>
      <c r="AI1040" s="224">
        <v>0</v>
      </c>
      <c r="AJ1040" s="224">
        <v>20</v>
      </c>
      <c r="AK1040" s="230">
        <f t="shared" si="178"/>
        <v>2004</v>
      </c>
      <c r="AL1040" s="224">
        <f t="shared" si="179"/>
        <v>20</v>
      </c>
      <c r="AM1040" s="224">
        <v>0</v>
      </c>
      <c r="AN1040" s="224">
        <f t="shared" si="180"/>
        <v>20</v>
      </c>
      <c r="AO1040" s="224">
        <f t="shared" si="181"/>
        <v>20</v>
      </c>
      <c r="AP1040" s="233"/>
      <c r="AQ1040" s="224">
        <f t="shared" si="182"/>
        <v>20</v>
      </c>
      <c r="AR1040" s="224"/>
      <c r="AS1040" s="224">
        <f t="shared" si="183"/>
        <v>20</v>
      </c>
      <c r="AT1040" s="224">
        <f t="shared" si="184"/>
        <v>0</v>
      </c>
      <c r="AU1040" s="224" t="str">
        <f>IFERROR((AQ1040-#REF!+#REF!)/(#REF!-#REF!)*100,"")</f>
        <v/>
      </c>
      <c r="AV1040" s="224"/>
      <c r="AW1040" s="224"/>
      <c r="AX1040" s="224"/>
    </row>
    <row r="1041" s="203" customFormat="1" ht="12.75" customHeight="1" spans="1:52">
      <c r="A1041" s="13">
        <v>1034</v>
      </c>
      <c r="B1041" s="204" t="s">
        <v>2959</v>
      </c>
      <c r="C1041" s="204" t="s">
        <v>1802</v>
      </c>
      <c r="D1041" s="205" t="s">
        <v>1798</v>
      </c>
      <c r="E1041" s="206"/>
      <c r="F1041" s="206"/>
      <c r="G1041" s="207" t="s">
        <v>3126</v>
      </c>
      <c r="H1041" s="208"/>
      <c r="I1041" s="209" t="s">
        <v>1799</v>
      </c>
      <c r="J1041" s="208">
        <v>1</v>
      </c>
      <c r="K1041" s="209" t="s">
        <v>3127</v>
      </c>
      <c r="L1041" s="215" t="s">
        <v>1800</v>
      </c>
      <c r="M1041" s="214" t="str">
        <f t="shared" si="176"/>
        <v>2004-12-31</v>
      </c>
      <c r="N1041" s="46"/>
      <c r="O1041" s="16"/>
      <c r="P1041" s="14"/>
      <c r="Q1041" s="217">
        <v>416</v>
      </c>
      <c r="R1041" s="16">
        <v>0</v>
      </c>
      <c r="S1041" s="16"/>
      <c r="T1041" s="16">
        <f t="shared" si="185"/>
        <v>20</v>
      </c>
      <c r="U1041" s="46"/>
      <c r="V1041" s="16">
        <f t="shared" si="186"/>
        <v>20</v>
      </c>
      <c r="W1041" s="16" t="str">
        <f t="shared" si="177"/>
        <v/>
      </c>
      <c r="X1041" s="14"/>
      <c r="Y1041" s="2"/>
      <c r="Z1041" s="3"/>
      <c r="AA1041" s="45" t="s">
        <v>3129</v>
      </c>
      <c r="AB1041" s="224" t="s">
        <v>3130</v>
      </c>
      <c r="AC1041" s="224"/>
      <c r="AD1041" s="224"/>
      <c r="AE1041" s="224"/>
      <c r="AF1041" s="224"/>
      <c r="AG1041" s="224">
        <v>1</v>
      </c>
      <c r="AH1041" s="224">
        <v>0</v>
      </c>
      <c r="AI1041" s="224">
        <v>0</v>
      </c>
      <c r="AJ1041" s="224">
        <v>20</v>
      </c>
      <c r="AK1041" s="230">
        <f t="shared" si="178"/>
        <v>2004</v>
      </c>
      <c r="AL1041" s="224">
        <f t="shared" si="179"/>
        <v>20</v>
      </c>
      <c r="AM1041" s="224">
        <v>0</v>
      </c>
      <c r="AN1041" s="224">
        <f t="shared" si="180"/>
        <v>20</v>
      </c>
      <c r="AO1041" s="224">
        <f t="shared" si="181"/>
        <v>20</v>
      </c>
      <c r="AP1041" s="233"/>
      <c r="AQ1041" s="224">
        <f t="shared" si="182"/>
        <v>20</v>
      </c>
      <c r="AR1041" s="224"/>
      <c r="AS1041" s="224">
        <f t="shared" si="183"/>
        <v>20</v>
      </c>
      <c r="AT1041" s="224">
        <f t="shared" si="184"/>
        <v>0</v>
      </c>
      <c r="AU1041" s="224" t="str">
        <f>IFERROR((AQ1041-#REF!+#REF!)/(#REF!-#REF!)*100,"")</f>
        <v/>
      </c>
      <c r="AV1041" s="224"/>
      <c r="AW1041" s="224"/>
      <c r="AX1041" s="224"/>
      <c r="AY1041" s="3"/>
      <c r="AZ1041" s="3"/>
    </row>
    <row r="1042" ht="12.75" customHeight="1" spans="1:50">
      <c r="A1042" s="13">
        <v>1035</v>
      </c>
      <c r="B1042" s="204" t="s">
        <v>2960</v>
      </c>
      <c r="C1042" s="204" t="s">
        <v>1802</v>
      </c>
      <c r="D1042" s="205" t="s">
        <v>1798</v>
      </c>
      <c r="E1042" s="206"/>
      <c r="F1042" s="206"/>
      <c r="G1042" s="207" t="s">
        <v>3126</v>
      </c>
      <c r="H1042" s="208"/>
      <c r="I1042" s="209" t="s">
        <v>1799</v>
      </c>
      <c r="J1042" s="208">
        <v>1</v>
      </c>
      <c r="K1042" s="209" t="s">
        <v>3127</v>
      </c>
      <c r="L1042" s="215" t="s">
        <v>1800</v>
      </c>
      <c r="M1042" s="214" t="str">
        <f t="shared" si="176"/>
        <v>2004-12-31</v>
      </c>
      <c r="N1042" s="46"/>
      <c r="O1042" s="16"/>
      <c r="P1042" s="14"/>
      <c r="Q1042" s="217">
        <v>416</v>
      </c>
      <c r="R1042" s="16">
        <v>0</v>
      </c>
      <c r="S1042" s="16"/>
      <c r="T1042" s="16">
        <f t="shared" si="185"/>
        <v>20</v>
      </c>
      <c r="U1042" s="46"/>
      <c r="V1042" s="16">
        <f t="shared" si="186"/>
        <v>20</v>
      </c>
      <c r="W1042" s="16" t="str">
        <f t="shared" si="177"/>
        <v/>
      </c>
      <c r="X1042" s="14"/>
      <c r="Y1042" s="2"/>
      <c r="AA1042" s="45" t="s">
        <v>3129</v>
      </c>
      <c r="AB1042" s="224" t="s">
        <v>3130</v>
      </c>
      <c r="AC1042" s="224"/>
      <c r="AD1042" s="224"/>
      <c r="AE1042" s="224"/>
      <c r="AF1042" s="224"/>
      <c r="AG1042" s="224">
        <v>1</v>
      </c>
      <c r="AH1042" s="224">
        <v>0</v>
      </c>
      <c r="AI1042" s="224">
        <v>0</v>
      </c>
      <c r="AJ1042" s="224">
        <v>20</v>
      </c>
      <c r="AK1042" s="230">
        <f t="shared" si="178"/>
        <v>2004</v>
      </c>
      <c r="AL1042" s="224">
        <f t="shared" si="179"/>
        <v>20</v>
      </c>
      <c r="AM1042" s="224">
        <v>0</v>
      </c>
      <c r="AN1042" s="224">
        <f t="shared" si="180"/>
        <v>20</v>
      </c>
      <c r="AO1042" s="224">
        <f t="shared" si="181"/>
        <v>20</v>
      </c>
      <c r="AP1042" s="233"/>
      <c r="AQ1042" s="224">
        <f t="shared" si="182"/>
        <v>20</v>
      </c>
      <c r="AR1042" s="224"/>
      <c r="AS1042" s="224">
        <f t="shared" si="183"/>
        <v>20</v>
      </c>
      <c r="AT1042" s="224">
        <f t="shared" si="184"/>
        <v>0</v>
      </c>
      <c r="AU1042" s="224" t="str">
        <f>IFERROR((AQ1042-#REF!+#REF!)/(#REF!-#REF!)*100,"")</f>
        <v/>
      </c>
      <c r="AV1042" s="224"/>
      <c r="AW1042" s="224"/>
      <c r="AX1042" s="224"/>
    </row>
    <row r="1043" ht="12.75" customHeight="1" spans="1:50">
      <c r="A1043" s="13">
        <v>1036</v>
      </c>
      <c r="B1043" s="204" t="s">
        <v>2961</v>
      </c>
      <c r="C1043" s="204" t="s">
        <v>1802</v>
      </c>
      <c r="D1043" s="205" t="s">
        <v>1798</v>
      </c>
      <c r="E1043" s="206"/>
      <c r="F1043" s="206"/>
      <c r="G1043" s="207" t="s">
        <v>3126</v>
      </c>
      <c r="H1043" s="208"/>
      <c r="I1043" s="209" t="s">
        <v>1799</v>
      </c>
      <c r="J1043" s="208">
        <v>1</v>
      </c>
      <c r="K1043" s="209" t="s">
        <v>3127</v>
      </c>
      <c r="L1043" s="215" t="s">
        <v>1800</v>
      </c>
      <c r="M1043" s="214" t="str">
        <f t="shared" si="176"/>
        <v>2004-12-31</v>
      </c>
      <c r="N1043" s="46"/>
      <c r="O1043" s="16"/>
      <c r="P1043" s="14"/>
      <c r="Q1043" s="217">
        <v>416</v>
      </c>
      <c r="R1043" s="16">
        <v>0</v>
      </c>
      <c r="S1043" s="16"/>
      <c r="T1043" s="16">
        <f t="shared" si="185"/>
        <v>20</v>
      </c>
      <c r="U1043" s="46"/>
      <c r="V1043" s="16">
        <f t="shared" si="186"/>
        <v>20</v>
      </c>
      <c r="W1043" s="16" t="str">
        <f t="shared" si="177"/>
        <v/>
      </c>
      <c r="X1043" s="14"/>
      <c r="Y1043" s="2"/>
      <c r="AA1043" s="45" t="s">
        <v>3129</v>
      </c>
      <c r="AB1043" s="224" t="s">
        <v>3130</v>
      </c>
      <c r="AC1043" s="224"/>
      <c r="AD1043" s="224"/>
      <c r="AE1043" s="224"/>
      <c r="AF1043" s="224"/>
      <c r="AG1043" s="224">
        <v>1</v>
      </c>
      <c r="AH1043" s="224">
        <v>0</v>
      </c>
      <c r="AI1043" s="224">
        <v>0</v>
      </c>
      <c r="AJ1043" s="224">
        <v>20</v>
      </c>
      <c r="AK1043" s="230">
        <f t="shared" si="178"/>
        <v>2004</v>
      </c>
      <c r="AL1043" s="224">
        <f t="shared" si="179"/>
        <v>20</v>
      </c>
      <c r="AM1043" s="224">
        <v>0</v>
      </c>
      <c r="AN1043" s="224">
        <f t="shared" si="180"/>
        <v>20</v>
      </c>
      <c r="AO1043" s="224">
        <f t="shared" si="181"/>
        <v>20</v>
      </c>
      <c r="AP1043" s="233"/>
      <c r="AQ1043" s="224">
        <f t="shared" si="182"/>
        <v>20</v>
      </c>
      <c r="AR1043" s="224"/>
      <c r="AS1043" s="224">
        <f t="shared" si="183"/>
        <v>20</v>
      </c>
      <c r="AT1043" s="224">
        <f t="shared" si="184"/>
        <v>0</v>
      </c>
      <c r="AU1043" s="224" t="str">
        <f>IFERROR((AQ1043-#REF!+#REF!)/(#REF!-#REF!)*100,"")</f>
        <v/>
      </c>
      <c r="AV1043" s="224"/>
      <c r="AW1043" s="224"/>
      <c r="AX1043" s="224"/>
    </row>
    <row r="1044" ht="12.75" customHeight="1" spans="1:50">
      <c r="A1044" s="13">
        <v>1037</v>
      </c>
      <c r="B1044" s="204" t="s">
        <v>2962</v>
      </c>
      <c r="C1044" s="204" t="s">
        <v>1802</v>
      </c>
      <c r="D1044" s="205" t="s">
        <v>1798</v>
      </c>
      <c r="E1044" s="206"/>
      <c r="F1044" s="206"/>
      <c r="G1044" s="207" t="s">
        <v>3126</v>
      </c>
      <c r="H1044" s="208"/>
      <c r="I1044" s="209" t="s">
        <v>1799</v>
      </c>
      <c r="J1044" s="208">
        <v>1</v>
      </c>
      <c r="K1044" s="209" t="s">
        <v>3127</v>
      </c>
      <c r="L1044" s="215" t="s">
        <v>1800</v>
      </c>
      <c r="M1044" s="214" t="str">
        <f t="shared" si="176"/>
        <v>2004-12-31</v>
      </c>
      <c r="N1044" s="46"/>
      <c r="O1044" s="16"/>
      <c r="P1044" s="14"/>
      <c r="Q1044" s="217">
        <v>416</v>
      </c>
      <c r="R1044" s="16">
        <v>0</v>
      </c>
      <c r="S1044" s="16"/>
      <c r="T1044" s="16">
        <f t="shared" si="185"/>
        <v>20</v>
      </c>
      <c r="U1044" s="46"/>
      <c r="V1044" s="16">
        <f t="shared" si="186"/>
        <v>20</v>
      </c>
      <c r="W1044" s="16" t="str">
        <f t="shared" si="177"/>
        <v/>
      </c>
      <c r="X1044" s="14"/>
      <c r="Y1044" s="2"/>
      <c r="AA1044" s="45" t="s">
        <v>3129</v>
      </c>
      <c r="AB1044" s="224" t="s">
        <v>3130</v>
      </c>
      <c r="AC1044" s="224"/>
      <c r="AD1044" s="224"/>
      <c r="AE1044" s="224"/>
      <c r="AF1044" s="224"/>
      <c r="AG1044" s="224">
        <v>1</v>
      </c>
      <c r="AH1044" s="224">
        <v>0</v>
      </c>
      <c r="AI1044" s="224">
        <v>0</v>
      </c>
      <c r="AJ1044" s="224">
        <v>20</v>
      </c>
      <c r="AK1044" s="230">
        <f t="shared" si="178"/>
        <v>2004</v>
      </c>
      <c r="AL1044" s="224">
        <f t="shared" si="179"/>
        <v>20</v>
      </c>
      <c r="AM1044" s="224">
        <v>0</v>
      </c>
      <c r="AN1044" s="224">
        <f t="shared" si="180"/>
        <v>20</v>
      </c>
      <c r="AO1044" s="224">
        <f t="shared" si="181"/>
        <v>20</v>
      </c>
      <c r="AP1044" s="233"/>
      <c r="AQ1044" s="224">
        <f t="shared" si="182"/>
        <v>20</v>
      </c>
      <c r="AR1044" s="224"/>
      <c r="AS1044" s="224">
        <f t="shared" si="183"/>
        <v>20</v>
      </c>
      <c r="AT1044" s="224">
        <f t="shared" si="184"/>
        <v>0</v>
      </c>
      <c r="AU1044" s="224" t="str">
        <f>IFERROR((AQ1044-#REF!+#REF!)/(#REF!-#REF!)*100,"")</f>
        <v/>
      </c>
      <c r="AV1044" s="224"/>
      <c r="AW1044" s="224"/>
      <c r="AX1044" s="224"/>
    </row>
    <row r="1045" ht="12.75" customHeight="1" spans="1:50">
      <c r="A1045" s="13">
        <v>1038</v>
      </c>
      <c r="B1045" s="204" t="s">
        <v>2963</v>
      </c>
      <c r="C1045" s="204" t="s">
        <v>1802</v>
      </c>
      <c r="D1045" s="205" t="s">
        <v>1798</v>
      </c>
      <c r="E1045" s="206"/>
      <c r="F1045" s="206"/>
      <c r="G1045" s="207" t="s">
        <v>3126</v>
      </c>
      <c r="H1045" s="208"/>
      <c r="I1045" s="209" t="s">
        <v>1799</v>
      </c>
      <c r="J1045" s="208">
        <v>1</v>
      </c>
      <c r="K1045" s="209" t="s">
        <v>3127</v>
      </c>
      <c r="L1045" s="215" t="s">
        <v>1800</v>
      </c>
      <c r="M1045" s="214" t="str">
        <f t="shared" si="176"/>
        <v>2004-12-31</v>
      </c>
      <c r="N1045" s="46"/>
      <c r="O1045" s="16"/>
      <c r="P1045" s="14"/>
      <c r="Q1045" s="217">
        <v>416</v>
      </c>
      <c r="R1045" s="16">
        <v>0</v>
      </c>
      <c r="S1045" s="16"/>
      <c r="T1045" s="16">
        <f t="shared" si="185"/>
        <v>20</v>
      </c>
      <c r="U1045" s="46"/>
      <c r="V1045" s="16">
        <f t="shared" si="186"/>
        <v>20</v>
      </c>
      <c r="W1045" s="16" t="str">
        <f t="shared" si="177"/>
        <v/>
      </c>
      <c r="X1045" s="14"/>
      <c r="Y1045" s="2"/>
      <c r="AA1045" s="45" t="s">
        <v>3129</v>
      </c>
      <c r="AB1045" s="224" t="s">
        <v>3130</v>
      </c>
      <c r="AC1045" s="224"/>
      <c r="AD1045" s="224"/>
      <c r="AE1045" s="224"/>
      <c r="AF1045" s="224"/>
      <c r="AG1045" s="224">
        <v>1</v>
      </c>
      <c r="AH1045" s="224">
        <v>0</v>
      </c>
      <c r="AI1045" s="224">
        <v>0</v>
      </c>
      <c r="AJ1045" s="224">
        <v>20</v>
      </c>
      <c r="AK1045" s="230">
        <f t="shared" si="178"/>
        <v>2004</v>
      </c>
      <c r="AL1045" s="224">
        <f t="shared" si="179"/>
        <v>20</v>
      </c>
      <c r="AM1045" s="224">
        <v>0</v>
      </c>
      <c r="AN1045" s="224">
        <f t="shared" si="180"/>
        <v>20</v>
      </c>
      <c r="AO1045" s="224">
        <f t="shared" si="181"/>
        <v>20</v>
      </c>
      <c r="AP1045" s="233"/>
      <c r="AQ1045" s="224">
        <f t="shared" si="182"/>
        <v>20</v>
      </c>
      <c r="AR1045" s="224"/>
      <c r="AS1045" s="224">
        <f t="shared" si="183"/>
        <v>20</v>
      </c>
      <c r="AT1045" s="224">
        <f t="shared" si="184"/>
        <v>0</v>
      </c>
      <c r="AU1045" s="224" t="str">
        <f>IFERROR((AQ1045-#REF!+#REF!)/(#REF!-#REF!)*100,"")</f>
        <v/>
      </c>
      <c r="AV1045" s="224"/>
      <c r="AW1045" s="224"/>
      <c r="AX1045" s="224"/>
    </row>
    <row r="1046" ht="12.75" customHeight="1" spans="1:50">
      <c r="A1046" s="13">
        <v>1039</v>
      </c>
      <c r="B1046" s="204" t="s">
        <v>2964</v>
      </c>
      <c r="C1046" s="204" t="s">
        <v>1802</v>
      </c>
      <c r="D1046" s="205" t="s">
        <v>1798</v>
      </c>
      <c r="E1046" s="206"/>
      <c r="F1046" s="206"/>
      <c r="G1046" s="207" t="s">
        <v>3126</v>
      </c>
      <c r="H1046" s="208"/>
      <c r="I1046" s="209" t="s">
        <v>1799</v>
      </c>
      <c r="J1046" s="208">
        <v>1</v>
      </c>
      <c r="K1046" s="209" t="s">
        <v>3127</v>
      </c>
      <c r="L1046" s="215" t="s">
        <v>1800</v>
      </c>
      <c r="M1046" s="214" t="str">
        <f t="shared" si="176"/>
        <v>2004-12-31</v>
      </c>
      <c r="N1046" s="46"/>
      <c r="O1046" s="16"/>
      <c r="P1046" s="14"/>
      <c r="Q1046" s="217">
        <v>416</v>
      </c>
      <c r="R1046" s="16">
        <v>0</v>
      </c>
      <c r="S1046" s="16"/>
      <c r="T1046" s="16">
        <f t="shared" si="185"/>
        <v>20</v>
      </c>
      <c r="U1046" s="46"/>
      <c r="V1046" s="16">
        <f t="shared" si="186"/>
        <v>20</v>
      </c>
      <c r="W1046" s="16" t="str">
        <f t="shared" si="177"/>
        <v/>
      </c>
      <c r="X1046" s="14"/>
      <c r="Y1046" s="2"/>
      <c r="AA1046" s="45" t="s">
        <v>3129</v>
      </c>
      <c r="AB1046" s="224" t="s">
        <v>3130</v>
      </c>
      <c r="AC1046" s="224"/>
      <c r="AD1046" s="224"/>
      <c r="AE1046" s="224"/>
      <c r="AF1046" s="224"/>
      <c r="AG1046" s="224">
        <v>1</v>
      </c>
      <c r="AH1046" s="224">
        <v>0</v>
      </c>
      <c r="AI1046" s="224">
        <v>0</v>
      </c>
      <c r="AJ1046" s="224">
        <v>20</v>
      </c>
      <c r="AK1046" s="230">
        <f t="shared" si="178"/>
        <v>2004</v>
      </c>
      <c r="AL1046" s="224">
        <f t="shared" si="179"/>
        <v>20</v>
      </c>
      <c r="AM1046" s="224">
        <v>0</v>
      </c>
      <c r="AN1046" s="224">
        <f t="shared" si="180"/>
        <v>20</v>
      </c>
      <c r="AO1046" s="224">
        <f t="shared" si="181"/>
        <v>20</v>
      </c>
      <c r="AP1046" s="233"/>
      <c r="AQ1046" s="224">
        <f t="shared" si="182"/>
        <v>20</v>
      </c>
      <c r="AR1046" s="224"/>
      <c r="AS1046" s="224">
        <f t="shared" si="183"/>
        <v>20</v>
      </c>
      <c r="AT1046" s="224">
        <f t="shared" si="184"/>
        <v>0</v>
      </c>
      <c r="AU1046" s="224" t="str">
        <f>IFERROR((AQ1046-#REF!+#REF!)/(#REF!-#REF!)*100,"")</f>
        <v/>
      </c>
      <c r="AV1046" s="224"/>
      <c r="AW1046" s="224"/>
      <c r="AX1046" s="224"/>
    </row>
    <row r="1047" ht="12.75" customHeight="1" spans="1:50">
      <c r="A1047" s="13">
        <v>1040</v>
      </c>
      <c r="B1047" s="204" t="s">
        <v>2965</v>
      </c>
      <c r="C1047" s="204" t="s">
        <v>1802</v>
      </c>
      <c r="D1047" s="205" t="s">
        <v>1798</v>
      </c>
      <c r="E1047" s="206"/>
      <c r="F1047" s="206"/>
      <c r="G1047" s="207" t="s">
        <v>3126</v>
      </c>
      <c r="H1047" s="208"/>
      <c r="I1047" s="209" t="s">
        <v>1799</v>
      </c>
      <c r="J1047" s="208">
        <v>1</v>
      </c>
      <c r="K1047" s="209" t="s">
        <v>3127</v>
      </c>
      <c r="L1047" s="215" t="s">
        <v>1800</v>
      </c>
      <c r="M1047" s="214" t="str">
        <f t="shared" si="176"/>
        <v>2004-12-31</v>
      </c>
      <c r="N1047" s="46"/>
      <c r="O1047" s="16"/>
      <c r="P1047" s="14"/>
      <c r="Q1047" s="217">
        <v>416</v>
      </c>
      <c r="R1047" s="16">
        <v>0</v>
      </c>
      <c r="S1047" s="16"/>
      <c r="T1047" s="16">
        <f t="shared" si="185"/>
        <v>20</v>
      </c>
      <c r="U1047" s="46"/>
      <c r="V1047" s="16">
        <f t="shared" si="186"/>
        <v>20</v>
      </c>
      <c r="W1047" s="16" t="str">
        <f t="shared" si="177"/>
        <v/>
      </c>
      <c r="X1047" s="14"/>
      <c r="Y1047" s="2"/>
      <c r="AA1047" s="45" t="s">
        <v>3129</v>
      </c>
      <c r="AB1047" s="224" t="s">
        <v>3130</v>
      </c>
      <c r="AC1047" s="224"/>
      <c r="AD1047" s="224"/>
      <c r="AE1047" s="224"/>
      <c r="AF1047" s="224"/>
      <c r="AG1047" s="224">
        <v>1</v>
      </c>
      <c r="AH1047" s="224">
        <v>0</v>
      </c>
      <c r="AI1047" s="224">
        <v>0</v>
      </c>
      <c r="AJ1047" s="224">
        <v>20</v>
      </c>
      <c r="AK1047" s="230">
        <f t="shared" si="178"/>
        <v>2004</v>
      </c>
      <c r="AL1047" s="224">
        <f t="shared" si="179"/>
        <v>20</v>
      </c>
      <c r="AM1047" s="224">
        <v>0</v>
      </c>
      <c r="AN1047" s="224">
        <f t="shared" si="180"/>
        <v>20</v>
      </c>
      <c r="AO1047" s="224">
        <f t="shared" si="181"/>
        <v>20</v>
      </c>
      <c r="AP1047" s="233"/>
      <c r="AQ1047" s="224">
        <f t="shared" si="182"/>
        <v>20</v>
      </c>
      <c r="AR1047" s="224"/>
      <c r="AS1047" s="224">
        <f t="shared" si="183"/>
        <v>20</v>
      </c>
      <c r="AT1047" s="224">
        <f t="shared" si="184"/>
        <v>0</v>
      </c>
      <c r="AU1047" s="224" t="str">
        <f>IFERROR((AQ1047-#REF!+#REF!)/(#REF!-#REF!)*100,"")</f>
        <v/>
      </c>
      <c r="AV1047" s="224"/>
      <c r="AW1047" s="224"/>
      <c r="AX1047" s="224"/>
    </row>
    <row r="1048" ht="12.75" customHeight="1" spans="1:50">
      <c r="A1048" s="13">
        <v>1041</v>
      </c>
      <c r="B1048" s="204" t="s">
        <v>2966</v>
      </c>
      <c r="C1048" s="204" t="s">
        <v>1802</v>
      </c>
      <c r="D1048" s="205" t="s">
        <v>1798</v>
      </c>
      <c r="E1048" s="206"/>
      <c r="F1048" s="206"/>
      <c r="G1048" s="207" t="s">
        <v>3126</v>
      </c>
      <c r="H1048" s="208"/>
      <c r="I1048" s="209" t="s">
        <v>1799</v>
      </c>
      <c r="J1048" s="208">
        <v>1</v>
      </c>
      <c r="K1048" s="209" t="s">
        <v>3127</v>
      </c>
      <c r="L1048" s="215" t="s">
        <v>1800</v>
      </c>
      <c r="M1048" s="214" t="str">
        <f t="shared" si="176"/>
        <v>2004-12-31</v>
      </c>
      <c r="N1048" s="46"/>
      <c r="O1048" s="16"/>
      <c r="P1048" s="14"/>
      <c r="Q1048" s="217">
        <v>416</v>
      </c>
      <c r="R1048" s="16">
        <v>0</v>
      </c>
      <c r="S1048" s="16"/>
      <c r="T1048" s="16">
        <f t="shared" si="185"/>
        <v>20</v>
      </c>
      <c r="U1048" s="46"/>
      <c r="V1048" s="16">
        <f t="shared" si="186"/>
        <v>20</v>
      </c>
      <c r="W1048" s="16" t="str">
        <f t="shared" si="177"/>
        <v/>
      </c>
      <c r="X1048" s="14"/>
      <c r="Y1048" s="2"/>
      <c r="AA1048" s="45" t="s">
        <v>3129</v>
      </c>
      <c r="AB1048" s="224" t="s">
        <v>3130</v>
      </c>
      <c r="AC1048" s="224"/>
      <c r="AD1048" s="224"/>
      <c r="AE1048" s="224"/>
      <c r="AF1048" s="224"/>
      <c r="AG1048" s="224">
        <v>1</v>
      </c>
      <c r="AH1048" s="224">
        <v>0</v>
      </c>
      <c r="AI1048" s="224">
        <v>0</v>
      </c>
      <c r="AJ1048" s="224">
        <v>20</v>
      </c>
      <c r="AK1048" s="230">
        <f t="shared" si="178"/>
        <v>2004</v>
      </c>
      <c r="AL1048" s="224">
        <f t="shared" si="179"/>
        <v>20</v>
      </c>
      <c r="AM1048" s="224">
        <v>0</v>
      </c>
      <c r="AN1048" s="224">
        <f t="shared" si="180"/>
        <v>20</v>
      </c>
      <c r="AO1048" s="224">
        <f t="shared" si="181"/>
        <v>20</v>
      </c>
      <c r="AP1048" s="233"/>
      <c r="AQ1048" s="224">
        <f t="shared" si="182"/>
        <v>20</v>
      </c>
      <c r="AR1048" s="224"/>
      <c r="AS1048" s="224">
        <f t="shared" si="183"/>
        <v>20</v>
      </c>
      <c r="AT1048" s="224">
        <f t="shared" si="184"/>
        <v>0</v>
      </c>
      <c r="AU1048" s="224" t="str">
        <f>IFERROR((AQ1048-#REF!+#REF!)/(#REF!-#REF!)*100,"")</f>
        <v/>
      </c>
      <c r="AV1048" s="224"/>
      <c r="AW1048" s="224"/>
      <c r="AX1048" s="224"/>
    </row>
    <row r="1049" ht="12.75" customHeight="1" spans="1:50">
      <c r="A1049" s="13">
        <v>1042</v>
      </c>
      <c r="B1049" s="204" t="s">
        <v>2967</v>
      </c>
      <c r="C1049" s="204" t="s">
        <v>1802</v>
      </c>
      <c r="D1049" s="205" t="s">
        <v>1798</v>
      </c>
      <c r="E1049" s="206"/>
      <c r="F1049" s="206"/>
      <c r="G1049" s="207" t="s">
        <v>3126</v>
      </c>
      <c r="H1049" s="208"/>
      <c r="I1049" s="209" t="s">
        <v>1799</v>
      </c>
      <c r="J1049" s="208">
        <v>1</v>
      </c>
      <c r="K1049" s="209" t="s">
        <v>3127</v>
      </c>
      <c r="L1049" s="215" t="s">
        <v>1800</v>
      </c>
      <c r="M1049" s="214" t="str">
        <f t="shared" si="176"/>
        <v>2004-12-31</v>
      </c>
      <c r="N1049" s="46"/>
      <c r="O1049" s="16"/>
      <c r="P1049" s="14"/>
      <c r="Q1049" s="217">
        <v>416</v>
      </c>
      <c r="R1049" s="16">
        <v>0</v>
      </c>
      <c r="S1049" s="16"/>
      <c r="T1049" s="16">
        <f t="shared" si="185"/>
        <v>20</v>
      </c>
      <c r="U1049" s="46"/>
      <c r="V1049" s="16">
        <f t="shared" si="186"/>
        <v>20</v>
      </c>
      <c r="W1049" s="16" t="str">
        <f t="shared" si="177"/>
        <v/>
      </c>
      <c r="X1049" s="14"/>
      <c r="Y1049" s="2"/>
      <c r="AA1049" s="45" t="s">
        <v>3129</v>
      </c>
      <c r="AB1049" s="224" t="s">
        <v>3130</v>
      </c>
      <c r="AC1049" s="224"/>
      <c r="AD1049" s="224"/>
      <c r="AE1049" s="224"/>
      <c r="AF1049" s="224"/>
      <c r="AG1049" s="224">
        <v>1</v>
      </c>
      <c r="AH1049" s="224">
        <v>0</v>
      </c>
      <c r="AI1049" s="224">
        <v>0</v>
      </c>
      <c r="AJ1049" s="224">
        <v>20</v>
      </c>
      <c r="AK1049" s="230">
        <f t="shared" si="178"/>
        <v>2004</v>
      </c>
      <c r="AL1049" s="224">
        <f t="shared" si="179"/>
        <v>20</v>
      </c>
      <c r="AM1049" s="224">
        <v>0</v>
      </c>
      <c r="AN1049" s="224">
        <f t="shared" si="180"/>
        <v>20</v>
      </c>
      <c r="AO1049" s="224">
        <f t="shared" si="181"/>
        <v>20</v>
      </c>
      <c r="AP1049" s="233"/>
      <c r="AQ1049" s="224">
        <f t="shared" si="182"/>
        <v>20</v>
      </c>
      <c r="AR1049" s="224"/>
      <c r="AS1049" s="224">
        <f t="shared" si="183"/>
        <v>20</v>
      </c>
      <c r="AT1049" s="224">
        <f t="shared" si="184"/>
        <v>0</v>
      </c>
      <c r="AU1049" s="224" t="str">
        <f>IFERROR((AQ1049-#REF!+#REF!)/(#REF!-#REF!)*100,"")</f>
        <v/>
      </c>
      <c r="AV1049" s="224"/>
      <c r="AW1049" s="224"/>
      <c r="AX1049" s="224"/>
    </row>
    <row r="1050" ht="12.75" customHeight="1" spans="1:50">
      <c r="A1050" s="13">
        <v>1043</v>
      </c>
      <c r="B1050" s="204" t="s">
        <v>2968</v>
      </c>
      <c r="C1050" s="204" t="s">
        <v>1802</v>
      </c>
      <c r="D1050" s="205" t="s">
        <v>1798</v>
      </c>
      <c r="E1050" s="206"/>
      <c r="F1050" s="206"/>
      <c r="G1050" s="207" t="s">
        <v>3126</v>
      </c>
      <c r="H1050" s="208"/>
      <c r="I1050" s="209" t="s">
        <v>1799</v>
      </c>
      <c r="J1050" s="208">
        <v>1</v>
      </c>
      <c r="K1050" s="209" t="s">
        <v>3127</v>
      </c>
      <c r="L1050" s="215" t="s">
        <v>1800</v>
      </c>
      <c r="M1050" s="214" t="str">
        <f t="shared" si="176"/>
        <v>2004-12-31</v>
      </c>
      <c r="N1050" s="46"/>
      <c r="O1050" s="16"/>
      <c r="P1050" s="14"/>
      <c r="Q1050" s="217">
        <v>416</v>
      </c>
      <c r="R1050" s="16">
        <v>0</v>
      </c>
      <c r="S1050" s="16"/>
      <c r="T1050" s="16">
        <f t="shared" si="185"/>
        <v>20</v>
      </c>
      <c r="U1050" s="46"/>
      <c r="V1050" s="16">
        <f t="shared" si="186"/>
        <v>20</v>
      </c>
      <c r="W1050" s="16" t="str">
        <f t="shared" si="177"/>
        <v/>
      </c>
      <c r="X1050" s="14"/>
      <c r="Y1050" s="2"/>
      <c r="AA1050" s="45" t="s">
        <v>3129</v>
      </c>
      <c r="AB1050" s="224" t="s">
        <v>3130</v>
      </c>
      <c r="AC1050" s="224"/>
      <c r="AD1050" s="224"/>
      <c r="AE1050" s="224"/>
      <c r="AF1050" s="224"/>
      <c r="AG1050" s="224">
        <v>1</v>
      </c>
      <c r="AH1050" s="224">
        <v>0</v>
      </c>
      <c r="AI1050" s="224">
        <v>0</v>
      </c>
      <c r="AJ1050" s="224">
        <v>20</v>
      </c>
      <c r="AK1050" s="230">
        <f t="shared" si="178"/>
        <v>2004</v>
      </c>
      <c r="AL1050" s="224">
        <f t="shared" si="179"/>
        <v>20</v>
      </c>
      <c r="AM1050" s="224">
        <v>0</v>
      </c>
      <c r="AN1050" s="224">
        <f t="shared" si="180"/>
        <v>20</v>
      </c>
      <c r="AO1050" s="224">
        <f t="shared" si="181"/>
        <v>20</v>
      </c>
      <c r="AP1050" s="233"/>
      <c r="AQ1050" s="224">
        <f t="shared" si="182"/>
        <v>20</v>
      </c>
      <c r="AR1050" s="224"/>
      <c r="AS1050" s="224">
        <f t="shared" si="183"/>
        <v>20</v>
      </c>
      <c r="AT1050" s="224">
        <f t="shared" si="184"/>
        <v>0</v>
      </c>
      <c r="AU1050" s="224" t="str">
        <f>IFERROR((AQ1050-#REF!+#REF!)/(#REF!-#REF!)*100,"")</f>
        <v/>
      </c>
      <c r="AV1050" s="224"/>
      <c r="AW1050" s="224"/>
      <c r="AX1050" s="224"/>
    </row>
    <row r="1051" ht="12.75" customHeight="1" spans="1:50">
      <c r="A1051" s="13">
        <v>1044</v>
      </c>
      <c r="B1051" s="204" t="s">
        <v>2969</v>
      </c>
      <c r="C1051" s="204" t="s">
        <v>1802</v>
      </c>
      <c r="D1051" s="205" t="s">
        <v>1798</v>
      </c>
      <c r="E1051" s="206"/>
      <c r="F1051" s="206"/>
      <c r="G1051" s="207" t="s">
        <v>3126</v>
      </c>
      <c r="H1051" s="208"/>
      <c r="I1051" s="209" t="s">
        <v>1799</v>
      </c>
      <c r="J1051" s="208">
        <v>1</v>
      </c>
      <c r="K1051" s="209" t="s">
        <v>3127</v>
      </c>
      <c r="L1051" s="215" t="s">
        <v>1800</v>
      </c>
      <c r="M1051" s="214" t="str">
        <f t="shared" si="176"/>
        <v>2004-12-31</v>
      </c>
      <c r="N1051" s="46"/>
      <c r="O1051" s="16"/>
      <c r="P1051" s="14"/>
      <c r="Q1051" s="217">
        <v>416</v>
      </c>
      <c r="R1051" s="16">
        <v>0</v>
      </c>
      <c r="S1051" s="16"/>
      <c r="T1051" s="16">
        <f t="shared" si="185"/>
        <v>20</v>
      </c>
      <c r="U1051" s="46"/>
      <c r="V1051" s="16">
        <f t="shared" si="186"/>
        <v>20</v>
      </c>
      <c r="W1051" s="16" t="str">
        <f t="shared" si="177"/>
        <v/>
      </c>
      <c r="X1051" s="14"/>
      <c r="Y1051" s="2"/>
      <c r="AA1051" s="45" t="s">
        <v>3129</v>
      </c>
      <c r="AB1051" s="224" t="s">
        <v>3130</v>
      </c>
      <c r="AC1051" s="224"/>
      <c r="AD1051" s="224"/>
      <c r="AE1051" s="224"/>
      <c r="AF1051" s="224"/>
      <c r="AG1051" s="224">
        <v>1</v>
      </c>
      <c r="AH1051" s="224">
        <v>0</v>
      </c>
      <c r="AI1051" s="224">
        <v>0</v>
      </c>
      <c r="AJ1051" s="224">
        <v>20</v>
      </c>
      <c r="AK1051" s="230">
        <f t="shared" si="178"/>
        <v>2004</v>
      </c>
      <c r="AL1051" s="224">
        <f t="shared" si="179"/>
        <v>20</v>
      </c>
      <c r="AM1051" s="224">
        <v>0</v>
      </c>
      <c r="AN1051" s="224">
        <f t="shared" si="180"/>
        <v>20</v>
      </c>
      <c r="AO1051" s="224">
        <f t="shared" si="181"/>
        <v>20</v>
      </c>
      <c r="AP1051" s="233"/>
      <c r="AQ1051" s="224">
        <f t="shared" si="182"/>
        <v>20</v>
      </c>
      <c r="AR1051" s="224"/>
      <c r="AS1051" s="224">
        <f t="shared" si="183"/>
        <v>20</v>
      </c>
      <c r="AT1051" s="224">
        <f t="shared" si="184"/>
        <v>0</v>
      </c>
      <c r="AU1051" s="224" t="str">
        <f>IFERROR((AQ1051-#REF!+#REF!)/(#REF!-#REF!)*100,"")</f>
        <v/>
      </c>
      <c r="AV1051" s="224"/>
      <c r="AW1051" s="224"/>
      <c r="AX1051" s="224"/>
    </row>
    <row r="1052" ht="12.75" customHeight="1" spans="1:50">
      <c r="A1052" s="13">
        <v>1045</v>
      </c>
      <c r="B1052" s="204" t="s">
        <v>2970</v>
      </c>
      <c r="C1052" s="204" t="s">
        <v>1802</v>
      </c>
      <c r="D1052" s="205" t="s">
        <v>1798</v>
      </c>
      <c r="E1052" s="206"/>
      <c r="F1052" s="206"/>
      <c r="G1052" s="207" t="s">
        <v>3126</v>
      </c>
      <c r="H1052" s="208"/>
      <c r="I1052" s="209" t="s">
        <v>1799</v>
      </c>
      <c r="J1052" s="208">
        <v>1</v>
      </c>
      <c r="K1052" s="209" t="s">
        <v>3127</v>
      </c>
      <c r="L1052" s="215" t="s">
        <v>1800</v>
      </c>
      <c r="M1052" s="214" t="str">
        <f t="shared" si="176"/>
        <v>2004-12-31</v>
      </c>
      <c r="N1052" s="46"/>
      <c r="O1052" s="16"/>
      <c r="P1052" s="14"/>
      <c r="Q1052" s="217">
        <v>416</v>
      </c>
      <c r="R1052" s="16">
        <v>0</v>
      </c>
      <c r="S1052" s="16"/>
      <c r="T1052" s="16">
        <f t="shared" si="185"/>
        <v>20</v>
      </c>
      <c r="U1052" s="46"/>
      <c r="V1052" s="16">
        <f t="shared" si="186"/>
        <v>20</v>
      </c>
      <c r="W1052" s="16" t="str">
        <f t="shared" si="177"/>
        <v/>
      </c>
      <c r="X1052" s="14"/>
      <c r="Y1052" s="2"/>
      <c r="AA1052" s="45" t="s">
        <v>3129</v>
      </c>
      <c r="AB1052" s="224" t="s">
        <v>3130</v>
      </c>
      <c r="AC1052" s="224"/>
      <c r="AD1052" s="224"/>
      <c r="AE1052" s="224"/>
      <c r="AF1052" s="224"/>
      <c r="AG1052" s="224">
        <v>1</v>
      </c>
      <c r="AH1052" s="224">
        <v>0</v>
      </c>
      <c r="AI1052" s="224">
        <v>0</v>
      </c>
      <c r="AJ1052" s="224">
        <v>20</v>
      </c>
      <c r="AK1052" s="230">
        <f t="shared" si="178"/>
        <v>2004</v>
      </c>
      <c r="AL1052" s="224">
        <f t="shared" si="179"/>
        <v>20</v>
      </c>
      <c r="AM1052" s="224">
        <v>0</v>
      </c>
      <c r="AN1052" s="224">
        <f t="shared" si="180"/>
        <v>20</v>
      </c>
      <c r="AO1052" s="224">
        <f t="shared" si="181"/>
        <v>20</v>
      </c>
      <c r="AP1052" s="233"/>
      <c r="AQ1052" s="224">
        <f t="shared" si="182"/>
        <v>20</v>
      </c>
      <c r="AR1052" s="224"/>
      <c r="AS1052" s="224">
        <f t="shared" si="183"/>
        <v>20</v>
      </c>
      <c r="AT1052" s="224">
        <f t="shared" si="184"/>
        <v>0</v>
      </c>
      <c r="AU1052" s="224" t="str">
        <f>IFERROR((AQ1052-#REF!+#REF!)/(#REF!-#REF!)*100,"")</f>
        <v/>
      </c>
      <c r="AV1052" s="224"/>
      <c r="AW1052" s="224"/>
      <c r="AX1052" s="224"/>
    </row>
    <row r="1053" ht="12.75" customHeight="1" spans="1:50">
      <c r="A1053" s="13">
        <v>1046</v>
      </c>
      <c r="B1053" s="204" t="s">
        <v>2971</v>
      </c>
      <c r="C1053" s="204" t="s">
        <v>1802</v>
      </c>
      <c r="D1053" s="205" t="s">
        <v>1798</v>
      </c>
      <c r="E1053" s="206"/>
      <c r="F1053" s="206"/>
      <c r="G1053" s="207" t="s">
        <v>3126</v>
      </c>
      <c r="H1053" s="208"/>
      <c r="I1053" s="209" t="s">
        <v>1799</v>
      </c>
      <c r="J1053" s="208">
        <v>1</v>
      </c>
      <c r="K1053" s="209" t="s">
        <v>3127</v>
      </c>
      <c r="L1053" s="215" t="s">
        <v>1800</v>
      </c>
      <c r="M1053" s="214" t="str">
        <f t="shared" si="176"/>
        <v>2004-12-31</v>
      </c>
      <c r="N1053" s="46"/>
      <c r="O1053" s="16"/>
      <c r="P1053" s="14"/>
      <c r="Q1053" s="217">
        <v>416</v>
      </c>
      <c r="R1053" s="16">
        <v>0</v>
      </c>
      <c r="S1053" s="16"/>
      <c r="T1053" s="16">
        <f t="shared" si="185"/>
        <v>20</v>
      </c>
      <c r="U1053" s="46"/>
      <c r="V1053" s="16">
        <f t="shared" si="186"/>
        <v>20</v>
      </c>
      <c r="W1053" s="16" t="str">
        <f t="shared" si="177"/>
        <v/>
      </c>
      <c r="X1053" s="14"/>
      <c r="Y1053" s="2"/>
      <c r="AA1053" s="45" t="s">
        <v>3129</v>
      </c>
      <c r="AB1053" s="224" t="s">
        <v>3130</v>
      </c>
      <c r="AC1053" s="224"/>
      <c r="AD1053" s="224"/>
      <c r="AE1053" s="224"/>
      <c r="AF1053" s="224"/>
      <c r="AG1053" s="224">
        <v>1</v>
      </c>
      <c r="AH1053" s="224">
        <v>0</v>
      </c>
      <c r="AI1053" s="224">
        <v>0</v>
      </c>
      <c r="AJ1053" s="224">
        <v>20</v>
      </c>
      <c r="AK1053" s="230">
        <f t="shared" si="178"/>
        <v>2004</v>
      </c>
      <c r="AL1053" s="224">
        <f t="shared" si="179"/>
        <v>20</v>
      </c>
      <c r="AM1053" s="224">
        <v>0</v>
      </c>
      <c r="AN1053" s="224">
        <f t="shared" si="180"/>
        <v>20</v>
      </c>
      <c r="AO1053" s="224">
        <f t="shared" si="181"/>
        <v>20</v>
      </c>
      <c r="AP1053" s="233"/>
      <c r="AQ1053" s="224">
        <f t="shared" si="182"/>
        <v>20</v>
      </c>
      <c r="AR1053" s="224"/>
      <c r="AS1053" s="224">
        <f t="shared" si="183"/>
        <v>20</v>
      </c>
      <c r="AT1053" s="224">
        <f t="shared" si="184"/>
        <v>0</v>
      </c>
      <c r="AU1053" s="224" t="str">
        <f>IFERROR((AQ1053-#REF!+#REF!)/(#REF!-#REF!)*100,"")</f>
        <v/>
      </c>
      <c r="AV1053" s="224"/>
      <c r="AW1053" s="224"/>
      <c r="AX1053" s="224"/>
    </row>
    <row r="1054" ht="12.75" customHeight="1" spans="1:50">
      <c r="A1054" s="13">
        <v>1047</v>
      </c>
      <c r="B1054" s="204" t="s">
        <v>2972</v>
      </c>
      <c r="C1054" s="204" t="s">
        <v>1802</v>
      </c>
      <c r="D1054" s="205" t="s">
        <v>1798</v>
      </c>
      <c r="E1054" s="206"/>
      <c r="F1054" s="206"/>
      <c r="G1054" s="207" t="s">
        <v>3126</v>
      </c>
      <c r="H1054" s="208"/>
      <c r="I1054" s="209" t="s">
        <v>1799</v>
      </c>
      <c r="J1054" s="208">
        <v>1</v>
      </c>
      <c r="K1054" s="209" t="s">
        <v>3127</v>
      </c>
      <c r="L1054" s="215" t="s">
        <v>1800</v>
      </c>
      <c r="M1054" s="214" t="str">
        <f t="shared" si="176"/>
        <v>2004-12-31</v>
      </c>
      <c r="N1054" s="46"/>
      <c r="O1054" s="16"/>
      <c r="P1054" s="14"/>
      <c r="Q1054" s="217">
        <v>416</v>
      </c>
      <c r="R1054" s="16">
        <v>0</v>
      </c>
      <c r="S1054" s="16"/>
      <c r="T1054" s="16">
        <f t="shared" si="185"/>
        <v>20</v>
      </c>
      <c r="U1054" s="46"/>
      <c r="V1054" s="16">
        <f t="shared" si="186"/>
        <v>20</v>
      </c>
      <c r="W1054" s="16" t="str">
        <f t="shared" si="177"/>
        <v/>
      </c>
      <c r="X1054" s="14"/>
      <c r="Y1054" s="2"/>
      <c r="AA1054" s="45" t="s">
        <v>3129</v>
      </c>
      <c r="AB1054" s="224" t="s">
        <v>3130</v>
      </c>
      <c r="AC1054" s="224"/>
      <c r="AD1054" s="224"/>
      <c r="AE1054" s="224"/>
      <c r="AF1054" s="224"/>
      <c r="AG1054" s="224">
        <v>1</v>
      </c>
      <c r="AH1054" s="224">
        <v>0</v>
      </c>
      <c r="AI1054" s="224">
        <v>0</v>
      </c>
      <c r="AJ1054" s="224">
        <v>20</v>
      </c>
      <c r="AK1054" s="230">
        <f t="shared" si="178"/>
        <v>2004</v>
      </c>
      <c r="AL1054" s="224">
        <f t="shared" si="179"/>
        <v>20</v>
      </c>
      <c r="AM1054" s="224">
        <v>0</v>
      </c>
      <c r="AN1054" s="224">
        <f t="shared" si="180"/>
        <v>20</v>
      </c>
      <c r="AO1054" s="224">
        <f t="shared" si="181"/>
        <v>20</v>
      </c>
      <c r="AP1054" s="233"/>
      <c r="AQ1054" s="224">
        <f t="shared" si="182"/>
        <v>20</v>
      </c>
      <c r="AR1054" s="224"/>
      <c r="AS1054" s="224">
        <f t="shared" si="183"/>
        <v>20</v>
      </c>
      <c r="AT1054" s="224">
        <f t="shared" si="184"/>
        <v>0</v>
      </c>
      <c r="AU1054" s="224" t="str">
        <f>IFERROR((AQ1054-#REF!+#REF!)/(#REF!-#REF!)*100,"")</f>
        <v/>
      </c>
      <c r="AV1054" s="224"/>
      <c r="AW1054" s="224"/>
      <c r="AX1054" s="224"/>
    </row>
    <row r="1055" ht="12.75" customHeight="1" spans="1:50">
      <c r="A1055" s="13">
        <v>1048</v>
      </c>
      <c r="B1055" s="204" t="s">
        <v>2973</v>
      </c>
      <c r="C1055" s="204" t="s">
        <v>1802</v>
      </c>
      <c r="D1055" s="205" t="s">
        <v>1798</v>
      </c>
      <c r="E1055" s="206"/>
      <c r="F1055" s="206"/>
      <c r="G1055" s="207" t="s">
        <v>3126</v>
      </c>
      <c r="H1055" s="208"/>
      <c r="I1055" s="209" t="s">
        <v>1799</v>
      </c>
      <c r="J1055" s="208">
        <v>1</v>
      </c>
      <c r="K1055" s="209" t="s">
        <v>3127</v>
      </c>
      <c r="L1055" s="215" t="s">
        <v>1800</v>
      </c>
      <c r="M1055" s="214" t="str">
        <f t="shared" si="176"/>
        <v>2004-12-31</v>
      </c>
      <c r="N1055" s="46"/>
      <c r="O1055" s="16"/>
      <c r="P1055" s="14"/>
      <c r="Q1055" s="217">
        <v>416</v>
      </c>
      <c r="R1055" s="16">
        <v>0</v>
      </c>
      <c r="S1055" s="16"/>
      <c r="T1055" s="16">
        <f t="shared" si="185"/>
        <v>20</v>
      </c>
      <c r="U1055" s="46"/>
      <c r="V1055" s="16">
        <f t="shared" si="186"/>
        <v>20</v>
      </c>
      <c r="W1055" s="16" t="str">
        <f t="shared" si="177"/>
        <v/>
      </c>
      <c r="X1055" s="14"/>
      <c r="Y1055" s="2"/>
      <c r="AA1055" s="45" t="s">
        <v>3129</v>
      </c>
      <c r="AB1055" s="224" t="s">
        <v>3130</v>
      </c>
      <c r="AC1055" s="224"/>
      <c r="AD1055" s="224"/>
      <c r="AE1055" s="224"/>
      <c r="AF1055" s="224"/>
      <c r="AG1055" s="224">
        <v>1</v>
      </c>
      <c r="AH1055" s="224">
        <v>0</v>
      </c>
      <c r="AI1055" s="224">
        <v>0</v>
      </c>
      <c r="AJ1055" s="224">
        <v>20</v>
      </c>
      <c r="AK1055" s="230">
        <f t="shared" si="178"/>
        <v>2004</v>
      </c>
      <c r="AL1055" s="224">
        <f t="shared" si="179"/>
        <v>20</v>
      </c>
      <c r="AM1055" s="224">
        <v>0</v>
      </c>
      <c r="AN1055" s="224">
        <f t="shared" si="180"/>
        <v>20</v>
      </c>
      <c r="AO1055" s="224">
        <f t="shared" si="181"/>
        <v>20</v>
      </c>
      <c r="AP1055" s="233"/>
      <c r="AQ1055" s="224">
        <f t="shared" si="182"/>
        <v>20</v>
      </c>
      <c r="AR1055" s="224"/>
      <c r="AS1055" s="224">
        <f t="shared" si="183"/>
        <v>20</v>
      </c>
      <c r="AT1055" s="224">
        <f t="shared" si="184"/>
        <v>0</v>
      </c>
      <c r="AU1055" s="224" t="str">
        <f>IFERROR((AQ1055-#REF!+#REF!)/(#REF!-#REF!)*100,"")</f>
        <v/>
      </c>
      <c r="AV1055" s="224"/>
      <c r="AW1055" s="224"/>
      <c r="AX1055" s="224"/>
    </row>
    <row r="1056" ht="12.75" customHeight="1" spans="1:50">
      <c r="A1056" s="13">
        <v>1049</v>
      </c>
      <c r="B1056" s="204" t="s">
        <v>2974</v>
      </c>
      <c r="C1056" s="204" t="s">
        <v>1802</v>
      </c>
      <c r="D1056" s="205" t="s">
        <v>1798</v>
      </c>
      <c r="E1056" s="206"/>
      <c r="F1056" s="206"/>
      <c r="G1056" s="207" t="s">
        <v>3126</v>
      </c>
      <c r="H1056" s="208"/>
      <c r="I1056" s="209" t="s">
        <v>1799</v>
      </c>
      <c r="J1056" s="208">
        <v>1</v>
      </c>
      <c r="K1056" s="209" t="s">
        <v>3127</v>
      </c>
      <c r="L1056" s="215" t="s">
        <v>1800</v>
      </c>
      <c r="M1056" s="214" t="str">
        <f t="shared" si="176"/>
        <v>2004-12-31</v>
      </c>
      <c r="N1056" s="46"/>
      <c r="O1056" s="16"/>
      <c r="P1056" s="14"/>
      <c r="Q1056" s="217">
        <v>416</v>
      </c>
      <c r="R1056" s="16">
        <v>0</v>
      </c>
      <c r="S1056" s="16"/>
      <c r="T1056" s="16">
        <f t="shared" si="185"/>
        <v>20</v>
      </c>
      <c r="U1056" s="46"/>
      <c r="V1056" s="16">
        <f t="shared" si="186"/>
        <v>20</v>
      </c>
      <c r="W1056" s="16" t="str">
        <f t="shared" si="177"/>
        <v/>
      </c>
      <c r="X1056" s="14"/>
      <c r="Y1056" s="2"/>
      <c r="AA1056" s="45" t="s">
        <v>3129</v>
      </c>
      <c r="AB1056" s="224" t="s">
        <v>3130</v>
      </c>
      <c r="AC1056" s="224"/>
      <c r="AD1056" s="224"/>
      <c r="AE1056" s="224"/>
      <c r="AF1056" s="224"/>
      <c r="AG1056" s="224">
        <v>1</v>
      </c>
      <c r="AH1056" s="224">
        <v>0</v>
      </c>
      <c r="AI1056" s="224">
        <v>0</v>
      </c>
      <c r="AJ1056" s="224">
        <v>20</v>
      </c>
      <c r="AK1056" s="230">
        <f t="shared" si="178"/>
        <v>2004</v>
      </c>
      <c r="AL1056" s="224">
        <f t="shared" si="179"/>
        <v>20</v>
      </c>
      <c r="AM1056" s="224">
        <v>0</v>
      </c>
      <c r="AN1056" s="224">
        <f t="shared" si="180"/>
        <v>20</v>
      </c>
      <c r="AO1056" s="224">
        <f t="shared" si="181"/>
        <v>20</v>
      </c>
      <c r="AP1056" s="233"/>
      <c r="AQ1056" s="224">
        <f t="shared" si="182"/>
        <v>20</v>
      </c>
      <c r="AR1056" s="224"/>
      <c r="AS1056" s="224">
        <f t="shared" si="183"/>
        <v>20</v>
      </c>
      <c r="AT1056" s="224">
        <f t="shared" si="184"/>
        <v>0</v>
      </c>
      <c r="AU1056" s="224" t="str">
        <f>IFERROR((AQ1056-#REF!+#REF!)/(#REF!-#REF!)*100,"")</f>
        <v/>
      </c>
      <c r="AV1056" s="224"/>
      <c r="AW1056" s="224"/>
      <c r="AX1056" s="224"/>
    </row>
    <row r="1057" ht="12.75" customHeight="1" spans="1:50">
      <c r="A1057" s="13">
        <v>1050</v>
      </c>
      <c r="B1057" s="204" t="s">
        <v>2975</v>
      </c>
      <c r="C1057" s="204" t="s">
        <v>1802</v>
      </c>
      <c r="D1057" s="205" t="s">
        <v>1798</v>
      </c>
      <c r="E1057" s="206"/>
      <c r="F1057" s="206"/>
      <c r="G1057" s="207" t="s">
        <v>3126</v>
      </c>
      <c r="H1057" s="208"/>
      <c r="I1057" s="209" t="s">
        <v>1799</v>
      </c>
      <c r="J1057" s="208">
        <v>1</v>
      </c>
      <c r="K1057" s="209" t="s">
        <v>3127</v>
      </c>
      <c r="L1057" s="215" t="s">
        <v>1800</v>
      </c>
      <c r="M1057" s="214" t="str">
        <f t="shared" si="176"/>
        <v>2004-12-31</v>
      </c>
      <c r="N1057" s="46"/>
      <c r="O1057" s="16"/>
      <c r="P1057" s="14"/>
      <c r="Q1057" s="217">
        <v>416</v>
      </c>
      <c r="R1057" s="16">
        <v>0</v>
      </c>
      <c r="S1057" s="16"/>
      <c r="T1057" s="16">
        <f t="shared" si="185"/>
        <v>20</v>
      </c>
      <c r="U1057" s="46"/>
      <c r="V1057" s="16">
        <f t="shared" si="186"/>
        <v>20</v>
      </c>
      <c r="W1057" s="16" t="str">
        <f t="shared" si="177"/>
        <v/>
      </c>
      <c r="X1057" s="14"/>
      <c r="Y1057" s="2"/>
      <c r="AA1057" s="45" t="s">
        <v>3129</v>
      </c>
      <c r="AB1057" s="224" t="s">
        <v>3130</v>
      </c>
      <c r="AC1057" s="224"/>
      <c r="AD1057" s="224"/>
      <c r="AE1057" s="224"/>
      <c r="AF1057" s="224"/>
      <c r="AG1057" s="224">
        <v>1</v>
      </c>
      <c r="AH1057" s="224">
        <v>0</v>
      </c>
      <c r="AI1057" s="224">
        <v>0</v>
      </c>
      <c r="AJ1057" s="224">
        <v>20</v>
      </c>
      <c r="AK1057" s="230">
        <f t="shared" si="178"/>
        <v>2004</v>
      </c>
      <c r="AL1057" s="224">
        <f t="shared" si="179"/>
        <v>20</v>
      </c>
      <c r="AM1057" s="224">
        <v>0</v>
      </c>
      <c r="AN1057" s="224">
        <f t="shared" si="180"/>
        <v>20</v>
      </c>
      <c r="AO1057" s="224">
        <f t="shared" si="181"/>
        <v>20</v>
      </c>
      <c r="AP1057" s="233"/>
      <c r="AQ1057" s="224">
        <f t="shared" si="182"/>
        <v>20</v>
      </c>
      <c r="AR1057" s="224"/>
      <c r="AS1057" s="224">
        <f t="shared" si="183"/>
        <v>20</v>
      </c>
      <c r="AT1057" s="224">
        <f t="shared" si="184"/>
        <v>0</v>
      </c>
      <c r="AU1057" s="224" t="str">
        <f>IFERROR((AQ1057-#REF!+#REF!)/(#REF!-#REF!)*100,"")</f>
        <v/>
      </c>
      <c r="AV1057" s="224"/>
      <c r="AW1057" s="224"/>
      <c r="AX1057" s="224"/>
    </row>
    <row r="1058" ht="12.75" customHeight="1" spans="1:50">
      <c r="A1058" s="13">
        <v>1051</v>
      </c>
      <c r="B1058" s="204" t="s">
        <v>2976</v>
      </c>
      <c r="C1058" s="204" t="s">
        <v>1802</v>
      </c>
      <c r="D1058" s="205" t="s">
        <v>1798</v>
      </c>
      <c r="E1058" s="206"/>
      <c r="F1058" s="206"/>
      <c r="G1058" s="207" t="s">
        <v>3126</v>
      </c>
      <c r="H1058" s="208"/>
      <c r="I1058" s="209" t="s">
        <v>1799</v>
      </c>
      <c r="J1058" s="208">
        <v>1</v>
      </c>
      <c r="K1058" s="209" t="s">
        <v>3127</v>
      </c>
      <c r="L1058" s="215" t="s">
        <v>1800</v>
      </c>
      <c r="M1058" s="214" t="str">
        <f t="shared" si="176"/>
        <v>2004-12-31</v>
      </c>
      <c r="N1058" s="46"/>
      <c r="O1058" s="16"/>
      <c r="P1058" s="14"/>
      <c r="Q1058" s="217">
        <v>416</v>
      </c>
      <c r="R1058" s="16">
        <v>0</v>
      </c>
      <c r="S1058" s="16"/>
      <c r="T1058" s="16">
        <f t="shared" si="185"/>
        <v>20</v>
      </c>
      <c r="U1058" s="46"/>
      <c r="V1058" s="16">
        <f t="shared" si="186"/>
        <v>20</v>
      </c>
      <c r="W1058" s="16" t="str">
        <f t="shared" si="177"/>
        <v/>
      </c>
      <c r="X1058" s="14"/>
      <c r="Y1058" s="2"/>
      <c r="AA1058" s="45" t="s">
        <v>3129</v>
      </c>
      <c r="AB1058" s="224" t="s">
        <v>3130</v>
      </c>
      <c r="AC1058" s="224"/>
      <c r="AD1058" s="224"/>
      <c r="AE1058" s="224"/>
      <c r="AF1058" s="224"/>
      <c r="AG1058" s="224">
        <v>1</v>
      </c>
      <c r="AH1058" s="224">
        <v>0</v>
      </c>
      <c r="AI1058" s="224">
        <v>0</v>
      </c>
      <c r="AJ1058" s="224">
        <v>20</v>
      </c>
      <c r="AK1058" s="230">
        <f t="shared" si="178"/>
        <v>2004</v>
      </c>
      <c r="AL1058" s="224">
        <f t="shared" si="179"/>
        <v>20</v>
      </c>
      <c r="AM1058" s="224">
        <v>0</v>
      </c>
      <c r="AN1058" s="224">
        <f t="shared" si="180"/>
        <v>20</v>
      </c>
      <c r="AO1058" s="224">
        <f t="shared" si="181"/>
        <v>20</v>
      </c>
      <c r="AP1058" s="233"/>
      <c r="AQ1058" s="224">
        <f t="shared" si="182"/>
        <v>20</v>
      </c>
      <c r="AR1058" s="224"/>
      <c r="AS1058" s="224">
        <f t="shared" si="183"/>
        <v>20</v>
      </c>
      <c r="AT1058" s="224">
        <f t="shared" si="184"/>
        <v>0</v>
      </c>
      <c r="AU1058" s="224" t="str">
        <f>IFERROR((AQ1058-#REF!+#REF!)/(#REF!-#REF!)*100,"")</f>
        <v/>
      </c>
      <c r="AV1058" s="224"/>
      <c r="AW1058" s="224"/>
      <c r="AX1058" s="224"/>
    </row>
    <row r="1059" ht="12.75" customHeight="1" spans="1:50">
      <c r="A1059" s="13">
        <v>1052</v>
      </c>
      <c r="B1059" s="204" t="s">
        <v>2977</v>
      </c>
      <c r="C1059" s="204" t="s">
        <v>1802</v>
      </c>
      <c r="D1059" s="205" t="s">
        <v>1798</v>
      </c>
      <c r="E1059" s="206"/>
      <c r="F1059" s="206"/>
      <c r="G1059" s="207" t="s">
        <v>3126</v>
      </c>
      <c r="H1059" s="208"/>
      <c r="I1059" s="209" t="s">
        <v>1799</v>
      </c>
      <c r="J1059" s="208">
        <v>1</v>
      </c>
      <c r="K1059" s="209" t="s">
        <v>3127</v>
      </c>
      <c r="L1059" s="215" t="s">
        <v>1800</v>
      </c>
      <c r="M1059" s="214" t="str">
        <f t="shared" si="176"/>
        <v>2004-12-31</v>
      </c>
      <c r="N1059" s="46"/>
      <c r="O1059" s="16"/>
      <c r="P1059" s="14"/>
      <c r="Q1059" s="217">
        <v>416</v>
      </c>
      <c r="R1059" s="16">
        <v>0</v>
      </c>
      <c r="S1059" s="16"/>
      <c r="T1059" s="16">
        <f t="shared" si="185"/>
        <v>20</v>
      </c>
      <c r="U1059" s="46"/>
      <c r="V1059" s="16">
        <f t="shared" si="186"/>
        <v>20</v>
      </c>
      <c r="W1059" s="16" t="str">
        <f t="shared" si="177"/>
        <v/>
      </c>
      <c r="X1059" s="14"/>
      <c r="Y1059" s="2"/>
      <c r="AA1059" s="45" t="s">
        <v>3129</v>
      </c>
      <c r="AB1059" s="224" t="s">
        <v>3130</v>
      </c>
      <c r="AC1059" s="224"/>
      <c r="AD1059" s="224"/>
      <c r="AE1059" s="224"/>
      <c r="AF1059" s="224"/>
      <c r="AG1059" s="224">
        <v>1</v>
      </c>
      <c r="AH1059" s="224">
        <v>0</v>
      </c>
      <c r="AI1059" s="224">
        <v>0</v>
      </c>
      <c r="AJ1059" s="224">
        <v>20</v>
      </c>
      <c r="AK1059" s="230">
        <f t="shared" si="178"/>
        <v>2004</v>
      </c>
      <c r="AL1059" s="224">
        <f t="shared" si="179"/>
        <v>20</v>
      </c>
      <c r="AM1059" s="224">
        <v>0</v>
      </c>
      <c r="AN1059" s="224">
        <f t="shared" si="180"/>
        <v>20</v>
      </c>
      <c r="AO1059" s="224">
        <f t="shared" si="181"/>
        <v>20</v>
      </c>
      <c r="AP1059" s="233"/>
      <c r="AQ1059" s="224">
        <f t="shared" si="182"/>
        <v>20</v>
      </c>
      <c r="AR1059" s="224"/>
      <c r="AS1059" s="224">
        <f t="shared" si="183"/>
        <v>20</v>
      </c>
      <c r="AT1059" s="224">
        <f t="shared" si="184"/>
        <v>0</v>
      </c>
      <c r="AU1059" s="224" t="str">
        <f>IFERROR((AQ1059-#REF!+#REF!)/(#REF!-#REF!)*100,"")</f>
        <v/>
      </c>
      <c r="AV1059" s="224"/>
      <c r="AW1059" s="224"/>
      <c r="AX1059" s="224"/>
    </row>
    <row r="1060" ht="12.75" customHeight="1" spans="1:50">
      <c r="A1060" s="13">
        <v>1053</v>
      </c>
      <c r="B1060" s="204" t="s">
        <v>2978</v>
      </c>
      <c r="C1060" s="204" t="s">
        <v>1802</v>
      </c>
      <c r="D1060" s="205" t="s">
        <v>1798</v>
      </c>
      <c r="E1060" s="206"/>
      <c r="F1060" s="206"/>
      <c r="G1060" s="207" t="s">
        <v>3126</v>
      </c>
      <c r="H1060" s="208"/>
      <c r="I1060" s="209" t="s">
        <v>1799</v>
      </c>
      <c r="J1060" s="208">
        <v>1</v>
      </c>
      <c r="K1060" s="209" t="s">
        <v>3127</v>
      </c>
      <c r="L1060" s="215" t="s">
        <v>1800</v>
      </c>
      <c r="M1060" s="214" t="str">
        <f t="shared" si="176"/>
        <v>2004-12-31</v>
      </c>
      <c r="N1060" s="46"/>
      <c r="O1060" s="16"/>
      <c r="P1060" s="14"/>
      <c r="Q1060" s="217">
        <v>416</v>
      </c>
      <c r="R1060" s="16">
        <v>0</v>
      </c>
      <c r="S1060" s="16"/>
      <c r="T1060" s="16">
        <f t="shared" si="185"/>
        <v>20</v>
      </c>
      <c r="U1060" s="46"/>
      <c r="V1060" s="16">
        <f t="shared" si="186"/>
        <v>20</v>
      </c>
      <c r="W1060" s="16" t="str">
        <f t="shared" si="177"/>
        <v/>
      </c>
      <c r="X1060" s="14"/>
      <c r="Y1060" s="2"/>
      <c r="AA1060" s="45" t="s">
        <v>3129</v>
      </c>
      <c r="AB1060" s="224" t="s">
        <v>3130</v>
      </c>
      <c r="AC1060" s="224"/>
      <c r="AD1060" s="224"/>
      <c r="AE1060" s="224"/>
      <c r="AF1060" s="224"/>
      <c r="AG1060" s="224">
        <v>1</v>
      </c>
      <c r="AH1060" s="224">
        <v>0</v>
      </c>
      <c r="AI1060" s="224">
        <v>0</v>
      </c>
      <c r="AJ1060" s="224">
        <v>20</v>
      </c>
      <c r="AK1060" s="230">
        <f t="shared" si="178"/>
        <v>2004</v>
      </c>
      <c r="AL1060" s="224">
        <f t="shared" si="179"/>
        <v>20</v>
      </c>
      <c r="AM1060" s="224">
        <v>0</v>
      </c>
      <c r="AN1060" s="224">
        <f t="shared" si="180"/>
        <v>20</v>
      </c>
      <c r="AO1060" s="224">
        <f t="shared" si="181"/>
        <v>20</v>
      </c>
      <c r="AP1060" s="233"/>
      <c r="AQ1060" s="224">
        <f t="shared" si="182"/>
        <v>20</v>
      </c>
      <c r="AR1060" s="224"/>
      <c r="AS1060" s="224">
        <f t="shared" si="183"/>
        <v>20</v>
      </c>
      <c r="AT1060" s="224">
        <f t="shared" si="184"/>
        <v>0</v>
      </c>
      <c r="AU1060" s="224" t="str">
        <f>IFERROR((AQ1060-#REF!+#REF!)/(#REF!-#REF!)*100,"")</f>
        <v/>
      </c>
      <c r="AV1060" s="224"/>
      <c r="AW1060" s="224"/>
      <c r="AX1060" s="224"/>
    </row>
    <row r="1061" ht="12.75" customHeight="1" spans="1:50">
      <c r="A1061" s="13">
        <v>1054</v>
      </c>
      <c r="B1061" s="204" t="s">
        <v>2979</v>
      </c>
      <c r="C1061" s="204" t="s">
        <v>1802</v>
      </c>
      <c r="D1061" s="205" t="s">
        <v>1798</v>
      </c>
      <c r="E1061" s="206"/>
      <c r="F1061" s="206"/>
      <c r="G1061" s="207" t="s">
        <v>3126</v>
      </c>
      <c r="H1061" s="208"/>
      <c r="I1061" s="209" t="s">
        <v>1799</v>
      </c>
      <c r="J1061" s="208">
        <v>1</v>
      </c>
      <c r="K1061" s="209" t="s">
        <v>3127</v>
      </c>
      <c r="L1061" s="215" t="s">
        <v>1800</v>
      </c>
      <c r="M1061" s="214" t="str">
        <f t="shared" si="176"/>
        <v>2004-12-31</v>
      </c>
      <c r="N1061" s="46"/>
      <c r="O1061" s="16"/>
      <c r="P1061" s="14"/>
      <c r="Q1061" s="217">
        <v>416</v>
      </c>
      <c r="R1061" s="16">
        <v>0</v>
      </c>
      <c r="S1061" s="16"/>
      <c r="T1061" s="16">
        <f t="shared" si="185"/>
        <v>20</v>
      </c>
      <c r="U1061" s="46"/>
      <c r="V1061" s="16">
        <f t="shared" si="186"/>
        <v>20</v>
      </c>
      <c r="W1061" s="16" t="str">
        <f t="shared" si="177"/>
        <v/>
      </c>
      <c r="X1061" s="14"/>
      <c r="Y1061" s="2"/>
      <c r="AA1061" s="45" t="s">
        <v>3129</v>
      </c>
      <c r="AB1061" s="224" t="s">
        <v>3130</v>
      </c>
      <c r="AC1061" s="224"/>
      <c r="AD1061" s="224"/>
      <c r="AE1061" s="224"/>
      <c r="AF1061" s="224"/>
      <c r="AG1061" s="224">
        <v>1</v>
      </c>
      <c r="AH1061" s="224">
        <v>0</v>
      </c>
      <c r="AI1061" s="224">
        <v>0</v>
      </c>
      <c r="AJ1061" s="224">
        <v>20</v>
      </c>
      <c r="AK1061" s="230">
        <f t="shared" si="178"/>
        <v>2004</v>
      </c>
      <c r="AL1061" s="224">
        <f t="shared" si="179"/>
        <v>20</v>
      </c>
      <c r="AM1061" s="224">
        <v>0</v>
      </c>
      <c r="AN1061" s="224">
        <f t="shared" si="180"/>
        <v>20</v>
      </c>
      <c r="AO1061" s="224">
        <f t="shared" si="181"/>
        <v>20</v>
      </c>
      <c r="AP1061" s="233"/>
      <c r="AQ1061" s="224">
        <f t="shared" si="182"/>
        <v>20</v>
      </c>
      <c r="AR1061" s="224"/>
      <c r="AS1061" s="224">
        <f t="shared" si="183"/>
        <v>20</v>
      </c>
      <c r="AT1061" s="224">
        <f t="shared" si="184"/>
        <v>0</v>
      </c>
      <c r="AU1061" s="224" t="str">
        <f>IFERROR((AQ1061-#REF!+#REF!)/(#REF!-#REF!)*100,"")</f>
        <v/>
      </c>
      <c r="AV1061" s="224"/>
      <c r="AW1061" s="224"/>
      <c r="AX1061" s="224"/>
    </row>
    <row r="1062" ht="12.75" customHeight="1" spans="1:50">
      <c r="A1062" s="13">
        <v>1055</v>
      </c>
      <c r="B1062" s="204" t="s">
        <v>2980</v>
      </c>
      <c r="C1062" s="204" t="s">
        <v>1802</v>
      </c>
      <c r="D1062" s="205" t="s">
        <v>1798</v>
      </c>
      <c r="E1062" s="206"/>
      <c r="F1062" s="206"/>
      <c r="G1062" s="207" t="s">
        <v>3126</v>
      </c>
      <c r="H1062" s="208"/>
      <c r="I1062" s="209" t="s">
        <v>1799</v>
      </c>
      <c r="J1062" s="208">
        <v>1</v>
      </c>
      <c r="K1062" s="209" t="s">
        <v>3127</v>
      </c>
      <c r="L1062" s="215" t="s">
        <v>1800</v>
      </c>
      <c r="M1062" s="214" t="str">
        <f t="shared" si="176"/>
        <v>2004-12-31</v>
      </c>
      <c r="N1062" s="46"/>
      <c r="O1062" s="16"/>
      <c r="P1062" s="14"/>
      <c r="Q1062" s="217">
        <v>416</v>
      </c>
      <c r="R1062" s="16">
        <v>0</v>
      </c>
      <c r="S1062" s="16"/>
      <c r="T1062" s="16">
        <f t="shared" si="185"/>
        <v>20</v>
      </c>
      <c r="U1062" s="46"/>
      <c r="V1062" s="16">
        <f t="shared" si="186"/>
        <v>20</v>
      </c>
      <c r="W1062" s="16" t="str">
        <f t="shared" si="177"/>
        <v/>
      </c>
      <c r="X1062" s="14"/>
      <c r="Y1062" s="2"/>
      <c r="AA1062" s="45" t="s">
        <v>3129</v>
      </c>
      <c r="AB1062" s="224" t="s">
        <v>3130</v>
      </c>
      <c r="AC1062" s="224"/>
      <c r="AD1062" s="224"/>
      <c r="AE1062" s="224"/>
      <c r="AF1062" s="224"/>
      <c r="AG1062" s="224">
        <v>1</v>
      </c>
      <c r="AH1062" s="224">
        <v>0</v>
      </c>
      <c r="AI1062" s="224">
        <v>0</v>
      </c>
      <c r="AJ1062" s="224">
        <v>20</v>
      </c>
      <c r="AK1062" s="230">
        <f t="shared" si="178"/>
        <v>2004</v>
      </c>
      <c r="AL1062" s="224">
        <f t="shared" si="179"/>
        <v>20</v>
      </c>
      <c r="AM1062" s="224">
        <v>0</v>
      </c>
      <c r="AN1062" s="224">
        <f t="shared" si="180"/>
        <v>20</v>
      </c>
      <c r="AO1062" s="224">
        <f t="shared" si="181"/>
        <v>20</v>
      </c>
      <c r="AP1062" s="233"/>
      <c r="AQ1062" s="224">
        <f t="shared" si="182"/>
        <v>20</v>
      </c>
      <c r="AR1062" s="224"/>
      <c r="AS1062" s="224">
        <f t="shared" si="183"/>
        <v>20</v>
      </c>
      <c r="AT1062" s="224">
        <f t="shared" si="184"/>
        <v>0</v>
      </c>
      <c r="AU1062" s="224" t="str">
        <f>IFERROR((AQ1062-#REF!+#REF!)/(#REF!-#REF!)*100,"")</f>
        <v/>
      </c>
      <c r="AV1062" s="224"/>
      <c r="AW1062" s="224"/>
      <c r="AX1062" s="224"/>
    </row>
    <row r="1063" ht="12.75" customHeight="1" spans="1:50">
      <c r="A1063" s="13">
        <v>1056</v>
      </c>
      <c r="B1063" s="204" t="s">
        <v>2981</v>
      </c>
      <c r="C1063" s="204" t="s">
        <v>1802</v>
      </c>
      <c r="D1063" s="205" t="s">
        <v>1798</v>
      </c>
      <c r="E1063" s="206"/>
      <c r="F1063" s="206"/>
      <c r="G1063" s="207" t="s">
        <v>3126</v>
      </c>
      <c r="H1063" s="208"/>
      <c r="I1063" s="209" t="s">
        <v>1799</v>
      </c>
      <c r="J1063" s="208">
        <v>1</v>
      </c>
      <c r="K1063" s="209" t="s">
        <v>3127</v>
      </c>
      <c r="L1063" s="215" t="s">
        <v>1800</v>
      </c>
      <c r="M1063" s="214" t="str">
        <f t="shared" si="176"/>
        <v>2004-12-31</v>
      </c>
      <c r="N1063" s="46"/>
      <c r="O1063" s="16"/>
      <c r="P1063" s="14"/>
      <c r="Q1063" s="217">
        <v>416</v>
      </c>
      <c r="R1063" s="16">
        <v>0</v>
      </c>
      <c r="S1063" s="16"/>
      <c r="T1063" s="16">
        <f t="shared" si="185"/>
        <v>20</v>
      </c>
      <c r="U1063" s="46"/>
      <c r="V1063" s="16">
        <f t="shared" si="186"/>
        <v>20</v>
      </c>
      <c r="W1063" s="16" t="str">
        <f t="shared" si="177"/>
        <v/>
      </c>
      <c r="X1063" s="14"/>
      <c r="Y1063" s="2"/>
      <c r="AA1063" s="45" t="s">
        <v>3129</v>
      </c>
      <c r="AB1063" s="224" t="s">
        <v>3130</v>
      </c>
      <c r="AC1063" s="224"/>
      <c r="AD1063" s="224"/>
      <c r="AE1063" s="224"/>
      <c r="AF1063" s="224"/>
      <c r="AG1063" s="224">
        <v>1</v>
      </c>
      <c r="AH1063" s="224">
        <v>0</v>
      </c>
      <c r="AI1063" s="224">
        <v>0</v>
      </c>
      <c r="AJ1063" s="224">
        <v>20</v>
      </c>
      <c r="AK1063" s="230">
        <f t="shared" si="178"/>
        <v>2004</v>
      </c>
      <c r="AL1063" s="224">
        <f t="shared" si="179"/>
        <v>20</v>
      </c>
      <c r="AM1063" s="224">
        <v>0</v>
      </c>
      <c r="AN1063" s="224">
        <f t="shared" si="180"/>
        <v>20</v>
      </c>
      <c r="AO1063" s="224">
        <f t="shared" si="181"/>
        <v>20</v>
      </c>
      <c r="AP1063" s="233"/>
      <c r="AQ1063" s="224">
        <f t="shared" si="182"/>
        <v>20</v>
      </c>
      <c r="AR1063" s="224"/>
      <c r="AS1063" s="224">
        <f t="shared" si="183"/>
        <v>20</v>
      </c>
      <c r="AT1063" s="224">
        <f t="shared" si="184"/>
        <v>0</v>
      </c>
      <c r="AU1063" s="224" t="str">
        <f>IFERROR((AQ1063-#REF!+#REF!)/(#REF!-#REF!)*100,"")</f>
        <v/>
      </c>
      <c r="AV1063" s="224"/>
      <c r="AW1063" s="224"/>
      <c r="AX1063" s="224"/>
    </row>
    <row r="1064" ht="12.75" customHeight="1" spans="1:50">
      <c r="A1064" s="13">
        <v>1057</v>
      </c>
      <c r="B1064" s="204" t="s">
        <v>2982</v>
      </c>
      <c r="C1064" s="204" t="s">
        <v>2983</v>
      </c>
      <c r="D1064" s="205" t="s">
        <v>1798</v>
      </c>
      <c r="E1064" s="206"/>
      <c r="F1064" s="206"/>
      <c r="G1064" s="207" t="s">
        <v>3126</v>
      </c>
      <c r="H1064" s="208"/>
      <c r="I1064" s="209" t="s">
        <v>1820</v>
      </c>
      <c r="J1064" s="208">
        <v>1</v>
      </c>
      <c r="K1064" s="209" t="s">
        <v>3127</v>
      </c>
      <c r="L1064" s="215" t="s">
        <v>1800</v>
      </c>
      <c r="M1064" s="214" t="str">
        <f t="shared" si="176"/>
        <v>2004-12-31</v>
      </c>
      <c r="N1064" s="46"/>
      <c r="O1064" s="16"/>
      <c r="P1064" s="14"/>
      <c r="Q1064" s="217">
        <v>4661</v>
      </c>
      <c r="R1064" s="16">
        <v>0</v>
      </c>
      <c r="S1064" s="16"/>
      <c r="T1064" s="16">
        <f t="shared" si="185"/>
        <v>30</v>
      </c>
      <c r="U1064" s="46"/>
      <c r="V1064" s="16">
        <f t="shared" si="186"/>
        <v>30</v>
      </c>
      <c r="W1064" s="16" t="str">
        <f t="shared" si="177"/>
        <v/>
      </c>
      <c r="X1064" s="14"/>
      <c r="Y1064" s="2"/>
      <c r="AA1064" s="45" t="s">
        <v>3129</v>
      </c>
      <c r="AB1064" s="224" t="s">
        <v>3130</v>
      </c>
      <c r="AC1064" s="224"/>
      <c r="AD1064" s="224"/>
      <c r="AE1064" s="224"/>
      <c r="AF1064" s="224"/>
      <c r="AG1064" s="224">
        <v>1</v>
      </c>
      <c r="AH1064" s="224">
        <v>0</v>
      </c>
      <c r="AI1064" s="224">
        <v>0</v>
      </c>
      <c r="AJ1064" s="224">
        <v>30</v>
      </c>
      <c r="AK1064" s="230">
        <f t="shared" si="178"/>
        <v>2004</v>
      </c>
      <c r="AL1064" s="224">
        <f t="shared" si="179"/>
        <v>30</v>
      </c>
      <c r="AM1064" s="224">
        <v>0</v>
      </c>
      <c r="AN1064" s="224">
        <f t="shared" si="180"/>
        <v>30</v>
      </c>
      <c r="AO1064" s="224">
        <f t="shared" si="181"/>
        <v>30</v>
      </c>
      <c r="AP1064" s="233"/>
      <c r="AQ1064" s="224">
        <f t="shared" si="182"/>
        <v>30</v>
      </c>
      <c r="AR1064" s="224"/>
      <c r="AS1064" s="224">
        <f t="shared" si="183"/>
        <v>30</v>
      </c>
      <c r="AT1064" s="224">
        <f t="shared" si="184"/>
        <v>0</v>
      </c>
      <c r="AU1064" s="224" t="str">
        <f>IFERROR((AQ1064-#REF!+#REF!)/(#REF!-#REF!)*100,"")</f>
        <v/>
      </c>
      <c r="AV1064" s="224"/>
      <c r="AW1064" s="224"/>
      <c r="AX1064" s="224"/>
    </row>
    <row r="1065" ht="12.75" customHeight="1" spans="1:50">
      <c r="A1065" s="13">
        <v>1058</v>
      </c>
      <c r="B1065" s="204" t="s">
        <v>2984</v>
      </c>
      <c r="C1065" s="204" t="s">
        <v>2983</v>
      </c>
      <c r="D1065" s="205" t="s">
        <v>1798</v>
      </c>
      <c r="E1065" s="206"/>
      <c r="F1065" s="206"/>
      <c r="G1065" s="207" t="s">
        <v>3126</v>
      </c>
      <c r="H1065" s="208"/>
      <c r="I1065" s="209" t="s">
        <v>1820</v>
      </c>
      <c r="J1065" s="208">
        <v>1</v>
      </c>
      <c r="K1065" s="209" t="s">
        <v>3127</v>
      </c>
      <c r="L1065" s="215" t="s">
        <v>1800</v>
      </c>
      <c r="M1065" s="214" t="str">
        <f t="shared" si="176"/>
        <v>2004-12-31</v>
      </c>
      <c r="N1065" s="46"/>
      <c r="O1065" s="16"/>
      <c r="P1065" s="14"/>
      <c r="Q1065" s="217">
        <v>4661</v>
      </c>
      <c r="R1065" s="16">
        <v>0</v>
      </c>
      <c r="S1065" s="16"/>
      <c r="T1065" s="16">
        <f t="shared" si="185"/>
        <v>30</v>
      </c>
      <c r="U1065" s="46"/>
      <c r="V1065" s="16">
        <f t="shared" si="186"/>
        <v>30</v>
      </c>
      <c r="W1065" s="16" t="str">
        <f t="shared" si="177"/>
        <v/>
      </c>
      <c r="X1065" s="14"/>
      <c r="Y1065" s="2"/>
      <c r="AA1065" s="45" t="s">
        <v>3129</v>
      </c>
      <c r="AB1065" s="224" t="s">
        <v>3130</v>
      </c>
      <c r="AC1065" s="224"/>
      <c r="AD1065" s="224"/>
      <c r="AE1065" s="224"/>
      <c r="AF1065" s="224"/>
      <c r="AG1065" s="224">
        <v>1</v>
      </c>
      <c r="AH1065" s="224">
        <v>0</v>
      </c>
      <c r="AI1065" s="224">
        <v>0</v>
      </c>
      <c r="AJ1065" s="224">
        <v>30</v>
      </c>
      <c r="AK1065" s="230">
        <f t="shared" si="178"/>
        <v>2004</v>
      </c>
      <c r="AL1065" s="224">
        <f t="shared" si="179"/>
        <v>30</v>
      </c>
      <c r="AM1065" s="224">
        <v>0</v>
      </c>
      <c r="AN1065" s="224">
        <f t="shared" si="180"/>
        <v>30</v>
      </c>
      <c r="AO1065" s="224">
        <f t="shared" si="181"/>
        <v>30</v>
      </c>
      <c r="AP1065" s="233"/>
      <c r="AQ1065" s="224">
        <f t="shared" si="182"/>
        <v>30</v>
      </c>
      <c r="AR1065" s="224"/>
      <c r="AS1065" s="224">
        <f t="shared" si="183"/>
        <v>30</v>
      </c>
      <c r="AT1065" s="224">
        <f t="shared" si="184"/>
        <v>0</v>
      </c>
      <c r="AU1065" s="224" t="str">
        <f>IFERROR((AQ1065-#REF!+#REF!)/(#REF!-#REF!)*100,"")</f>
        <v/>
      </c>
      <c r="AV1065" s="224"/>
      <c r="AW1065" s="224"/>
      <c r="AX1065" s="224"/>
    </row>
    <row r="1066" ht="12.75" customHeight="1" spans="1:50">
      <c r="A1066" s="13">
        <v>1059</v>
      </c>
      <c r="B1066" s="204" t="s">
        <v>2985</v>
      </c>
      <c r="C1066" s="204" t="s">
        <v>2983</v>
      </c>
      <c r="D1066" s="205" t="s">
        <v>1798</v>
      </c>
      <c r="E1066" s="206"/>
      <c r="F1066" s="206"/>
      <c r="G1066" s="207" t="s">
        <v>3126</v>
      </c>
      <c r="H1066" s="208"/>
      <c r="I1066" s="209" t="s">
        <v>1820</v>
      </c>
      <c r="J1066" s="208">
        <v>1</v>
      </c>
      <c r="K1066" s="209" t="s">
        <v>3127</v>
      </c>
      <c r="L1066" s="215" t="s">
        <v>1800</v>
      </c>
      <c r="M1066" s="214" t="str">
        <f t="shared" si="176"/>
        <v>2004-12-31</v>
      </c>
      <c r="N1066" s="46"/>
      <c r="O1066" s="16"/>
      <c r="P1066" s="14"/>
      <c r="Q1066" s="217">
        <v>4661</v>
      </c>
      <c r="R1066" s="16">
        <v>0</v>
      </c>
      <c r="S1066" s="16"/>
      <c r="T1066" s="16">
        <f t="shared" si="185"/>
        <v>30</v>
      </c>
      <c r="U1066" s="46"/>
      <c r="V1066" s="16">
        <f t="shared" si="186"/>
        <v>30</v>
      </c>
      <c r="W1066" s="16" t="str">
        <f t="shared" si="177"/>
        <v/>
      </c>
      <c r="X1066" s="14"/>
      <c r="Y1066" s="2"/>
      <c r="AA1066" s="45" t="s">
        <v>3129</v>
      </c>
      <c r="AB1066" s="224" t="s">
        <v>3130</v>
      </c>
      <c r="AC1066" s="224"/>
      <c r="AD1066" s="224"/>
      <c r="AE1066" s="224"/>
      <c r="AF1066" s="224"/>
      <c r="AG1066" s="224">
        <v>1</v>
      </c>
      <c r="AH1066" s="224">
        <v>0</v>
      </c>
      <c r="AI1066" s="224">
        <v>0</v>
      </c>
      <c r="AJ1066" s="224">
        <v>30</v>
      </c>
      <c r="AK1066" s="230">
        <f t="shared" si="178"/>
        <v>2004</v>
      </c>
      <c r="AL1066" s="224">
        <f t="shared" si="179"/>
        <v>30</v>
      </c>
      <c r="AM1066" s="224">
        <v>0</v>
      </c>
      <c r="AN1066" s="224">
        <f t="shared" si="180"/>
        <v>30</v>
      </c>
      <c r="AO1066" s="224">
        <f t="shared" si="181"/>
        <v>30</v>
      </c>
      <c r="AP1066" s="233"/>
      <c r="AQ1066" s="224">
        <f t="shared" si="182"/>
        <v>30</v>
      </c>
      <c r="AR1066" s="224"/>
      <c r="AS1066" s="224">
        <f t="shared" si="183"/>
        <v>30</v>
      </c>
      <c r="AT1066" s="224">
        <f t="shared" si="184"/>
        <v>0</v>
      </c>
      <c r="AU1066" s="224" t="str">
        <f>IFERROR((AQ1066-#REF!+#REF!)/(#REF!-#REF!)*100,"")</f>
        <v/>
      </c>
      <c r="AV1066" s="224"/>
      <c r="AW1066" s="224"/>
      <c r="AX1066" s="224"/>
    </row>
    <row r="1067" ht="12.75" customHeight="1" spans="1:50">
      <c r="A1067" s="13">
        <v>1060</v>
      </c>
      <c r="B1067" s="204" t="s">
        <v>2986</v>
      </c>
      <c r="C1067" s="204" t="s">
        <v>2983</v>
      </c>
      <c r="D1067" s="205" t="s">
        <v>1798</v>
      </c>
      <c r="E1067" s="206"/>
      <c r="F1067" s="206"/>
      <c r="G1067" s="207" t="s">
        <v>3126</v>
      </c>
      <c r="H1067" s="208"/>
      <c r="I1067" s="209" t="s">
        <v>1820</v>
      </c>
      <c r="J1067" s="208">
        <v>1</v>
      </c>
      <c r="K1067" s="209" t="s">
        <v>3127</v>
      </c>
      <c r="L1067" s="215" t="s">
        <v>1800</v>
      </c>
      <c r="M1067" s="214" t="str">
        <f t="shared" si="176"/>
        <v>2004-12-31</v>
      </c>
      <c r="N1067" s="46"/>
      <c r="O1067" s="16"/>
      <c r="P1067" s="14"/>
      <c r="Q1067" s="217">
        <v>4661</v>
      </c>
      <c r="R1067" s="16">
        <v>0</v>
      </c>
      <c r="S1067" s="16"/>
      <c r="T1067" s="16">
        <f t="shared" si="185"/>
        <v>30</v>
      </c>
      <c r="U1067" s="46"/>
      <c r="V1067" s="16">
        <f t="shared" si="186"/>
        <v>30</v>
      </c>
      <c r="W1067" s="16" t="str">
        <f t="shared" si="177"/>
        <v/>
      </c>
      <c r="X1067" s="14"/>
      <c r="Y1067" s="2"/>
      <c r="AA1067" s="45" t="s">
        <v>3129</v>
      </c>
      <c r="AB1067" s="224" t="s">
        <v>3130</v>
      </c>
      <c r="AC1067" s="224"/>
      <c r="AD1067" s="224"/>
      <c r="AE1067" s="224"/>
      <c r="AF1067" s="224"/>
      <c r="AG1067" s="224">
        <v>1</v>
      </c>
      <c r="AH1067" s="224">
        <v>0</v>
      </c>
      <c r="AI1067" s="224">
        <v>0</v>
      </c>
      <c r="AJ1067" s="224">
        <v>30</v>
      </c>
      <c r="AK1067" s="230">
        <f t="shared" si="178"/>
        <v>2004</v>
      </c>
      <c r="AL1067" s="224">
        <f t="shared" si="179"/>
        <v>30</v>
      </c>
      <c r="AM1067" s="224">
        <v>0</v>
      </c>
      <c r="AN1067" s="224">
        <f t="shared" si="180"/>
        <v>30</v>
      </c>
      <c r="AO1067" s="224">
        <f t="shared" si="181"/>
        <v>30</v>
      </c>
      <c r="AP1067" s="233"/>
      <c r="AQ1067" s="224">
        <f t="shared" si="182"/>
        <v>30</v>
      </c>
      <c r="AR1067" s="224"/>
      <c r="AS1067" s="224">
        <f t="shared" si="183"/>
        <v>30</v>
      </c>
      <c r="AT1067" s="224">
        <f t="shared" si="184"/>
        <v>0</v>
      </c>
      <c r="AU1067" s="224" t="str">
        <f>IFERROR((AQ1067-#REF!+#REF!)/(#REF!-#REF!)*100,"")</f>
        <v/>
      </c>
      <c r="AV1067" s="224"/>
      <c r="AW1067" s="224"/>
      <c r="AX1067" s="224"/>
    </row>
    <row r="1068" ht="12.75" customHeight="1" spans="1:50">
      <c r="A1068" s="13">
        <v>1061</v>
      </c>
      <c r="B1068" s="204" t="s">
        <v>2987</v>
      </c>
      <c r="C1068" s="204" t="s">
        <v>2911</v>
      </c>
      <c r="D1068" s="205" t="s">
        <v>1798</v>
      </c>
      <c r="E1068" s="206"/>
      <c r="F1068" s="206"/>
      <c r="G1068" s="207" t="s">
        <v>3126</v>
      </c>
      <c r="H1068" s="208"/>
      <c r="I1068" s="209" t="s">
        <v>1799</v>
      </c>
      <c r="J1068" s="208">
        <v>1</v>
      </c>
      <c r="K1068" s="209" t="s">
        <v>3127</v>
      </c>
      <c r="L1068" s="215" t="s">
        <v>1800</v>
      </c>
      <c r="M1068" s="214" t="str">
        <f t="shared" si="176"/>
        <v>2004-12-31</v>
      </c>
      <c r="N1068" s="46"/>
      <c r="O1068" s="16"/>
      <c r="P1068" s="14"/>
      <c r="Q1068" s="217">
        <v>540</v>
      </c>
      <c r="R1068" s="16">
        <v>0</v>
      </c>
      <c r="S1068" s="16"/>
      <c r="T1068" s="16">
        <f t="shared" si="185"/>
        <v>30</v>
      </c>
      <c r="U1068" s="46"/>
      <c r="V1068" s="16">
        <f t="shared" si="186"/>
        <v>30</v>
      </c>
      <c r="W1068" s="16" t="str">
        <f t="shared" si="177"/>
        <v/>
      </c>
      <c r="X1068" s="14"/>
      <c r="Y1068" s="2"/>
      <c r="AA1068" s="45" t="s">
        <v>3129</v>
      </c>
      <c r="AB1068" s="224" t="s">
        <v>3130</v>
      </c>
      <c r="AC1068" s="224"/>
      <c r="AD1068" s="224"/>
      <c r="AE1068" s="224"/>
      <c r="AF1068" s="224"/>
      <c r="AG1068" s="224">
        <v>1</v>
      </c>
      <c r="AH1068" s="224">
        <v>0</v>
      </c>
      <c r="AI1068" s="224">
        <v>0</v>
      </c>
      <c r="AJ1068" s="224">
        <v>30</v>
      </c>
      <c r="AK1068" s="230">
        <f t="shared" si="178"/>
        <v>2004</v>
      </c>
      <c r="AL1068" s="224">
        <f t="shared" si="179"/>
        <v>30</v>
      </c>
      <c r="AM1068" s="224">
        <v>0</v>
      </c>
      <c r="AN1068" s="224">
        <f t="shared" si="180"/>
        <v>30</v>
      </c>
      <c r="AO1068" s="224">
        <f t="shared" si="181"/>
        <v>30</v>
      </c>
      <c r="AP1068" s="233"/>
      <c r="AQ1068" s="224">
        <f t="shared" si="182"/>
        <v>30</v>
      </c>
      <c r="AR1068" s="224"/>
      <c r="AS1068" s="224">
        <f t="shared" si="183"/>
        <v>30</v>
      </c>
      <c r="AT1068" s="224">
        <f t="shared" si="184"/>
        <v>0</v>
      </c>
      <c r="AU1068" s="224" t="str">
        <f>IFERROR((AQ1068-#REF!+#REF!)/(#REF!-#REF!)*100,"")</f>
        <v/>
      </c>
      <c r="AV1068" s="224"/>
      <c r="AW1068" s="224"/>
      <c r="AX1068" s="224"/>
    </row>
    <row r="1069" ht="12.75" customHeight="1" spans="1:50">
      <c r="A1069" s="13">
        <v>1062</v>
      </c>
      <c r="B1069" s="204" t="s">
        <v>2988</v>
      </c>
      <c r="C1069" s="204" t="s">
        <v>2911</v>
      </c>
      <c r="D1069" s="205" t="s">
        <v>1798</v>
      </c>
      <c r="E1069" s="206"/>
      <c r="F1069" s="206"/>
      <c r="G1069" s="207" t="s">
        <v>3126</v>
      </c>
      <c r="H1069" s="208"/>
      <c r="I1069" s="209" t="s">
        <v>1799</v>
      </c>
      <c r="J1069" s="208">
        <v>1</v>
      </c>
      <c r="K1069" s="209" t="s">
        <v>3127</v>
      </c>
      <c r="L1069" s="215" t="s">
        <v>1800</v>
      </c>
      <c r="M1069" s="214" t="str">
        <f t="shared" si="176"/>
        <v>2004-12-31</v>
      </c>
      <c r="N1069" s="46"/>
      <c r="O1069" s="16"/>
      <c r="P1069" s="14"/>
      <c r="Q1069" s="217">
        <v>540</v>
      </c>
      <c r="R1069" s="16">
        <v>0</v>
      </c>
      <c r="S1069" s="16"/>
      <c r="T1069" s="16">
        <f t="shared" si="185"/>
        <v>30</v>
      </c>
      <c r="U1069" s="46"/>
      <c r="V1069" s="16">
        <f t="shared" si="186"/>
        <v>30</v>
      </c>
      <c r="W1069" s="16" t="str">
        <f t="shared" si="177"/>
        <v/>
      </c>
      <c r="X1069" s="14"/>
      <c r="Y1069" s="2"/>
      <c r="AA1069" s="45" t="s">
        <v>3129</v>
      </c>
      <c r="AB1069" s="224" t="s">
        <v>3130</v>
      </c>
      <c r="AC1069" s="224"/>
      <c r="AD1069" s="224"/>
      <c r="AE1069" s="224"/>
      <c r="AF1069" s="224"/>
      <c r="AG1069" s="224">
        <v>1</v>
      </c>
      <c r="AH1069" s="224">
        <v>0</v>
      </c>
      <c r="AI1069" s="224">
        <v>0</v>
      </c>
      <c r="AJ1069" s="224">
        <v>30</v>
      </c>
      <c r="AK1069" s="230">
        <f t="shared" si="178"/>
        <v>2004</v>
      </c>
      <c r="AL1069" s="224">
        <f t="shared" si="179"/>
        <v>30</v>
      </c>
      <c r="AM1069" s="224">
        <v>0</v>
      </c>
      <c r="AN1069" s="224">
        <f t="shared" si="180"/>
        <v>30</v>
      </c>
      <c r="AO1069" s="224">
        <f t="shared" si="181"/>
        <v>30</v>
      </c>
      <c r="AP1069" s="233"/>
      <c r="AQ1069" s="224">
        <f t="shared" si="182"/>
        <v>30</v>
      </c>
      <c r="AR1069" s="224"/>
      <c r="AS1069" s="224">
        <f t="shared" si="183"/>
        <v>30</v>
      </c>
      <c r="AT1069" s="224">
        <f t="shared" si="184"/>
        <v>0</v>
      </c>
      <c r="AU1069" s="224" t="str">
        <f>IFERROR((AQ1069-#REF!+#REF!)/(#REF!-#REF!)*100,"")</f>
        <v/>
      </c>
      <c r="AV1069" s="224"/>
      <c r="AW1069" s="224"/>
      <c r="AX1069" s="224"/>
    </row>
    <row r="1070" ht="12.75" customHeight="1" spans="1:50">
      <c r="A1070" s="13">
        <v>1063</v>
      </c>
      <c r="B1070" s="204" t="s">
        <v>2989</v>
      </c>
      <c r="C1070" s="204" t="s">
        <v>2911</v>
      </c>
      <c r="D1070" s="205" t="s">
        <v>1798</v>
      </c>
      <c r="E1070" s="206"/>
      <c r="F1070" s="206"/>
      <c r="G1070" s="207" t="s">
        <v>3126</v>
      </c>
      <c r="H1070" s="208"/>
      <c r="I1070" s="209" t="s">
        <v>1799</v>
      </c>
      <c r="J1070" s="208">
        <v>1</v>
      </c>
      <c r="K1070" s="209" t="s">
        <v>3127</v>
      </c>
      <c r="L1070" s="215" t="s">
        <v>1800</v>
      </c>
      <c r="M1070" s="214" t="str">
        <f t="shared" si="176"/>
        <v>2004-12-31</v>
      </c>
      <c r="N1070" s="46"/>
      <c r="O1070" s="16"/>
      <c r="P1070" s="14"/>
      <c r="Q1070" s="217">
        <v>540</v>
      </c>
      <c r="R1070" s="16">
        <v>0</v>
      </c>
      <c r="S1070" s="16"/>
      <c r="T1070" s="16">
        <f t="shared" si="185"/>
        <v>30</v>
      </c>
      <c r="U1070" s="46"/>
      <c r="V1070" s="16">
        <f t="shared" si="186"/>
        <v>30</v>
      </c>
      <c r="W1070" s="16" t="str">
        <f t="shared" si="177"/>
        <v/>
      </c>
      <c r="X1070" s="14"/>
      <c r="Y1070" s="2"/>
      <c r="AA1070" s="45" t="s">
        <v>3129</v>
      </c>
      <c r="AB1070" s="224" t="s">
        <v>3130</v>
      </c>
      <c r="AC1070" s="224"/>
      <c r="AD1070" s="224"/>
      <c r="AE1070" s="224"/>
      <c r="AF1070" s="224"/>
      <c r="AG1070" s="224">
        <v>1</v>
      </c>
      <c r="AH1070" s="224">
        <v>0</v>
      </c>
      <c r="AI1070" s="224">
        <v>0</v>
      </c>
      <c r="AJ1070" s="224">
        <v>30</v>
      </c>
      <c r="AK1070" s="230">
        <f t="shared" si="178"/>
        <v>2004</v>
      </c>
      <c r="AL1070" s="224">
        <f t="shared" si="179"/>
        <v>30</v>
      </c>
      <c r="AM1070" s="224">
        <v>0</v>
      </c>
      <c r="AN1070" s="224">
        <f t="shared" si="180"/>
        <v>30</v>
      </c>
      <c r="AO1070" s="224">
        <f t="shared" si="181"/>
        <v>30</v>
      </c>
      <c r="AP1070" s="233"/>
      <c r="AQ1070" s="224">
        <f t="shared" si="182"/>
        <v>30</v>
      </c>
      <c r="AR1070" s="224"/>
      <c r="AS1070" s="224">
        <f t="shared" si="183"/>
        <v>30</v>
      </c>
      <c r="AT1070" s="224">
        <f t="shared" si="184"/>
        <v>0</v>
      </c>
      <c r="AU1070" s="224" t="str">
        <f>IFERROR((AQ1070-#REF!+#REF!)/(#REF!-#REF!)*100,"")</f>
        <v/>
      </c>
      <c r="AV1070" s="224"/>
      <c r="AW1070" s="224"/>
      <c r="AX1070" s="224"/>
    </row>
    <row r="1071" ht="12.75" customHeight="1" spans="1:50">
      <c r="A1071" s="13">
        <v>1064</v>
      </c>
      <c r="B1071" s="204" t="s">
        <v>2990</v>
      </c>
      <c r="C1071" s="204" t="s">
        <v>2911</v>
      </c>
      <c r="D1071" s="205" t="s">
        <v>1798</v>
      </c>
      <c r="E1071" s="206"/>
      <c r="F1071" s="206"/>
      <c r="G1071" s="207" t="s">
        <v>3126</v>
      </c>
      <c r="H1071" s="208"/>
      <c r="I1071" s="209" t="s">
        <v>1799</v>
      </c>
      <c r="J1071" s="208">
        <v>1</v>
      </c>
      <c r="K1071" s="209" t="s">
        <v>3127</v>
      </c>
      <c r="L1071" s="215" t="s">
        <v>1800</v>
      </c>
      <c r="M1071" s="214" t="str">
        <f t="shared" si="176"/>
        <v>2004-12-31</v>
      </c>
      <c r="N1071" s="46"/>
      <c r="O1071" s="16"/>
      <c r="P1071" s="14"/>
      <c r="Q1071" s="217">
        <v>540</v>
      </c>
      <c r="R1071" s="16">
        <v>0</v>
      </c>
      <c r="S1071" s="16"/>
      <c r="T1071" s="16">
        <f t="shared" si="185"/>
        <v>30</v>
      </c>
      <c r="U1071" s="46"/>
      <c r="V1071" s="16">
        <f t="shared" si="186"/>
        <v>30</v>
      </c>
      <c r="W1071" s="16" t="str">
        <f t="shared" si="177"/>
        <v/>
      </c>
      <c r="X1071" s="14"/>
      <c r="Y1071" s="2"/>
      <c r="AA1071" s="45" t="s">
        <v>3129</v>
      </c>
      <c r="AB1071" s="224" t="s">
        <v>3130</v>
      </c>
      <c r="AC1071" s="224"/>
      <c r="AD1071" s="224"/>
      <c r="AE1071" s="224"/>
      <c r="AF1071" s="224"/>
      <c r="AG1071" s="224">
        <v>1</v>
      </c>
      <c r="AH1071" s="224">
        <v>0</v>
      </c>
      <c r="AI1071" s="224">
        <v>0</v>
      </c>
      <c r="AJ1071" s="224">
        <v>30</v>
      </c>
      <c r="AK1071" s="230">
        <f t="shared" si="178"/>
        <v>2004</v>
      </c>
      <c r="AL1071" s="224">
        <f t="shared" si="179"/>
        <v>30</v>
      </c>
      <c r="AM1071" s="224">
        <v>0</v>
      </c>
      <c r="AN1071" s="224">
        <f t="shared" si="180"/>
        <v>30</v>
      </c>
      <c r="AO1071" s="224">
        <f t="shared" si="181"/>
        <v>30</v>
      </c>
      <c r="AP1071" s="233"/>
      <c r="AQ1071" s="224">
        <f t="shared" si="182"/>
        <v>30</v>
      </c>
      <c r="AR1071" s="224"/>
      <c r="AS1071" s="224">
        <f t="shared" si="183"/>
        <v>30</v>
      </c>
      <c r="AT1071" s="224">
        <f t="shared" si="184"/>
        <v>0</v>
      </c>
      <c r="AU1071" s="224" t="str">
        <f>IFERROR((AQ1071-#REF!+#REF!)/(#REF!-#REF!)*100,"")</f>
        <v/>
      </c>
      <c r="AV1071" s="224"/>
      <c r="AW1071" s="224"/>
      <c r="AX1071" s="224"/>
    </row>
    <row r="1072" ht="12.75" customHeight="1" spans="1:50">
      <c r="A1072" s="13">
        <v>1065</v>
      </c>
      <c r="B1072" s="204" t="s">
        <v>2991</v>
      </c>
      <c r="C1072" s="204" t="s">
        <v>2173</v>
      </c>
      <c r="D1072" s="205" t="s">
        <v>1798</v>
      </c>
      <c r="E1072" s="206"/>
      <c r="F1072" s="206"/>
      <c r="G1072" s="207" t="s">
        <v>3126</v>
      </c>
      <c r="H1072" s="208"/>
      <c r="I1072" s="209" t="s">
        <v>1799</v>
      </c>
      <c r="J1072" s="208">
        <v>1</v>
      </c>
      <c r="K1072" s="209" t="s">
        <v>3127</v>
      </c>
      <c r="L1072" s="215" t="s">
        <v>1800</v>
      </c>
      <c r="M1072" s="214" t="str">
        <f t="shared" si="176"/>
        <v>2004-12-31</v>
      </c>
      <c r="N1072" s="46"/>
      <c r="O1072" s="16"/>
      <c r="P1072" s="14"/>
      <c r="Q1072" s="217">
        <v>515</v>
      </c>
      <c r="R1072" s="16">
        <v>0</v>
      </c>
      <c r="S1072" s="16"/>
      <c r="T1072" s="16">
        <f t="shared" si="185"/>
        <v>10</v>
      </c>
      <c r="U1072" s="46"/>
      <c r="V1072" s="16">
        <f t="shared" si="186"/>
        <v>10</v>
      </c>
      <c r="W1072" s="16" t="str">
        <f t="shared" si="177"/>
        <v/>
      </c>
      <c r="X1072" s="14"/>
      <c r="Y1072" s="2"/>
      <c r="AA1072" s="45" t="s">
        <v>3129</v>
      </c>
      <c r="AB1072" s="224" t="s">
        <v>3130</v>
      </c>
      <c r="AC1072" s="224"/>
      <c r="AD1072" s="224"/>
      <c r="AE1072" s="224"/>
      <c r="AF1072" s="224"/>
      <c r="AG1072" s="224">
        <v>1</v>
      </c>
      <c r="AH1072" s="224">
        <v>0</v>
      </c>
      <c r="AI1072" s="224">
        <v>0</v>
      </c>
      <c r="AJ1072" s="224">
        <v>10</v>
      </c>
      <c r="AK1072" s="230">
        <f t="shared" si="178"/>
        <v>2004</v>
      </c>
      <c r="AL1072" s="224">
        <f t="shared" si="179"/>
        <v>10</v>
      </c>
      <c r="AM1072" s="224">
        <v>0</v>
      </c>
      <c r="AN1072" s="224">
        <f t="shared" si="180"/>
        <v>10</v>
      </c>
      <c r="AO1072" s="224">
        <f t="shared" si="181"/>
        <v>10</v>
      </c>
      <c r="AP1072" s="233"/>
      <c r="AQ1072" s="224">
        <f t="shared" si="182"/>
        <v>10</v>
      </c>
      <c r="AR1072" s="224"/>
      <c r="AS1072" s="224">
        <f t="shared" si="183"/>
        <v>10</v>
      </c>
      <c r="AT1072" s="224">
        <f t="shared" si="184"/>
        <v>0</v>
      </c>
      <c r="AU1072" s="224" t="str">
        <f>IFERROR((AQ1072-#REF!+#REF!)/(#REF!-#REF!)*100,"")</f>
        <v/>
      </c>
      <c r="AV1072" s="224"/>
      <c r="AW1072" s="224"/>
      <c r="AX1072" s="224"/>
    </row>
    <row r="1073" ht="12.75" customHeight="1" spans="1:50">
      <c r="A1073" s="13">
        <v>1066</v>
      </c>
      <c r="B1073" s="204" t="s">
        <v>2992</v>
      </c>
      <c r="C1073" s="204" t="s">
        <v>2173</v>
      </c>
      <c r="D1073" s="205" t="s">
        <v>1798</v>
      </c>
      <c r="E1073" s="206"/>
      <c r="F1073" s="206"/>
      <c r="G1073" s="207" t="s">
        <v>3126</v>
      </c>
      <c r="H1073" s="208"/>
      <c r="I1073" s="209" t="s">
        <v>1799</v>
      </c>
      <c r="J1073" s="208">
        <v>1</v>
      </c>
      <c r="K1073" s="209" t="s">
        <v>3127</v>
      </c>
      <c r="L1073" s="215" t="s">
        <v>1800</v>
      </c>
      <c r="M1073" s="214" t="str">
        <f t="shared" si="176"/>
        <v>2004-12-31</v>
      </c>
      <c r="N1073" s="46"/>
      <c r="O1073" s="16"/>
      <c r="P1073" s="14"/>
      <c r="Q1073" s="217">
        <v>515</v>
      </c>
      <c r="R1073" s="16">
        <v>0</v>
      </c>
      <c r="S1073" s="16"/>
      <c r="T1073" s="16">
        <f t="shared" si="185"/>
        <v>10</v>
      </c>
      <c r="U1073" s="46"/>
      <c r="V1073" s="16">
        <f t="shared" si="186"/>
        <v>10</v>
      </c>
      <c r="W1073" s="16" t="str">
        <f t="shared" si="177"/>
        <v/>
      </c>
      <c r="X1073" s="14"/>
      <c r="Y1073" s="2"/>
      <c r="AA1073" s="45" t="s">
        <v>3129</v>
      </c>
      <c r="AB1073" s="224" t="s">
        <v>3130</v>
      </c>
      <c r="AC1073" s="224"/>
      <c r="AD1073" s="224"/>
      <c r="AE1073" s="224"/>
      <c r="AF1073" s="224"/>
      <c r="AG1073" s="224">
        <v>1</v>
      </c>
      <c r="AH1073" s="224">
        <v>0</v>
      </c>
      <c r="AI1073" s="224">
        <v>0</v>
      </c>
      <c r="AJ1073" s="224">
        <v>10</v>
      </c>
      <c r="AK1073" s="230">
        <f t="shared" si="178"/>
        <v>2004</v>
      </c>
      <c r="AL1073" s="224">
        <f t="shared" si="179"/>
        <v>10</v>
      </c>
      <c r="AM1073" s="224">
        <v>0</v>
      </c>
      <c r="AN1073" s="224">
        <f t="shared" si="180"/>
        <v>10</v>
      </c>
      <c r="AO1073" s="224">
        <f t="shared" si="181"/>
        <v>10</v>
      </c>
      <c r="AP1073" s="233"/>
      <c r="AQ1073" s="224">
        <f t="shared" si="182"/>
        <v>10</v>
      </c>
      <c r="AR1073" s="224"/>
      <c r="AS1073" s="224">
        <f t="shared" si="183"/>
        <v>10</v>
      </c>
      <c r="AT1073" s="224">
        <f t="shared" si="184"/>
        <v>0</v>
      </c>
      <c r="AU1073" s="224" t="str">
        <f>IFERROR((AQ1073-#REF!+#REF!)/(#REF!-#REF!)*100,"")</f>
        <v/>
      </c>
      <c r="AV1073" s="224"/>
      <c r="AW1073" s="224"/>
      <c r="AX1073" s="224"/>
    </row>
    <row r="1074" ht="12.75" customHeight="1" spans="1:50">
      <c r="A1074" s="13">
        <v>1067</v>
      </c>
      <c r="B1074" s="204" t="s">
        <v>2993</v>
      </c>
      <c r="C1074" s="204" t="s">
        <v>2173</v>
      </c>
      <c r="D1074" s="205" t="s">
        <v>1798</v>
      </c>
      <c r="E1074" s="206"/>
      <c r="F1074" s="206"/>
      <c r="G1074" s="207" t="s">
        <v>3126</v>
      </c>
      <c r="H1074" s="208"/>
      <c r="I1074" s="209" t="s">
        <v>1799</v>
      </c>
      <c r="J1074" s="208">
        <v>1</v>
      </c>
      <c r="K1074" s="209" t="s">
        <v>3127</v>
      </c>
      <c r="L1074" s="215" t="s">
        <v>1800</v>
      </c>
      <c r="M1074" s="214" t="str">
        <f t="shared" si="176"/>
        <v>2004-12-31</v>
      </c>
      <c r="N1074" s="46"/>
      <c r="O1074" s="16"/>
      <c r="P1074" s="14"/>
      <c r="Q1074" s="217">
        <v>515</v>
      </c>
      <c r="R1074" s="16">
        <v>0</v>
      </c>
      <c r="S1074" s="16"/>
      <c r="T1074" s="16">
        <f t="shared" si="185"/>
        <v>10</v>
      </c>
      <c r="U1074" s="46"/>
      <c r="V1074" s="16">
        <f t="shared" si="186"/>
        <v>10</v>
      </c>
      <c r="W1074" s="16" t="str">
        <f t="shared" si="177"/>
        <v/>
      </c>
      <c r="X1074" s="14"/>
      <c r="Y1074" s="2"/>
      <c r="AA1074" s="45" t="s">
        <v>3129</v>
      </c>
      <c r="AB1074" s="224" t="s">
        <v>3130</v>
      </c>
      <c r="AC1074" s="224"/>
      <c r="AD1074" s="224"/>
      <c r="AE1074" s="224"/>
      <c r="AF1074" s="224"/>
      <c r="AG1074" s="224">
        <v>1</v>
      </c>
      <c r="AH1074" s="224">
        <v>0</v>
      </c>
      <c r="AI1074" s="224">
        <v>0</v>
      </c>
      <c r="AJ1074" s="224">
        <v>10</v>
      </c>
      <c r="AK1074" s="230">
        <f t="shared" si="178"/>
        <v>2004</v>
      </c>
      <c r="AL1074" s="224">
        <f t="shared" si="179"/>
        <v>10</v>
      </c>
      <c r="AM1074" s="224">
        <v>0</v>
      </c>
      <c r="AN1074" s="224">
        <f t="shared" si="180"/>
        <v>10</v>
      </c>
      <c r="AO1074" s="224">
        <f t="shared" si="181"/>
        <v>10</v>
      </c>
      <c r="AP1074" s="233"/>
      <c r="AQ1074" s="224">
        <f t="shared" si="182"/>
        <v>10</v>
      </c>
      <c r="AR1074" s="224"/>
      <c r="AS1074" s="224">
        <f t="shared" si="183"/>
        <v>10</v>
      </c>
      <c r="AT1074" s="224">
        <f t="shared" si="184"/>
        <v>0</v>
      </c>
      <c r="AU1074" s="224" t="str">
        <f>IFERROR((AQ1074-#REF!+#REF!)/(#REF!-#REF!)*100,"")</f>
        <v/>
      </c>
      <c r="AV1074" s="224"/>
      <c r="AW1074" s="224"/>
      <c r="AX1074" s="224"/>
    </row>
    <row r="1075" ht="12.75" customHeight="1" spans="1:50">
      <c r="A1075" s="13">
        <v>1068</v>
      </c>
      <c r="B1075" s="204" t="s">
        <v>2994</v>
      </c>
      <c r="C1075" s="204" t="s">
        <v>2173</v>
      </c>
      <c r="D1075" s="205" t="s">
        <v>1798</v>
      </c>
      <c r="E1075" s="206"/>
      <c r="F1075" s="206"/>
      <c r="G1075" s="207" t="s">
        <v>3126</v>
      </c>
      <c r="H1075" s="208"/>
      <c r="I1075" s="209" t="s">
        <v>1799</v>
      </c>
      <c r="J1075" s="208">
        <v>1</v>
      </c>
      <c r="K1075" s="209" t="s">
        <v>3127</v>
      </c>
      <c r="L1075" s="215" t="s">
        <v>1800</v>
      </c>
      <c r="M1075" s="214" t="str">
        <f t="shared" si="176"/>
        <v>2004-12-31</v>
      </c>
      <c r="N1075" s="46"/>
      <c r="O1075" s="16"/>
      <c r="P1075" s="14"/>
      <c r="Q1075" s="217">
        <v>515</v>
      </c>
      <c r="R1075" s="16">
        <v>0</v>
      </c>
      <c r="S1075" s="16"/>
      <c r="T1075" s="16">
        <f t="shared" si="185"/>
        <v>10</v>
      </c>
      <c r="U1075" s="46"/>
      <c r="V1075" s="16">
        <f t="shared" si="186"/>
        <v>10</v>
      </c>
      <c r="W1075" s="16" t="str">
        <f t="shared" si="177"/>
        <v/>
      </c>
      <c r="X1075" s="14"/>
      <c r="Y1075" s="2"/>
      <c r="AA1075" s="45" t="s">
        <v>3129</v>
      </c>
      <c r="AB1075" s="224" t="s">
        <v>3130</v>
      </c>
      <c r="AC1075" s="224"/>
      <c r="AD1075" s="224"/>
      <c r="AE1075" s="224"/>
      <c r="AF1075" s="224"/>
      <c r="AG1075" s="224">
        <v>1</v>
      </c>
      <c r="AH1075" s="224">
        <v>0</v>
      </c>
      <c r="AI1075" s="224">
        <v>0</v>
      </c>
      <c r="AJ1075" s="224">
        <v>10</v>
      </c>
      <c r="AK1075" s="230">
        <f t="shared" si="178"/>
        <v>2004</v>
      </c>
      <c r="AL1075" s="224">
        <f t="shared" si="179"/>
        <v>10</v>
      </c>
      <c r="AM1075" s="224">
        <v>0</v>
      </c>
      <c r="AN1075" s="224">
        <f t="shared" si="180"/>
        <v>10</v>
      </c>
      <c r="AO1075" s="224">
        <f t="shared" si="181"/>
        <v>10</v>
      </c>
      <c r="AP1075" s="233"/>
      <c r="AQ1075" s="224">
        <f t="shared" si="182"/>
        <v>10</v>
      </c>
      <c r="AR1075" s="224"/>
      <c r="AS1075" s="224">
        <f t="shared" si="183"/>
        <v>10</v>
      </c>
      <c r="AT1075" s="224">
        <f t="shared" si="184"/>
        <v>0</v>
      </c>
      <c r="AU1075" s="224" t="str">
        <f>IFERROR((AQ1075-#REF!+#REF!)/(#REF!-#REF!)*100,"")</f>
        <v/>
      </c>
      <c r="AV1075" s="224"/>
      <c r="AW1075" s="224"/>
      <c r="AX1075" s="224"/>
    </row>
    <row r="1076" ht="12.75" customHeight="1" spans="1:50">
      <c r="A1076" s="13">
        <v>1069</v>
      </c>
      <c r="B1076" s="204" t="s">
        <v>2995</v>
      </c>
      <c r="C1076" s="204" t="s">
        <v>2922</v>
      </c>
      <c r="D1076" s="205" t="s">
        <v>1798</v>
      </c>
      <c r="E1076" s="206"/>
      <c r="F1076" s="206"/>
      <c r="G1076" s="207" t="s">
        <v>3126</v>
      </c>
      <c r="H1076" s="208"/>
      <c r="I1076" s="209" t="s">
        <v>1799</v>
      </c>
      <c r="J1076" s="208">
        <v>1</v>
      </c>
      <c r="K1076" s="209" t="s">
        <v>3127</v>
      </c>
      <c r="L1076" s="215" t="s">
        <v>1800</v>
      </c>
      <c r="M1076" s="214" t="str">
        <f t="shared" si="176"/>
        <v>2004-12-31</v>
      </c>
      <c r="N1076" s="46"/>
      <c r="O1076" s="16"/>
      <c r="P1076" s="14"/>
      <c r="Q1076" s="217">
        <v>416</v>
      </c>
      <c r="R1076" s="16">
        <v>0</v>
      </c>
      <c r="S1076" s="16"/>
      <c r="T1076" s="16">
        <f t="shared" si="185"/>
        <v>40</v>
      </c>
      <c r="U1076" s="46"/>
      <c r="V1076" s="16">
        <f t="shared" si="186"/>
        <v>40</v>
      </c>
      <c r="W1076" s="16" t="str">
        <f t="shared" si="177"/>
        <v/>
      </c>
      <c r="X1076" s="14"/>
      <c r="Y1076" s="2"/>
      <c r="AA1076" s="45" t="s">
        <v>3129</v>
      </c>
      <c r="AB1076" s="224" t="s">
        <v>3130</v>
      </c>
      <c r="AC1076" s="224"/>
      <c r="AD1076" s="224"/>
      <c r="AE1076" s="224"/>
      <c r="AF1076" s="224"/>
      <c r="AG1076" s="224">
        <v>1</v>
      </c>
      <c r="AH1076" s="224">
        <v>0</v>
      </c>
      <c r="AI1076" s="224">
        <v>0</v>
      </c>
      <c r="AJ1076" s="224">
        <v>40</v>
      </c>
      <c r="AK1076" s="230">
        <f t="shared" si="178"/>
        <v>2004</v>
      </c>
      <c r="AL1076" s="224">
        <f t="shared" si="179"/>
        <v>40</v>
      </c>
      <c r="AM1076" s="224">
        <v>0</v>
      </c>
      <c r="AN1076" s="224">
        <f t="shared" si="180"/>
        <v>40</v>
      </c>
      <c r="AO1076" s="224">
        <f t="shared" si="181"/>
        <v>40</v>
      </c>
      <c r="AP1076" s="233"/>
      <c r="AQ1076" s="224">
        <f t="shared" si="182"/>
        <v>40</v>
      </c>
      <c r="AR1076" s="224"/>
      <c r="AS1076" s="224">
        <f t="shared" si="183"/>
        <v>40</v>
      </c>
      <c r="AT1076" s="224">
        <f t="shared" si="184"/>
        <v>0</v>
      </c>
      <c r="AU1076" s="224" t="str">
        <f>IFERROR((AQ1076-#REF!+#REF!)/(#REF!-#REF!)*100,"")</f>
        <v/>
      </c>
      <c r="AV1076" s="224"/>
      <c r="AW1076" s="224"/>
      <c r="AX1076" s="224"/>
    </row>
    <row r="1077" ht="12.75" customHeight="1" spans="1:50">
      <c r="A1077" s="13">
        <v>1070</v>
      </c>
      <c r="B1077" s="204" t="s">
        <v>2996</v>
      </c>
      <c r="C1077" s="204" t="s">
        <v>2922</v>
      </c>
      <c r="D1077" s="205" t="s">
        <v>1798</v>
      </c>
      <c r="E1077" s="206"/>
      <c r="F1077" s="206"/>
      <c r="G1077" s="207" t="s">
        <v>3126</v>
      </c>
      <c r="H1077" s="208"/>
      <c r="I1077" s="209" t="s">
        <v>1799</v>
      </c>
      <c r="J1077" s="208">
        <v>1</v>
      </c>
      <c r="K1077" s="209" t="s">
        <v>3127</v>
      </c>
      <c r="L1077" s="215" t="s">
        <v>1800</v>
      </c>
      <c r="M1077" s="214" t="str">
        <f t="shared" si="176"/>
        <v>2004-12-31</v>
      </c>
      <c r="N1077" s="46"/>
      <c r="O1077" s="16"/>
      <c r="P1077" s="14"/>
      <c r="Q1077" s="217">
        <v>416</v>
      </c>
      <c r="R1077" s="16">
        <v>0</v>
      </c>
      <c r="S1077" s="16"/>
      <c r="T1077" s="16">
        <f t="shared" si="185"/>
        <v>40</v>
      </c>
      <c r="U1077" s="46"/>
      <c r="V1077" s="16">
        <f t="shared" si="186"/>
        <v>40</v>
      </c>
      <c r="W1077" s="16" t="str">
        <f t="shared" si="177"/>
        <v/>
      </c>
      <c r="X1077" s="14"/>
      <c r="Y1077" s="2"/>
      <c r="AA1077" s="45" t="s">
        <v>3129</v>
      </c>
      <c r="AB1077" s="224" t="s">
        <v>3130</v>
      </c>
      <c r="AC1077" s="224"/>
      <c r="AD1077" s="224"/>
      <c r="AE1077" s="224"/>
      <c r="AF1077" s="224"/>
      <c r="AG1077" s="224">
        <v>1</v>
      </c>
      <c r="AH1077" s="224">
        <v>0</v>
      </c>
      <c r="AI1077" s="224">
        <v>0</v>
      </c>
      <c r="AJ1077" s="224">
        <v>40</v>
      </c>
      <c r="AK1077" s="230">
        <f t="shared" si="178"/>
        <v>2004</v>
      </c>
      <c r="AL1077" s="224">
        <f t="shared" si="179"/>
        <v>40</v>
      </c>
      <c r="AM1077" s="224">
        <v>0</v>
      </c>
      <c r="AN1077" s="224">
        <f t="shared" si="180"/>
        <v>40</v>
      </c>
      <c r="AO1077" s="224">
        <f t="shared" si="181"/>
        <v>40</v>
      </c>
      <c r="AP1077" s="233"/>
      <c r="AQ1077" s="224">
        <f t="shared" si="182"/>
        <v>40</v>
      </c>
      <c r="AR1077" s="224"/>
      <c r="AS1077" s="224">
        <f t="shared" si="183"/>
        <v>40</v>
      </c>
      <c r="AT1077" s="224">
        <f t="shared" si="184"/>
        <v>0</v>
      </c>
      <c r="AU1077" s="224" t="str">
        <f>IFERROR((AQ1077-#REF!+#REF!)/(#REF!-#REF!)*100,"")</f>
        <v/>
      </c>
      <c r="AV1077" s="224"/>
      <c r="AW1077" s="224"/>
      <c r="AX1077" s="224"/>
    </row>
    <row r="1078" ht="12.75" customHeight="1" spans="1:50">
      <c r="A1078" s="13">
        <v>1071</v>
      </c>
      <c r="B1078" s="204" t="s">
        <v>1796</v>
      </c>
      <c r="C1078" s="204" t="s">
        <v>2922</v>
      </c>
      <c r="D1078" s="205" t="s">
        <v>1798</v>
      </c>
      <c r="E1078" s="206"/>
      <c r="F1078" s="206"/>
      <c r="G1078" s="207" t="s">
        <v>3126</v>
      </c>
      <c r="H1078" s="208"/>
      <c r="I1078" s="209" t="s">
        <v>1799</v>
      </c>
      <c r="J1078" s="208">
        <v>244</v>
      </c>
      <c r="K1078" s="209" t="s">
        <v>3127</v>
      </c>
      <c r="L1078" s="215" t="s">
        <v>1800</v>
      </c>
      <c r="M1078" s="214" t="str">
        <f t="shared" si="176"/>
        <v>2004-12-31</v>
      </c>
      <c r="N1078" s="46"/>
      <c r="O1078" s="16"/>
      <c r="P1078" s="14"/>
      <c r="Q1078" s="217">
        <v>416</v>
      </c>
      <c r="R1078" s="16">
        <v>0</v>
      </c>
      <c r="S1078" s="16"/>
      <c r="T1078" s="16">
        <f t="shared" si="185"/>
        <v>9760</v>
      </c>
      <c r="U1078" s="46"/>
      <c r="V1078" s="16">
        <f t="shared" si="186"/>
        <v>9760</v>
      </c>
      <c r="W1078" s="16" t="str">
        <f t="shared" si="177"/>
        <v/>
      </c>
      <c r="X1078" s="14"/>
      <c r="Y1078" s="2"/>
      <c r="AA1078" s="45" t="s">
        <v>3129</v>
      </c>
      <c r="AB1078" s="224" t="s">
        <v>3130</v>
      </c>
      <c r="AC1078" s="224"/>
      <c r="AD1078" s="224"/>
      <c r="AE1078" s="224"/>
      <c r="AF1078" s="224"/>
      <c r="AG1078" s="224">
        <v>1</v>
      </c>
      <c r="AH1078" s="224">
        <v>0</v>
      </c>
      <c r="AI1078" s="224">
        <v>0</v>
      </c>
      <c r="AJ1078" s="224">
        <v>40</v>
      </c>
      <c r="AK1078" s="230">
        <f t="shared" si="178"/>
        <v>2004</v>
      </c>
      <c r="AL1078" s="224">
        <f t="shared" si="179"/>
        <v>9760</v>
      </c>
      <c r="AM1078" s="224">
        <v>0</v>
      </c>
      <c r="AN1078" s="224">
        <f t="shared" si="180"/>
        <v>9760</v>
      </c>
      <c r="AO1078" s="224">
        <f t="shared" si="181"/>
        <v>9760</v>
      </c>
      <c r="AP1078" s="233"/>
      <c r="AQ1078" s="224">
        <f t="shared" si="182"/>
        <v>9760</v>
      </c>
      <c r="AR1078" s="224"/>
      <c r="AS1078" s="224">
        <f t="shared" si="183"/>
        <v>9760</v>
      </c>
      <c r="AT1078" s="224">
        <f t="shared" si="184"/>
        <v>0</v>
      </c>
      <c r="AU1078" s="224" t="str">
        <f>IFERROR((AQ1078-#REF!+#REF!)/(#REF!-#REF!)*100,"")</f>
        <v/>
      </c>
      <c r="AV1078" s="224"/>
      <c r="AW1078" s="224"/>
      <c r="AX1078" s="224"/>
    </row>
    <row r="1079" ht="12.75" customHeight="1" spans="1:50">
      <c r="A1079" s="13">
        <v>1072</v>
      </c>
      <c r="B1079" s="204" t="s">
        <v>1801</v>
      </c>
      <c r="C1079" s="204" t="s">
        <v>2922</v>
      </c>
      <c r="D1079" s="205" t="s">
        <v>1798</v>
      </c>
      <c r="E1079" s="206"/>
      <c r="F1079" s="206"/>
      <c r="G1079" s="207" t="s">
        <v>3126</v>
      </c>
      <c r="H1079" s="208"/>
      <c r="I1079" s="209" t="s">
        <v>1799</v>
      </c>
      <c r="J1079" s="208">
        <v>110</v>
      </c>
      <c r="K1079" s="209" t="s">
        <v>3127</v>
      </c>
      <c r="L1079" s="215" t="s">
        <v>1800</v>
      </c>
      <c r="M1079" s="214" t="str">
        <f t="shared" si="176"/>
        <v>2004-12-31</v>
      </c>
      <c r="N1079" s="46"/>
      <c r="O1079" s="16"/>
      <c r="P1079" s="14"/>
      <c r="Q1079" s="217">
        <v>416</v>
      </c>
      <c r="R1079" s="16">
        <v>0</v>
      </c>
      <c r="S1079" s="16"/>
      <c r="T1079" s="16">
        <f t="shared" si="185"/>
        <v>4400</v>
      </c>
      <c r="U1079" s="46"/>
      <c r="V1079" s="16">
        <f t="shared" si="186"/>
        <v>4400</v>
      </c>
      <c r="W1079" s="16" t="str">
        <f t="shared" si="177"/>
        <v/>
      </c>
      <c r="X1079" s="14"/>
      <c r="Y1079" s="2"/>
      <c r="AA1079" s="45" t="s">
        <v>3129</v>
      </c>
      <c r="AB1079" s="224" t="s">
        <v>3130</v>
      </c>
      <c r="AC1079" s="224"/>
      <c r="AD1079" s="224"/>
      <c r="AE1079" s="224"/>
      <c r="AF1079" s="224"/>
      <c r="AG1079" s="224">
        <v>1</v>
      </c>
      <c r="AH1079" s="224">
        <v>0</v>
      </c>
      <c r="AI1079" s="224">
        <v>0</v>
      </c>
      <c r="AJ1079" s="224">
        <v>40</v>
      </c>
      <c r="AK1079" s="230">
        <f t="shared" si="178"/>
        <v>2004</v>
      </c>
      <c r="AL1079" s="224">
        <f t="shared" si="179"/>
        <v>4400</v>
      </c>
      <c r="AM1079" s="224">
        <v>0</v>
      </c>
      <c r="AN1079" s="224">
        <f t="shared" si="180"/>
        <v>4400</v>
      </c>
      <c r="AO1079" s="224">
        <f t="shared" si="181"/>
        <v>4400</v>
      </c>
      <c r="AP1079" s="233"/>
      <c r="AQ1079" s="224">
        <f t="shared" si="182"/>
        <v>4400</v>
      </c>
      <c r="AR1079" s="224"/>
      <c r="AS1079" s="224">
        <f t="shared" si="183"/>
        <v>4400</v>
      </c>
      <c r="AT1079" s="224">
        <f t="shared" si="184"/>
        <v>0</v>
      </c>
      <c r="AU1079" s="224" t="str">
        <f>IFERROR((AQ1079-#REF!+#REF!)/(#REF!-#REF!)*100,"")</f>
        <v/>
      </c>
      <c r="AV1079" s="224"/>
      <c r="AW1079" s="224"/>
      <c r="AX1079" s="224"/>
    </row>
    <row r="1080" ht="12.75" customHeight="1" spans="1:50">
      <c r="A1080" s="13">
        <v>1073</v>
      </c>
      <c r="B1080" s="204" t="s">
        <v>2997</v>
      </c>
      <c r="C1080" s="204" t="s">
        <v>2998</v>
      </c>
      <c r="D1080" s="205" t="s">
        <v>1798</v>
      </c>
      <c r="E1080" s="206"/>
      <c r="F1080" s="206"/>
      <c r="G1080" s="207" t="s">
        <v>3126</v>
      </c>
      <c r="H1080" s="208"/>
      <c r="I1080" s="209" t="s">
        <v>1799</v>
      </c>
      <c r="J1080" s="208">
        <v>1</v>
      </c>
      <c r="K1080" s="209" t="s">
        <v>3127</v>
      </c>
      <c r="L1080" s="215" t="s">
        <v>2999</v>
      </c>
      <c r="M1080" s="214" t="str">
        <f t="shared" si="176"/>
        <v>2001-04-17</v>
      </c>
      <c r="N1080" s="46"/>
      <c r="O1080" s="16"/>
      <c r="P1080" s="14"/>
      <c r="Q1080" s="217">
        <v>1650</v>
      </c>
      <c r="R1080" s="16">
        <v>0</v>
      </c>
      <c r="S1080" s="16"/>
      <c r="T1080" s="16">
        <f t="shared" si="185"/>
        <v>50</v>
      </c>
      <c r="U1080" s="46"/>
      <c r="V1080" s="16">
        <f t="shared" si="186"/>
        <v>50</v>
      </c>
      <c r="W1080" s="16" t="str">
        <f t="shared" si="177"/>
        <v/>
      </c>
      <c r="X1080" s="14"/>
      <c r="Y1080" s="2"/>
      <c r="AA1080" s="45" t="s">
        <v>3129</v>
      </c>
      <c r="AB1080" s="224" t="s">
        <v>3130</v>
      </c>
      <c r="AC1080" s="224"/>
      <c r="AD1080" s="224"/>
      <c r="AE1080" s="224"/>
      <c r="AF1080" s="224"/>
      <c r="AG1080" s="224">
        <v>1</v>
      </c>
      <c r="AH1080" s="224">
        <v>0</v>
      </c>
      <c r="AI1080" s="224">
        <v>0</v>
      </c>
      <c r="AJ1080" s="224">
        <v>50</v>
      </c>
      <c r="AK1080" s="230">
        <f t="shared" si="178"/>
        <v>2001</v>
      </c>
      <c r="AL1080" s="224">
        <f t="shared" si="179"/>
        <v>50</v>
      </c>
      <c r="AM1080" s="224">
        <v>0</v>
      </c>
      <c r="AN1080" s="224">
        <f t="shared" si="180"/>
        <v>50</v>
      </c>
      <c r="AO1080" s="224">
        <f t="shared" si="181"/>
        <v>50</v>
      </c>
      <c r="AP1080" s="233"/>
      <c r="AQ1080" s="224">
        <f t="shared" si="182"/>
        <v>50</v>
      </c>
      <c r="AR1080" s="224"/>
      <c r="AS1080" s="224">
        <f t="shared" si="183"/>
        <v>50</v>
      </c>
      <c r="AT1080" s="224">
        <f t="shared" si="184"/>
        <v>0</v>
      </c>
      <c r="AU1080" s="224" t="str">
        <f>IFERROR((AQ1080-#REF!+#REF!)/(#REF!-#REF!)*100,"")</f>
        <v/>
      </c>
      <c r="AV1080" s="224"/>
      <c r="AW1080" s="224"/>
      <c r="AX1080" s="224"/>
    </row>
    <row r="1081" ht="12.75" customHeight="1" spans="1:50">
      <c r="A1081" s="13">
        <v>1074</v>
      </c>
      <c r="B1081" s="204" t="s">
        <v>3000</v>
      </c>
      <c r="C1081" s="204" t="s">
        <v>2998</v>
      </c>
      <c r="D1081" s="205" t="s">
        <v>1798</v>
      </c>
      <c r="E1081" s="206"/>
      <c r="F1081" s="206"/>
      <c r="G1081" s="207" t="s">
        <v>3126</v>
      </c>
      <c r="H1081" s="208"/>
      <c r="I1081" s="209" t="s">
        <v>1799</v>
      </c>
      <c r="J1081" s="208">
        <v>1</v>
      </c>
      <c r="K1081" s="209" t="s">
        <v>3127</v>
      </c>
      <c r="L1081" s="215" t="s">
        <v>2999</v>
      </c>
      <c r="M1081" s="214" t="str">
        <f t="shared" si="176"/>
        <v>2001-04-17</v>
      </c>
      <c r="N1081" s="46"/>
      <c r="O1081" s="16"/>
      <c r="P1081" s="14"/>
      <c r="Q1081" s="217">
        <v>1650</v>
      </c>
      <c r="R1081" s="16">
        <v>0</v>
      </c>
      <c r="S1081" s="16"/>
      <c r="T1081" s="16">
        <f t="shared" si="185"/>
        <v>50</v>
      </c>
      <c r="U1081" s="46"/>
      <c r="V1081" s="16">
        <f t="shared" si="186"/>
        <v>50</v>
      </c>
      <c r="W1081" s="16" t="str">
        <f t="shared" si="177"/>
        <v/>
      </c>
      <c r="X1081" s="14"/>
      <c r="Y1081" s="2"/>
      <c r="AA1081" s="45" t="s">
        <v>3129</v>
      </c>
      <c r="AB1081" s="224" t="s">
        <v>3130</v>
      </c>
      <c r="AC1081" s="224"/>
      <c r="AD1081" s="224"/>
      <c r="AE1081" s="224"/>
      <c r="AF1081" s="224"/>
      <c r="AG1081" s="224">
        <v>1</v>
      </c>
      <c r="AH1081" s="224">
        <v>0</v>
      </c>
      <c r="AI1081" s="224">
        <v>0</v>
      </c>
      <c r="AJ1081" s="224">
        <v>50</v>
      </c>
      <c r="AK1081" s="230">
        <f t="shared" si="178"/>
        <v>2001</v>
      </c>
      <c r="AL1081" s="224">
        <f t="shared" si="179"/>
        <v>50</v>
      </c>
      <c r="AM1081" s="224">
        <v>0</v>
      </c>
      <c r="AN1081" s="224">
        <f t="shared" si="180"/>
        <v>50</v>
      </c>
      <c r="AO1081" s="224">
        <f t="shared" si="181"/>
        <v>50</v>
      </c>
      <c r="AP1081" s="233"/>
      <c r="AQ1081" s="224">
        <f t="shared" si="182"/>
        <v>50</v>
      </c>
      <c r="AR1081" s="224"/>
      <c r="AS1081" s="224">
        <f t="shared" si="183"/>
        <v>50</v>
      </c>
      <c r="AT1081" s="224">
        <f t="shared" si="184"/>
        <v>0</v>
      </c>
      <c r="AU1081" s="224" t="str">
        <f>IFERROR((AQ1081-#REF!+#REF!)/(#REF!-#REF!)*100,"")</f>
        <v/>
      </c>
      <c r="AV1081" s="224"/>
      <c r="AW1081" s="224"/>
      <c r="AX1081" s="224"/>
    </row>
    <row r="1082" ht="12.75" customHeight="1" spans="1:50">
      <c r="A1082" s="13">
        <v>1075</v>
      </c>
      <c r="B1082" s="204" t="s">
        <v>3001</v>
      </c>
      <c r="C1082" s="204" t="s">
        <v>2998</v>
      </c>
      <c r="D1082" s="205" t="s">
        <v>1798</v>
      </c>
      <c r="E1082" s="206"/>
      <c r="F1082" s="206"/>
      <c r="G1082" s="207" t="s">
        <v>3126</v>
      </c>
      <c r="H1082" s="208"/>
      <c r="I1082" s="209" t="s">
        <v>1799</v>
      </c>
      <c r="J1082" s="208">
        <v>1</v>
      </c>
      <c r="K1082" s="209" t="s">
        <v>3127</v>
      </c>
      <c r="L1082" s="215" t="s">
        <v>2999</v>
      </c>
      <c r="M1082" s="214" t="str">
        <f t="shared" si="176"/>
        <v>2001-04-17</v>
      </c>
      <c r="N1082" s="46"/>
      <c r="O1082" s="16"/>
      <c r="P1082" s="14"/>
      <c r="Q1082" s="217">
        <v>1650</v>
      </c>
      <c r="R1082" s="16">
        <v>0</v>
      </c>
      <c r="S1082" s="16"/>
      <c r="T1082" s="16">
        <f t="shared" si="185"/>
        <v>50</v>
      </c>
      <c r="U1082" s="46"/>
      <c r="V1082" s="16">
        <f t="shared" si="186"/>
        <v>50</v>
      </c>
      <c r="W1082" s="16" t="str">
        <f t="shared" si="177"/>
        <v/>
      </c>
      <c r="X1082" s="14"/>
      <c r="Y1082" s="2"/>
      <c r="AA1082" s="45" t="s">
        <v>3129</v>
      </c>
      <c r="AB1082" s="224" t="s">
        <v>3130</v>
      </c>
      <c r="AC1082" s="224"/>
      <c r="AD1082" s="224"/>
      <c r="AE1082" s="224"/>
      <c r="AF1082" s="224"/>
      <c r="AG1082" s="224">
        <v>1</v>
      </c>
      <c r="AH1082" s="224">
        <v>0</v>
      </c>
      <c r="AI1082" s="224">
        <v>0</v>
      </c>
      <c r="AJ1082" s="224">
        <v>50</v>
      </c>
      <c r="AK1082" s="230">
        <f t="shared" si="178"/>
        <v>2001</v>
      </c>
      <c r="AL1082" s="224">
        <f t="shared" si="179"/>
        <v>50</v>
      </c>
      <c r="AM1082" s="224">
        <v>0</v>
      </c>
      <c r="AN1082" s="224">
        <f t="shared" si="180"/>
        <v>50</v>
      </c>
      <c r="AO1082" s="224">
        <f t="shared" si="181"/>
        <v>50</v>
      </c>
      <c r="AP1082" s="233"/>
      <c r="AQ1082" s="224">
        <f t="shared" si="182"/>
        <v>50</v>
      </c>
      <c r="AR1082" s="224"/>
      <c r="AS1082" s="224">
        <f t="shared" si="183"/>
        <v>50</v>
      </c>
      <c r="AT1082" s="224">
        <f t="shared" si="184"/>
        <v>0</v>
      </c>
      <c r="AU1082" s="224" t="str">
        <f>IFERROR((AQ1082-#REF!+#REF!)/(#REF!-#REF!)*100,"")</f>
        <v/>
      </c>
      <c r="AV1082" s="224"/>
      <c r="AW1082" s="224"/>
      <c r="AX1082" s="224"/>
    </row>
    <row r="1083" ht="12.75" customHeight="1" spans="1:50">
      <c r="A1083" s="13">
        <v>1076</v>
      </c>
      <c r="B1083" s="204" t="s">
        <v>3002</v>
      </c>
      <c r="C1083" s="204" t="s">
        <v>2998</v>
      </c>
      <c r="D1083" s="205" t="s">
        <v>1798</v>
      </c>
      <c r="E1083" s="206"/>
      <c r="F1083" s="206"/>
      <c r="G1083" s="207" t="s">
        <v>3126</v>
      </c>
      <c r="H1083" s="208"/>
      <c r="I1083" s="209" t="s">
        <v>1799</v>
      </c>
      <c r="J1083" s="208">
        <v>1</v>
      </c>
      <c r="K1083" s="209" t="s">
        <v>3127</v>
      </c>
      <c r="L1083" s="215" t="s">
        <v>2999</v>
      </c>
      <c r="M1083" s="214" t="str">
        <f t="shared" si="176"/>
        <v>2001-04-17</v>
      </c>
      <c r="N1083" s="46"/>
      <c r="O1083" s="16"/>
      <c r="P1083" s="14"/>
      <c r="Q1083" s="217">
        <v>1650</v>
      </c>
      <c r="R1083" s="16">
        <v>0</v>
      </c>
      <c r="S1083" s="16"/>
      <c r="T1083" s="16">
        <f t="shared" si="185"/>
        <v>50</v>
      </c>
      <c r="U1083" s="46"/>
      <c r="V1083" s="16">
        <f t="shared" si="186"/>
        <v>50</v>
      </c>
      <c r="W1083" s="16" t="str">
        <f t="shared" si="177"/>
        <v/>
      </c>
      <c r="X1083" s="14"/>
      <c r="Y1083" s="2"/>
      <c r="AA1083" s="45" t="s">
        <v>3129</v>
      </c>
      <c r="AB1083" s="224" t="s">
        <v>3130</v>
      </c>
      <c r="AC1083" s="224"/>
      <c r="AD1083" s="224"/>
      <c r="AE1083" s="224"/>
      <c r="AF1083" s="224"/>
      <c r="AG1083" s="224">
        <v>1</v>
      </c>
      <c r="AH1083" s="224">
        <v>0</v>
      </c>
      <c r="AI1083" s="224">
        <v>0</v>
      </c>
      <c r="AJ1083" s="224">
        <v>50</v>
      </c>
      <c r="AK1083" s="230">
        <f t="shared" si="178"/>
        <v>2001</v>
      </c>
      <c r="AL1083" s="224">
        <f t="shared" si="179"/>
        <v>50</v>
      </c>
      <c r="AM1083" s="224">
        <v>0</v>
      </c>
      <c r="AN1083" s="224">
        <f t="shared" si="180"/>
        <v>50</v>
      </c>
      <c r="AO1083" s="224">
        <f t="shared" si="181"/>
        <v>50</v>
      </c>
      <c r="AP1083" s="233"/>
      <c r="AQ1083" s="224">
        <f t="shared" si="182"/>
        <v>50</v>
      </c>
      <c r="AR1083" s="224"/>
      <c r="AS1083" s="224">
        <f t="shared" si="183"/>
        <v>50</v>
      </c>
      <c r="AT1083" s="224">
        <f t="shared" si="184"/>
        <v>0</v>
      </c>
      <c r="AU1083" s="224" t="str">
        <f>IFERROR((AQ1083-#REF!+#REF!)/(#REF!-#REF!)*100,"")</f>
        <v/>
      </c>
      <c r="AV1083" s="224"/>
      <c r="AW1083" s="224"/>
      <c r="AX1083" s="224"/>
    </row>
    <row r="1084" ht="12.75" customHeight="1" spans="1:50">
      <c r="A1084" s="13">
        <v>1077</v>
      </c>
      <c r="B1084" s="204" t="s">
        <v>3003</v>
      </c>
      <c r="C1084" s="204" t="s">
        <v>3004</v>
      </c>
      <c r="D1084" s="205" t="s">
        <v>1798</v>
      </c>
      <c r="E1084" s="206"/>
      <c r="F1084" s="206"/>
      <c r="G1084" s="207" t="s">
        <v>3126</v>
      </c>
      <c r="H1084" s="208"/>
      <c r="I1084" s="209" t="s">
        <v>1820</v>
      </c>
      <c r="J1084" s="208">
        <v>1</v>
      </c>
      <c r="K1084" s="209" t="s">
        <v>3127</v>
      </c>
      <c r="L1084" s="215" t="s">
        <v>2999</v>
      </c>
      <c r="M1084" s="214" t="str">
        <f t="shared" si="176"/>
        <v>2001-04-17</v>
      </c>
      <c r="N1084" s="46"/>
      <c r="O1084" s="16"/>
      <c r="P1084" s="14"/>
      <c r="Q1084" s="217">
        <v>1550</v>
      </c>
      <c r="R1084" s="16">
        <v>0</v>
      </c>
      <c r="S1084" s="16"/>
      <c r="T1084" s="16">
        <f t="shared" si="185"/>
        <v>50</v>
      </c>
      <c r="U1084" s="46"/>
      <c r="V1084" s="16">
        <f t="shared" si="186"/>
        <v>50</v>
      </c>
      <c r="W1084" s="16" t="str">
        <f t="shared" si="177"/>
        <v/>
      </c>
      <c r="X1084" s="14"/>
      <c r="Y1084" s="2"/>
      <c r="AA1084" s="45" t="s">
        <v>3129</v>
      </c>
      <c r="AB1084" s="224" t="s">
        <v>3130</v>
      </c>
      <c r="AC1084" s="224"/>
      <c r="AD1084" s="224"/>
      <c r="AE1084" s="224"/>
      <c r="AF1084" s="224"/>
      <c r="AG1084" s="224">
        <v>1</v>
      </c>
      <c r="AH1084" s="224">
        <v>0</v>
      </c>
      <c r="AI1084" s="224">
        <v>0</v>
      </c>
      <c r="AJ1084" s="224">
        <v>50</v>
      </c>
      <c r="AK1084" s="230">
        <f t="shared" si="178"/>
        <v>2001</v>
      </c>
      <c r="AL1084" s="224">
        <f t="shared" si="179"/>
        <v>50</v>
      </c>
      <c r="AM1084" s="224">
        <v>0</v>
      </c>
      <c r="AN1084" s="224">
        <f t="shared" si="180"/>
        <v>50</v>
      </c>
      <c r="AO1084" s="224">
        <f t="shared" si="181"/>
        <v>50</v>
      </c>
      <c r="AP1084" s="233"/>
      <c r="AQ1084" s="224">
        <f t="shared" si="182"/>
        <v>50</v>
      </c>
      <c r="AR1084" s="224"/>
      <c r="AS1084" s="224">
        <f t="shared" si="183"/>
        <v>50</v>
      </c>
      <c r="AT1084" s="224">
        <f t="shared" si="184"/>
        <v>0</v>
      </c>
      <c r="AU1084" s="224" t="str">
        <f>IFERROR((AQ1084-#REF!+#REF!)/(#REF!-#REF!)*100,"")</f>
        <v/>
      </c>
      <c r="AV1084" s="224"/>
      <c r="AW1084" s="224"/>
      <c r="AX1084" s="224"/>
    </row>
    <row r="1085" ht="12.75" customHeight="1" spans="1:50">
      <c r="A1085" s="13">
        <v>1078</v>
      </c>
      <c r="B1085" s="204" t="s">
        <v>3005</v>
      </c>
      <c r="C1085" s="204" t="s">
        <v>3004</v>
      </c>
      <c r="D1085" s="205" t="s">
        <v>1798</v>
      </c>
      <c r="E1085" s="206"/>
      <c r="F1085" s="206"/>
      <c r="G1085" s="207" t="s">
        <v>3126</v>
      </c>
      <c r="H1085" s="208"/>
      <c r="I1085" s="209" t="s">
        <v>1820</v>
      </c>
      <c r="J1085" s="208">
        <v>1</v>
      </c>
      <c r="K1085" s="209" t="s">
        <v>3127</v>
      </c>
      <c r="L1085" s="215" t="s">
        <v>2999</v>
      </c>
      <c r="M1085" s="214" t="str">
        <f t="shared" si="176"/>
        <v>2001-04-17</v>
      </c>
      <c r="N1085" s="46"/>
      <c r="O1085" s="16"/>
      <c r="P1085" s="14"/>
      <c r="Q1085" s="217">
        <v>1550</v>
      </c>
      <c r="R1085" s="16">
        <v>0</v>
      </c>
      <c r="S1085" s="16"/>
      <c r="T1085" s="16">
        <f t="shared" si="185"/>
        <v>50</v>
      </c>
      <c r="U1085" s="46"/>
      <c r="V1085" s="16">
        <f t="shared" si="186"/>
        <v>50</v>
      </c>
      <c r="W1085" s="16" t="str">
        <f t="shared" si="177"/>
        <v/>
      </c>
      <c r="X1085" s="14"/>
      <c r="Y1085" s="2"/>
      <c r="AA1085" s="45" t="s">
        <v>3129</v>
      </c>
      <c r="AB1085" s="224" t="s">
        <v>3130</v>
      </c>
      <c r="AC1085" s="224"/>
      <c r="AD1085" s="224"/>
      <c r="AE1085" s="224"/>
      <c r="AF1085" s="224"/>
      <c r="AG1085" s="224">
        <v>1</v>
      </c>
      <c r="AH1085" s="224">
        <v>0</v>
      </c>
      <c r="AI1085" s="224">
        <v>0</v>
      </c>
      <c r="AJ1085" s="224">
        <v>50</v>
      </c>
      <c r="AK1085" s="230">
        <f t="shared" si="178"/>
        <v>2001</v>
      </c>
      <c r="AL1085" s="224">
        <f t="shared" si="179"/>
        <v>50</v>
      </c>
      <c r="AM1085" s="224">
        <v>0</v>
      </c>
      <c r="AN1085" s="224">
        <f t="shared" si="180"/>
        <v>50</v>
      </c>
      <c r="AO1085" s="224">
        <f t="shared" si="181"/>
        <v>50</v>
      </c>
      <c r="AP1085" s="233"/>
      <c r="AQ1085" s="224">
        <f t="shared" si="182"/>
        <v>50</v>
      </c>
      <c r="AR1085" s="224"/>
      <c r="AS1085" s="224">
        <f t="shared" si="183"/>
        <v>50</v>
      </c>
      <c r="AT1085" s="224">
        <f t="shared" si="184"/>
        <v>0</v>
      </c>
      <c r="AU1085" s="224" t="str">
        <f>IFERROR((AQ1085-#REF!+#REF!)/(#REF!-#REF!)*100,"")</f>
        <v/>
      </c>
      <c r="AV1085" s="224"/>
      <c r="AW1085" s="224"/>
      <c r="AX1085" s="224"/>
    </row>
    <row r="1086" ht="12.75" customHeight="1" spans="1:50">
      <c r="A1086" s="13">
        <v>1079</v>
      </c>
      <c r="B1086" s="204" t="s">
        <v>3006</v>
      </c>
      <c r="C1086" s="204" t="s">
        <v>3004</v>
      </c>
      <c r="D1086" s="205" t="s">
        <v>1798</v>
      </c>
      <c r="E1086" s="206"/>
      <c r="F1086" s="206"/>
      <c r="G1086" s="207" t="s">
        <v>3126</v>
      </c>
      <c r="H1086" s="208"/>
      <c r="I1086" s="209" t="s">
        <v>1820</v>
      </c>
      <c r="J1086" s="208">
        <v>1</v>
      </c>
      <c r="K1086" s="209" t="s">
        <v>3127</v>
      </c>
      <c r="L1086" s="215" t="s">
        <v>2999</v>
      </c>
      <c r="M1086" s="214" t="str">
        <f t="shared" si="176"/>
        <v>2001-04-17</v>
      </c>
      <c r="N1086" s="46"/>
      <c r="O1086" s="16"/>
      <c r="P1086" s="14"/>
      <c r="Q1086" s="217">
        <v>1550</v>
      </c>
      <c r="R1086" s="16">
        <v>0</v>
      </c>
      <c r="S1086" s="16"/>
      <c r="T1086" s="16">
        <f t="shared" si="185"/>
        <v>50</v>
      </c>
      <c r="U1086" s="46"/>
      <c r="V1086" s="16">
        <f t="shared" si="186"/>
        <v>50</v>
      </c>
      <c r="W1086" s="16" t="str">
        <f t="shared" si="177"/>
        <v/>
      </c>
      <c r="X1086" s="14"/>
      <c r="Y1086" s="2"/>
      <c r="AA1086" s="45" t="s">
        <v>3129</v>
      </c>
      <c r="AB1086" s="224" t="s">
        <v>3130</v>
      </c>
      <c r="AC1086" s="224"/>
      <c r="AD1086" s="224"/>
      <c r="AE1086" s="224"/>
      <c r="AF1086" s="224"/>
      <c r="AG1086" s="224">
        <v>1</v>
      </c>
      <c r="AH1086" s="224">
        <v>0</v>
      </c>
      <c r="AI1086" s="224">
        <v>0</v>
      </c>
      <c r="AJ1086" s="224">
        <v>50</v>
      </c>
      <c r="AK1086" s="230">
        <f t="shared" si="178"/>
        <v>2001</v>
      </c>
      <c r="AL1086" s="224">
        <f t="shared" si="179"/>
        <v>50</v>
      </c>
      <c r="AM1086" s="224">
        <v>0</v>
      </c>
      <c r="AN1086" s="224">
        <f t="shared" si="180"/>
        <v>50</v>
      </c>
      <c r="AO1086" s="224">
        <f t="shared" si="181"/>
        <v>50</v>
      </c>
      <c r="AP1086" s="233"/>
      <c r="AQ1086" s="224">
        <f t="shared" si="182"/>
        <v>50</v>
      </c>
      <c r="AR1086" s="224"/>
      <c r="AS1086" s="224">
        <f t="shared" si="183"/>
        <v>50</v>
      </c>
      <c r="AT1086" s="224">
        <f t="shared" si="184"/>
        <v>0</v>
      </c>
      <c r="AU1086" s="224" t="str">
        <f>IFERROR((AQ1086-#REF!+#REF!)/(#REF!-#REF!)*100,"")</f>
        <v/>
      </c>
      <c r="AV1086" s="224"/>
      <c r="AW1086" s="224"/>
      <c r="AX1086" s="224"/>
    </row>
    <row r="1087" ht="12.75" customHeight="1" spans="1:50">
      <c r="A1087" s="13">
        <v>1080</v>
      </c>
      <c r="B1087" s="204" t="s">
        <v>3007</v>
      </c>
      <c r="C1087" s="204" t="s">
        <v>3008</v>
      </c>
      <c r="D1087" s="205" t="s">
        <v>1798</v>
      </c>
      <c r="E1087" s="206"/>
      <c r="F1087" s="206"/>
      <c r="G1087" s="207" t="s">
        <v>3126</v>
      </c>
      <c r="H1087" s="208"/>
      <c r="I1087" s="209" t="s">
        <v>1799</v>
      </c>
      <c r="J1087" s="208">
        <v>1</v>
      </c>
      <c r="K1087" s="209" t="s">
        <v>3127</v>
      </c>
      <c r="L1087" s="215" t="s">
        <v>2999</v>
      </c>
      <c r="M1087" s="214" t="str">
        <f t="shared" si="176"/>
        <v>2001-04-17</v>
      </c>
      <c r="N1087" s="46"/>
      <c r="O1087" s="16"/>
      <c r="P1087" s="14"/>
      <c r="Q1087" s="217">
        <v>2500</v>
      </c>
      <c r="R1087" s="16">
        <v>0</v>
      </c>
      <c r="S1087" s="16"/>
      <c r="T1087" s="16">
        <f t="shared" si="185"/>
        <v>200</v>
      </c>
      <c r="U1087" s="46"/>
      <c r="V1087" s="16">
        <f t="shared" si="186"/>
        <v>200</v>
      </c>
      <c r="W1087" s="16" t="str">
        <f t="shared" si="177"/>
        <v/>
      </c>
      <c r="X1087" s="14"/>
      <c r="Y1087" s="2"/>
      <c r="AA1087" s="45" t="s">
        <v>3129</v>
      </c>
      <c r="AB1087" s="224" t="s">
        <v>3130</v>
      </c>
      <c r="AC1087" s="224"/>
      <c r="AD1087" s="224"/>
      <c r="AE1087" s="224"/>
      <c r="AF1087" s="224"/>
      <c r="AG1087" s="224">
        <v>1</v>
      </c>
      <c r="AH1087" s="224">
        <v>0</v>
      </c>
      <c r="AI1087" s="224">
        <v>0</v>
      </c>
      <c r="AJ1087" s="224">
        <v>200</v>
      </c>
      <c r="AK1087" s="230">
        <f t="shared" si="178"/>
        <v>2001</v>
      </c>
      <c r="AL1087" s="224">
        <f t="shared" si="179"/>
        <v>200</v>
      </c>
      <c r="AM1087" s="224">
        <v>0</v>
      </c>
      <c r="AN1087" s="224">
        <f t="shared" si="180"/>
        <v>200</v>
      </c>
      <c r="AO1087" s="224">
        <f t="shared" si="181"/>
        <v>200</v>
      </c>
      <c r="AP1087" s="233"/>
      <c r="AQ1087" s="224">
        <f t="shared" si="182"/>
        <v>200</v>
      </c>
      <c r="AR1087" s="224"/>
      <c r="AS1087" s="224">
        <f t="shared" si="183"/>
        <v>200</v>
      </c>
      <c r="AT1087" s="224">
        <f t="shared" si="184"/>
        <v>0</v>
      </c>
      <c r="AU1087" s="224" t="str">
        <f>IFERROR((AQ1087-#REF!+#REF!)/(#REF!-#REF!)*100,"")</f>
        <v/>
      </c>
      <c r="AV1087" s="224"/>
      <c r="AW1087" s="224"/>
      <c r="AX1087" s="224"/>
    </row>
    <row r="1088" ht="12.75" customHeight="1" spans="1:50">
      <c r="A1088" s="13">
        <v>1081</v>
      </c>
      <c r="B1088" s="204" t="s">
        <v>3009</v>
      </c>
      <c r="C1088" s="204" t="s">
        <v>3010</v>
      </c>
      <c r="D1088" s="205" t="s">
        <v>1798</v>
      </c>
      <c r="E1088" s="206"/>
      <c r="F1088" s="206"/>
      <c r="G1088" s="207" t="s">
        <v>3126</v>
      </c>
      <c r="H1088" s="208"/>
      <c r="I1088" s="209" t="s">
        <v>1799</v>
      </c>
      <c r="J1088" s="208">
        <v>1</v>
      </c>
      <c r="K1088" s="209" t="s">
        <v>3127</v>
      </c>
      <c r="L1088" s="215" t="s">
        <v>3011</v>
      </c>
      <c r="M1088" s="214" t="str">
        <f t="shared" si="176"/>
        <v>1998-03-23</v>
      </c>
      <c r="N1088" s="46"/>
      <c r="O1088" s="16"/>
      <c r="P1088" s="14"/>
      <c r="Q1088" s="217">
        <v>430</v>
      </c>
      <c r="R1088" s="16">
        <v>0</v>
      </c>
      <c r="S1088" s="16"/>
      <c r="T1088" s="16">
        <f t="shared" si="185"/>
        <v>10</v>
      </c>
      <c r="U1088" s="46"/>
      <c r="V1088" s="16">
        <f t="shared" si="186"/>
        <v>10</v>
      </c>
      <c r="W1088" s="16" t="str">
        <f t="shared" si="177"/>
        <v/>
      </c>
      <c r="X1088" s="14"/>
      <c r="Y1088" s="2"/>
      <c r="AA1088" s="45" t="s">
        <v>3129</v>
      </c>
      <c r="AB1088" s="224" t="s">
        <v>3130</v>
      </c>
      <c r="AC1088" s="224"/>
      <c r="AD1088" s="224"/>
      <c r="AE1088" s="224"/>
      <c r="AF1088" s="224"/>
      <c r="AG1088" s="224">
        <v>1</v>
      </c>
      <c r="AH1088" s="224">
        <v>0</v>
      </c>
      <c r="AI1088" s="224">
        <v>0</v>
      </c>
      <c r="AJ1088" s="224">
        <v>10</v>
      </c>
      <c r="AK1088" s="230">
        <f t="shared" si="178"/>
        <v>1998</v>
      </c>
      <c r="AL1088" s="224">
        <f t="shared" si="179"/>
        <v>10</v>
      </c>
      <c r="AM1088" s="224">
        <v>0</v>
      </c>
      <c r="AN1088" s="224">
        <f t="shared" si="180"/>
        <v>10</v>
      </c>
      <c r="AO1088" s="224">
        <f t="shared" si="181"/>
        <v>10</v>
      </c>
      <c r="AP1088" s="233"/>
      <c r="AQ1088" s="224">
        <f t="shared" si="182"/>
        <v>10</v>
      </c>
      <c r="AR1088" s="224"/>
      <c r="AS1088" s="224">
        <f t="shared" si="183"/>
        <v>10</v>
      </c>
      <c r="AT1088" s="224">
        <f t="shared" si="184"/>
        <v>0</v>
      </c>
      <c r="AU1088" s="224" t="str">
        <f>IFERROR((AQ1088-#REF!+#REF!)/(#REF!-#REF!)*100,"")</f>
        <v/>
      </c>
      <c r="AV1088" s="224"/>
      <c r="AW1088" s="224"/>
      <c r="AX1088" s="224"/>
    </row>
    <row r="1089" ht="12.75" customHeight="1" spans="1:50">
      <c r="A1089" s="13">
        <v>1082</v>
      </c>
      <c r="B1089" s="204" t="s">
        <v>3012</v>
      </c>
      <c r="C1089" s="204" t="s">
        <v>3010</v>
      </c>
      <c r="D1089" s="205" t="s">
        <v>1798</v>
      </c>
      <c r="E1089" s="206"/>
      <c r="F1089" s="206"/>
      <c r="G1089" s="207" t="s">
        <v>3126</v>
      </c>
      <c r="H1089" s="208"/>
      <c r="I1089" s="209" t="s">
        <v>1799</v>
      </c>
      <c r="J1089" s="208">
        <v>1</v>
      </c>
      <c r="K1089" s="209" t="s">
        <v>3127</v>
      </c>
      <c r="L1089" s="215" t="s">
        <v>3011</v>
      </c>
      <c r="M1089" s="214" t="str">
        <f t="shared" si="176"/>
        <v>1998-03-23</v>
      </c>
      <c r="N1089" s="46"/>
      <c r="O1089" s="16"/>
      <c r="P1089" s="14"/>
      <c r="Q1089" s="217">
        <v>430</v>
      </c>
      <c r="R1089" s="16">
        <v>0</v>
      </c>
      <c r="S1089" s="16"/>
      <c r="T1089" s="16">
        <f t="shared" si="185"/>
        <v>10</v>
      </c>
      <c r="U1089" s="46"/>
      <c r="V1089" s="16">
        <f t="shared" si="186"/>
        <v>10</v>
      </c>
      <c r="W1089" s="16" t="str">
        <f t="shared" si="177"/>
        <v/>
      </c>
      <c r="X1089" s="14"/>
      <c r="Y1089" s="2"/>
      <c r="AA1089" s="45" t="s">
        <v>3129</v>
      </c>
      <c r="AB1089" s="224" t="s">
        <v>3130</v>
      </c>
      <c r="AC1089" s="224"/>
      <c r="AD1089" s="224"/>
      <c r="AE1089" s="224"/>
      <c r="AF1089" s="224"/>
      <c r="AG1089" s="224">
        <v>1</v>
      </c>
      <c r="AH1089" s="224">
        <v>0</v>
      </c>
      <c r="AI1089" s="224">
        <v>0</v>
      </c>
      <c r="AJ1089" s="224">
        <v>10</v>
      </c>
      <c r="AK1089" s="230">
        <f t="shared" si="178"/>
        <v>1998</v>
      </c>
      <c r="AL1089" s="224">
        <f t="shared" si="179"/>
        <v>10</v>
      </c>
      <c r="AM1089" s="224">
        <v>0</v>
      </c>
      <c r="AN1089" s="224">
        <f t="shared" si="180"/>
        <v>10</v>
      </c>
      <c r="AO1089" s="224">
        <f t="shared" si="181"/>
        <v>10</v>
      </c>
      <c r="AP1089" s="233"/>
      <c r="AQ1089" s="224">
        <f t="shared" si="182"/>
        <v>10</v>
      </c>
      <c r="AR1089" s="224"/>
      <c r="AS1089" s="224">
        <f t="shared" si="183"/>
        <v>10</v>
      </c>
      <c r="AT1089" s="224">
        <f t="shared" si="184"/>
        <v>0</v>
      </c>
      <c r="AU1089" s="224" t="str">
        <f>IFERROR((AQ1089-#REF!+#REF!)/(#REF!-#REF!)*100,"")</f>
        <v/>
      </c>
      <c r="AV1089" s="224"/>
      <c r="AW1089" s="224"/>
      <c r="AX1089" s="224"/>
    </row>
    <row r="1090" ht="12.75" customHeight="1" spans="1:50">
      <c r="A1090" s="13">
        <v>1083</v>
      </c>
      <c r="B1090" s="204" t="s">
        <v>3013</v>
      </c>
      <c r="C1090" s="204" t="s">
        <v>3010</v>
      </c>
      <c r="D1090" s="205" t="s">
        <v>1798</v>
      </c>
      <c r="E1090" s="206"/>
      <c r="F1090" s="206"/>
      <c r="G1090" s="207" t="s">
        <v>3126</v>
      </c>
      <c r="H1090" s="208"/>
      <c r="I1090" s="209" t="s">
        <v>1799</v>
      </c>
      <c r="J1090" s="208">
        <v>1</v>
      </c>
      <c r="K1090" s="209" t="s">
        <v>3127</v>
      </c>
      <c r="L1090" s="215" t="s">
        <v>3011</v>
      </c>
      <c r="M1090" s="214" t="str">
        <f t="shared" si="176"/>
        <v>1998-03-23</v>
      </c>
      <c r="N1090" s="46"/>
      <c r="O1090" s="16"/>
      <c r="P1090" s="14"/>
      <c r="Q1090" s="217">
        <v>430</v>
      </c>
      <c r="R1090" s="16">
        <v>0</v>
      </c>
      <c r="S1090" s="16"/>
      <c r="T1090" s="16">
        <f t="shared" si="185"/>
        <v>10</v>
      </c>
      <c r="U1090" s="46"/>
      <c r="V1090" s="16">
        <f t="shared" si="186"/>
        <v>10</v>
      </c>
      <c r="W1090" s="16" t="str">
        <f t="shared" si="177"/>
        <v/>
      </c>
      <c r="X1090" s="14"/>
      <c r="Y1090" s="2"/>
      <c r="AA1090" s="45" t="s">
        <v>3129</v>
      </c>
      <c r="AB1090" s="224" t="s">
        <v>3130</v>
      </c>
      <c r="AC1090" s="224"/>
      <c r="AD1090" s="224"/>
      <c r="AE1090" s="224"/>
      <c r="AF1090" s="224"/>
      <c r="AG1090" s="224">
        <v>1</v>
      </c>
      <c r="AH1090" s="224">
        <v>0</v>
      </c>
      <c r="AI1090" s="224">
        <v>0</v>
      </c>
      <c r="AJ1090" s="224">
        <v>10</v>
      </c>
      <c r="AK1090" s="230">
        <f t="shared" si="178"/>
        <v>1998</v>
      </c>
      <c r="AL1090" s="224">
        <f t="shared" si="179"/>
        <v>10</v>
      </c>
      <c r="AM1090" s="224">
        <v>0</v>
      </c>
      <c r="AN1090" s="224">
        <f t="shared" si="180"/>
        <v>10</v>
      </c>
      <c r="AO1090" s="224">
        <f t="shared" si="181"/>
        <v>10</v>
      </c>
      <c r="AP1090" s="233"/>
      <c r="AQ1090" s="224">
        <f t="shared" si="182"/>
        <v>10</v>
      </c>
      <c r="AR1090" s="224"/>
      <c r="AS1090" s="224">
        <f t="shared" si="183"/>
        <v>10</v>
      </c>
      <c r="AT1090" s="224">
        <f t="shared" si="184"/>
        <v>0</v>
      </c>
      <c r="AU1090" s="224" t="str">
        <f>IFERROR((AQ1090-#REF!+#REF!)/(#REF!-#REF!)*100,"")</f>
        <v/>
      </c>
      <c r="AV1090" s="224"/>
      <c r="AW1090" s="224"/>
      <c r="AX1090" s="224"/>
    </row>
    <row r="1091" ht="12.75" customHeight="1" spans="1:50">
      <c r="A1091" s="13">
        <v>1084</v>
      </c>
      <c r="B1091" s="204" t="s">
        <v>3014</v>
      </c>
      <c r="C1091" s="204" t="s">
        <v>3010</v>
      </c>
      <c r="D1091" s="205" t="s">
        <v>1798</v>
      </c>
      <c r="E1091" s="206"/>
      <c r="F1091" s="206"/>
      <c r="G1091" s="207" t="s">
        <v>3126</v>
      </c>
      <c r="H1091" s="208"/>
      <c r="I1091" s="209" t="s">
        <v>1799</v>
      </c>
      <c r="J1091" s="208">
        <v>1</v>
      </c>
      <c r="K1091" s="209" t="s">
        <v>3127</v>
      </c>
      <c r="L1091" s="215" t="s">
        <v>3011</v>
      </c>
      <c r="M1091" s="214" t="str">
        <f t="shared" si="176"/>
        <v>1998-03-23</v>
      </c>
      <c r="N1091" s="46"/>
      <c r="O1091" s="16"/>
      <c r="P1091" s="14"/>
      <c r="Q1091" s="217">
        <v>430</v>
      </c>
      <c r="R1091" s="16">
        <v>0</v>
      </c>
      <c r="S1091" s="16"/>
      <c r="T1091" s="16">
        <f t="shared" si="185"/>
        <v>10</v>
      </c>
      <c r="U1091" s="46"/>
      <c r="V1091" s="16">
        <f t="shared" si="186"/>
        <v>10</v>
      </c>
      <c r="W1091" s="16" t="str">
        <f t="shared" si="177"/>
        <v/>
      </c>
      <c r="X1091" s="14"/>
      <c r="Y1091" s="2"/>
      <c r="AA1091" s="45" t="s">
        <v>3129</v>
      </c>
      <c r="AB1091" s="224" t="s">
        <v>3130</v>
      </c>
      <c r="AC1091" s="224"/>
      <c r="AD1091" s="224"/>
      <c r="AE1091" s="224"/>
      <c r="AF1091" s="224"/>
      <c r="AG1091" s="224">
        <v>1</v>
      </c>
      <c r="AH1091" s="224">
        <v>0</v>
      </c>
      <c r="AI1091" s="224">
        <v>0</v>
      </c>
      <c r="AJ1091" s="224">
        <v>10</v>
      </c>
      <c r="AK1091" s="230">
        <f t="shared" si="178"/>
        <v>1998</v>
      </c>
      <c r="AL1091" s="224">
        <f t="shared" si="179"/>
        <v>10</v>
      </c>
      <c r="AM1091" s="224">
        <v>0</v>
      </c>
      <c r="AN1091" s="224">
        <f t="shared" si="180"/>
        <v>10</v>
      </c>
      <c r="AO1091" s="224">
        <f t="shared" si="181"/>
        <v>10</v>
      </c>
      <c r="AP1091" s="233"/>
      <c r="AQ1091" s="224">
        <f t="shared" si="182"/>
        <v>10</v>
      </c>
      <c r="AR1091" s="224"/>
      <c r="AS1091" s="224">
        <f t="shared" si="183"/>
        <v>10</v>
      </c>
      <c r="AT1091" s="224">
        <f t="shared" si="184"/>
        <v>0</v>
      </c>
      <c r="AU1091" s="224" t="str">
        <f>IFERROR((AQ1091-#REF!+#REF!)/(#REF!-#REF!)*100,"")</f>
        <v/>
      </c>
      <c r="AV1091" s="224"/>
      <c r="AW1091" s="224"/>
      <c r="AX1091" s="224"/>
    </row>
    <row r="1092" ht="12.75" customHeight="1" spans="1:50">
      <c r="A1092" s="13">
        <v>1085</v>
      </c>
      <c r="B1092" s="204" t="s">
        <v>3015</v>
      </c>
      <c r="C1092" s="204" t="s">
        <v>3010</v>
      </c>
      <c r="D1092" s="205" t="s">
        <v>1798</v>
      </c>
      <c r="E1092" s="206"/>
      <c r="F1092" s="206"/>
      <c r="G1092" s="207" t="s">
        <v>3126</v>
      </c>
      <c r="H1092" s="208"/>
      <c r="I1092" s="209" t="s">
        <v>1799</v>
      </c>
      <c r="J1092" s="208">
        <v>1</v>
      </c>
      <c r="K1092" s="209" t="s">
        <v>3127</v>
      </c>
      <c r="L1092" s="215" t="s">
        <v>3011</v>
      </c>
      <c r="M1092" s="214" t="str">
        <f t="shared" si="176"/>
        <v>1998-03-23</v>
      </c>
      <c r="N1092" s="46"/>
      <c r="O1092" s="16"/>
      <c r="P1092" s="14"/>
      <c r="Q1092" s="217">
        <v>430</v>
      </c>
      <c r="R1092" s="16">
        <v>0</v>
      </c>
      <c r="S1092" s="16"/>
      <c r="T1092" s="16">
        <f t="shared" si="185"/>
        <v>10</v>
      </c>
      <c r="U1092" s="46"/>
      <c r="V1092" s="16">
        <f t="shared" si="186"/>
        <v>10</v>
      </c>
      <c r="W1092" s="16" t="str">
        <f t="shared" si="177"/>
        <v/>
      </c>
      <c r="X1092" s="14"/>
      <c r="Y1092" s="2"/>
      <c r="AA1092" s="45" t="s">
        <v>3129</v>
      </c>
      <c r="AB1092" s="224" t="s">
        <v>3130</v>
      </c>
      <c r="AC1092" s="224"/>
      <c r="AD1092" s="224"/>
      <c r="AE1092" s="224"/>
      <c r="AF1092" s="224"/>
      <c r="AG1092" s="224">
        <v>1</v>
      </c>
      <c r="AH1092" s="224">
        <v>0</v>
      </c>
      <c r="AI1092" s="224">
        <v>0</v>
      </c>
      <c r="AJ1092" s="224">
        <v>10</v>
      </c>
      <c r="AK1092" s="230">
        <f t="shared" si="178"/>
        <v>1998</v>
      </c>
      <c r="AL1092" s="224">
        <f t="shared" si="179"/>
        <v>10</v>
      </c>
      <c r="AM1092" s="224">
        <v>0</v>
      </c>
      <c r="AN1092" s="224">
        <f t="shared" si="180"/>
        <v>10</v>
      </c>
      <c r="AO1092" s="224">
        <f t="shared" si="181"/>
        <v>10</v>
      </c>
      <c r="AP1092" s="233"/>
      <c r="AQ1092" s="224">
        <f t="shared" si="182"/>
        <v>10</v>
      </c>
      <c r="AR1092" s="224"/>
      <c r="AS1092" s="224">
        <f t="shared" si="183"/>
        <v>10</v>
      </c>
      <c r="AT1092" s="224">
        <f t="shared" si="184"/>
        <v>0</v>
      </c>
      <c r="AU1092" s="224" t="str">
        <f>IFERROR((AQ1092-#REF!+#REF!)/(#REF!-#REF!)*100,"")</f>
        <v/>
      </c>
      <c r="AV1092" s="224"/>
      <c r="AW1092" s="224"/>
      <c r="AX1092" s="224"/>
    </row>
    <row r="1093" ht="12.75" customHeight="1" spans="1:50">
      <c r="A1093" s="13">
        <v>1086</v>
      </c>
      <c r="B1093" s="204" t="s">
        <v>3016</v>
      </c>
      <c r="C1093" s="204" t="s">
        <v>3010</v>
      </c>
      <c r="D1093" s="205" t="s">
        <v>1798</v>
      </c>
      <c r="E1093" s="206"/>
      <c r="F1093" s="206"/>
      <c r="G1093" s="207" t="s">
        <v>3126</v>
      </c>
      <c r="H1093" s="208"/>
      <c r="I1093" s="209" t="s">
        <v>1799</v>
      </c>
      <c r="J1093" s="208">
        <v>1</v>
      </c>
      <c r="K1093" s="209" t="s">
        <v>3127</v>
      </c>
      <c r="L1093" s="215" t="s">
        <v>3011</v>
      </c>
      <c r="M1093" s="214" t="str">
        <f t="shared" si="176"/>
        <v>1998-03-23</v>
      </c>
      <c r="N1093" s="46"/>
      <c r="O1093" s="16"/>
      <c r="P1093" s="14"/>
      <c r="Q1093" s="217">
        <v>430</v>
      </c>
      <c r="R1093" s="16">
        <v>0</v>
      </c>
      <c r="S1093" s="16"/>
      <c r="T1093" s="16">
        <f t="shared" si="185"/>
        <v>10</v>
      </c>
      <c r="U1093" s="46"/>
      <c r="V1093" s="16">
        <f t="shared" si="186"/>
        <v>10</v>
      </c>
      <c r="W1093" s="16" t="str">
        <f t="shared" si="177"/>
        <v/>
      </c>
      <c r="X1093" s="14"/>
      <c r="Y1093" s="2"/>
      <c r="AA1093" s="45" t="s">
        <v>3129</v>
      </c>
      <c r="AB1093" s="224" t="s">
        <v>3130</v>
      </c>
      <c r="AC1093" s="224"/>
      <c r="AD1093" s="224"/>
      <c r="AE1093" s="224"/>
      <c r="AF1093" s="224"/>
      <c r="AG1093" s="224">
        <v>1</v>
      </c>
      <c r="AH1093" s="224">
        <v>0</v>
      </c>
      <c r="AI1093" s="224">
        <v>0</v>
      </c>
      <c r="AJ1093" s="224">
        <v>10</v>
      </c>
      <c r="AK1093" s="230">
        <f t="shared" si="178"/>
        <v>1998</v>
      </c>
      <c r="AL1093" s="224">
        <f t="shared" si="179"/>
        <v>10</v>
      </c>
      <c r="AM1093" s="224">
        <v>0</v>
      </c>
      <c r="AN1093" s="224">
        <f t="shared" si="180"/>
        <v>10</v>
      </c>
      <c r="AO1093" s="224">
        <f t="shared" si="181"/>
        <v>10</v>
      </c>
      <c r="AP1093" s="233"/>
      <c r="AQ1093" s="224">
        <f t="shared" si="182"/>
        <v>10</v>
      </c>
      <c r="AR1093" s="224"/>
      <c r="AS1093" s="224">
        <f t="shared" si="183"/>
        <v>10</v>
      </c>
      <c r="AT1093" s="224">
        <f t="shared" si="184"/>
        <v>0</v>
      </c>
      <c r="AU1093" s="224" t="str">
        <f>IFERROR((AQ1093-#REF!+#REF!)/(#REF!-#REF!)*100,"")</f>
        <v/>
      </c>
      <c r="AV1093" s="224"/>
      <c r="AW1093" s="224"/>
      <c r="AX1093" s="224"/>
    </row>
    <row r="1094" ht="12.75" customHeight="1" spans="1:50">
      <c r="A1094" s="13">
        <v>1087</v>
      </c>
      <c r="B1094" s="204" t="s">
        <v>3017</v>
      </c>
      <c r="C1094" s="204" t="s">
        <v>3010</v>
      </c>
      <c r="D1094" s="205" t="s">
        <v>1798</v>
      </c>
      <c r="E1094" s="206"/>
      <c r="F1094" s="206"/>
      <c r="G1094" s="207" t="s">
        <v>3126</v>
      </c>
      <c r="H1094" s="208"/>
      <c r="I1094" s="209" t="s">
        <v>1799</v>
      </c>
      <c r="J1094" s="208">
        <v>1</v>
      </c>
      <c r="K1094" s="209" t="s">
        <v>3127</v>
      </c>
      <c r="L1094" s="215" t="s">
        <v>3011</v>
      </c>
      <c r="M1094" s="214" t="str">
        <f t="shared" si="176"/>
        <v>1998-03-23</v>
      </c>
      <c r="N1094" s="46"/>
      <c r="O1094" s="16"/>
      <c r="P1094" s="14"/>
      <c r="Q1094" s="217">
        <v>430</v>
      </c>
      <c r="R1094" s="16">
        <v>0</v>
      </c>
      <c r="S1094" s="16"/>
      <c r="T1094" s="16">
        <f t="shared" si="185"/>
        <v>10</v>
      </c>
      <c r="U1094" s="46"/>
      <c r="V1094" s="16">
        <f t="shared" si="186"/>
        <v>10</v>
      </c>
      <c r="W1094" s="16" t="str">
        <f t="shared" si="177"/>
        <v/>
      </c>
      <c r="X1094" s="14"/>
      <c r="Y1094" s="2"/>
      <c r="AA1094" s="45" t="s">
        <v>3129</v>
      </c>
      <c r="AB1094" s="224" t="s">
        <v>3130</v>
      </c>
      <c r="AC1094" s="224"/>
      <c r="AD1094" s="224"/>
      <c r="AE1094" s="224"/>
      <c r="AF1094" s="224"/>
      <c r="AG1094" s="224">
        <v>1</v>
      </c>
      <c r="AH1094" s="224">
        <v>0</v>
      </c>
      <c r="AI1094" s="224">
        <v>0</v>
      </c>
      <c r="AJ1094" s="224">
        <v>10</v>
      </c>
      <c r="AK1094" s="230">
        <f t="shared" si="178"/>
        <v>1998</v>
      </c>
      <c r="AL1094" s="224">
        <f t="shared" si="179"/>
        <v>10</v>
      </c>
      <c r="AM1094" s="224">
        <v>0</v>
      </c>
      <c r="AN1094" s="224">
        <f t="shared" si="180"/>
        <v>10</v>
      </c>
      <c r="AO1094" s="224">
        <f t="shared" si="181"/>
        <v>10</v>
      </c>
      <c r="AP1094" s="233"/>
      <c r="AQ1094" s="224">
        <f t="shared" si="182"/>
        <v>10</v>
      </c>
      <c r="AR1094" s="224"/>
      <c r="AS1094" s="224">
        <f t="shared" si="183"/>
        <v>10</v>
      </c>
      <c r="AT1094" s="224">
        <f t="shared" si="184"/>
        <v>0</v>
      </c>
      <c r="AU1094" s="224" t="str">
        <f>IFERROR((AQ1094-#REF!+#REF!)/(#REF!-#REF!)*100,"")</f>
        <v/>
      </c>
      <c r="AV1094" s="224"/>
      <c r="AW1094" s="224"/>
      <c r="AX1094" s="224"/>
    </row>
    <row r="1095" ht="12.75" customHeight="1" spans="1:50">
      <c r="A1095" s="13">
        <v>1088</v>
      </c>
      <c r="B1095" s="204" t="s">
        <v>3018</v>
      </c>
      <c r="C1095" s="204" t="s">
        <v>3010</v>
      </c>
      <c r="D1095" s="205" t="s">
        <v>1798</v>
      </c>
      <c r="E1095" s="206"/>
      <c r="F1095" s="206"/>
      <c r="G1095" s="207" t="s">
        <v>3126</v>
      </c>
      <c r="H1095" s="208"/>
      <c r="I1095" s="209" t="s">
        <v>1799</v>
      </c>
      <c r="J1095" s="208">
        <v>1</v>
      </c>
      <c r="K1095" s="209" t="s">
        <v>3127</v>
      </c>
      <c r="L1095" s="215" t="s">
        <v>3011</v>
      </c>
      <c r="M1095" s="214" t="str">
        <f t="shared" si="176"/>
        <v>1998-03-23</v>
      </c>
      <c r="N1095" s="46"/>
      <c r="O1095" s="16"/>
      <c r="P1095" s="14"/>
      <c r="Q1095" s="217">
        <v>430</v>
      </c>
      <c r="R1095" s="16">
        <v>0</v>
      </c>
      <c r="S1095" s="16"/>
      <c r="T1095" s="16">
        <f t="shared" si="185"/>
        <v>10</v>
      </c>
      <c r="U1095" s="46"/>
      <c r="V1095" s="16">
        <f t="shared" si="186"/>
        <v>10</v>
      </c>
      <c r="W1095" s="16" t="str">
        <f t="shared" si="177"/>
        <v/>
      </c>
      <c r="X1095" s="14"/>
      <c r="Y1095" s="2"/>
      <c r="AA1095" s="45" t="s">
        <v>3129</v>
      </c>
      <c r="AB1095" s="224" t="s">
        <v>3130</v>
      </c>
      <c r="AC1095" s="224"/>
      <c r="AD1095" s="224"/>
      <c r="AE1095" s="224"/>
      <c r="AF1095" s="224"/>
      <c r="AG1095" s="224">
        <v>1</v>
      </c>
      <c r="AH1095" s="224">
        <v>0</v>
      </c>
      <c r="AI1095" s="224">
        <v>0</v>
      </c>
      <c r="AJ1095" s="224">
        <v>10</v>
      </c>
      <c r="AK1095" s="230">
        <f t="shared" si="178"/>
        <v>1998</v>
      </c>
      <c r="AL1095" s="224">
        <f t="shared" si="179"/>
        <v>10</v>
      </c>
      <c r="AM1095" s="224">
        <v>0</v>
      </c>
      <c r="AN1095" s="224">
        <f t="shared" si="180"/>
        <v>10</v>
      </c>
      <c r="AO1095" s="224">
        <f t="shared" si="181"/>
        <v>10</v>
      </c>
      <c r="AP1095" s="233"/>
      <c r="AQ1095" s="224">
        <f t="shared" si="182"/>
        <v>10</v>
      </c>
      <c r="AR1095" s="224"/>
      <c r="AS1095" s="224">
        <f t="shared" si="183"/>
        <v>10</v>
      </c>
      <c r="AT1095" s="224">
        <f t="shared" si="184"/>
        <v>0</v>
      </c>
      <c r="AU1095" s="224" t="str">
        <f>IFERROR((AQ1095-#REF!+#REF!)/(#REF!-#REF!)*100,"")</f>
        <v/>
      </c>
      <c r="AV1095" s="224"/>
      <c r="AW1095" s="224"/>
      <c r="AX1095" s="224"/>
    </row>
    <row r="1096" ht="12.75" customHeight="1" spans="1:50">
      <c r="A1096" s="13">
        <v>1089</v>
      </c>
      <c r="B1096" s="204" t="s">
        <v>3019</v>
      </c>
      <c r="C1096" s="204" t="s">
        <v>3010</v>
      </c>
      <c r="D1096" s="205" t="s">
        <v>1798</v>
      </c>
      <c r="E1096" s="206"/>
      <c r="F1096" s="206"/>
      <c r="G1096" s="207" t="s">
        <v>3126</v>
      </c>
      <c r="H1096" s="208"/>
      <c r="I1096" s="209" t="s">
        <v>1799</v>
      </c>
      <c r="J1096" s="208">
        <v>1</v>
      </c>
      <c r="K1096" s="209" t="s">
        <v>3127</v>
      </c>
      <c r="L1096" s="215" t="s">
        <v>3011</v>
      </c>
      <c r="M1096" s="214" t="str">
        <f t="shared" ref="M1096:M1147" si="187">L1096</f>
        <v>1998-03-23</v>
      </c>
      <c r="N1096" s="46"/>
      <c r="O1096" s="16"/>
      <c r="P1096" s="14"/>
      <c r="Q1096" s="217">
        <v>430</v>
      </c>
      <c r="R1096" s="16">
        <v>0</v>
      </c>
      <c r="S1096" s="16"/>
      <c r="T1096" s="16">
        <f t="shared" si="185"/>
        <v>10</v>
      </c>
      <c r="U1096" s="46"/>
      <c r="V1096" s="16">
        <f t="shared" si="186"/>
        <v>10</v>
      </c>
      <c r="W1096" s="16" t="str">
        <f t="shared" ref="W1096:W1147" si="188">IF(R1096-S1096=0,"",(V1096-R1096+S1096)/(R1096-S1096)*100)</f>
        <v/>
      </c>
      <c r="X1096" s="14"/>
      <c r="Y1096" s="2"/>
      <c r="AA1096" s="45" t="s">
        <v>3129</v>
      </c>
      <c r="AB1096" s="224" t="s">
        <v>3130</v>
      </c>
      <c r="AC1096" s="224"/>
      <c r="AD1096" s="224"/>
      <c r="AE1096" s="224"/>
      <c r="AF1096" s="224"/>
      <c r="AG1096" s="224">
        <v>1</v>
      </c>
      <c r="AH1096" s="224">
        <v>0</v>
      </c>
      <c r="AI1096" s="224">
        <v>0</v>
      </c>
      <c r="AJ1096" s="224">
        <v>10</v>
      </c>
      <c r="AK1096" s="230">
        <f t="shared" ref="AK1096:AK1147" si="189">YEAR(M1096)</f>
        <v>1998</v>
      </c>
      <c r="AL1096" s="224">
        <f t="shared" ref="AL1096:AL1147" si="190">IF(AND(AB1096="市场法",AA1096="否"),AJ1096*J1096,ROUND(AC1096*H1096*AG1096+AD1096*H1096*AI1096,-1))</f>
        <v>10</v>
      </c>
      <c r="AM1096" s="224">
        <v>0</v>
      </c>
      <c r="AN1096" s="224">
        <f t="shared" ref="AN1096:AN1147" si="191">ROUND((AL1096+AM1096),-1)</f>
        <v>10</v>
      </c>
      <c r="AO1096" s="224">
        <f t="shared" ref="AO1096:AO1147" si="192">AN1096</f>
        <v>10</v>
      </c>
      <c r="AP1096" s="233"/>
      <c r="AQ1096" s="224">
        <f t="shared" ref="AQ1096:AQ1147" si="193">IF(AP1096="",AO1096,ROUND(AO1096*AP1096/100,0))</f>
        <v>10</v>
      </c>
      <c r="AR1096" s="224"/>
      <c r="AS1096" s="224">
        <f t="shared" ref="AS1096:AS1147" si="194">IF((AQ1096-AR1096)&lt;0,0,AQ1096-AR1096)</f>
        <v>10</v>
      </c>
      <c r="AT1096" s="224">
        <f t="shared" ref="AT1096:AT1147" si="195">IF((R1096-S1096)&lt;0,0,R1096-S1096)</f>
        <v>0</v>
      </c>
      <c r="AU1096" s="224" t="str">
        <f>IFERROR((AQ1096-#REF!+#REF!)/(#REF!-#REF!)*100,"")</f>
        <v/>
      </c>
      <c r="AV1096" s="224"/>
      <c r="AW1096" s="224"/>
      <c r="AX1096" s="224"/>
    </row>
    <row r="1097" ht="12.75" customHeight="1" spans="1:50">
      <c r="A1097" s="13">
        <v>1090</v>
      </c>
      <c r="B1097" s="204" t="s">
        <v>3020</v>
      </c>
      <c r="C1097" s="204" t="s">
        <v>3010</v>
      </c>
      <c r="D1097" s="205" t="s">
        <v>1798</v>
      </c>
      <c r="E1097" s="206"/>
      <c r="F1097" s="206"/>
      <c r="G1097" s="207" t="s">
        <v>3126</v>
      </c>
      <c r="H1097" s="208"/>
      <c r="I1097" s="209" t="s">
        <v>1799</v>
      </c>
      <c r="J1097" s="208">
        <v>1</v>
      </c>
      <c r="K1097" s="209" t="s">
        <v>3127</v>
      </c>
      <c r="L1097" s="215" t="s">
        <v>3011</v>
      </c>
      <c r="M1097" s="214" t="str">
        <f t="shared" si="187"/>
        <v>1998-03-23</v>
      </c>
      <c r="N1097" s="46"/>
      <c r="O1097" s="16"/>
      <c r="P1097" s="14"/>
      <c r="Q1097" s="217">
        <v>430</v>
      </c>
      <c r="R1097" s="16">
        <v>0</v>
      </c>
      <c r="S1097" s="16"/>
      <c r="T1097" s="16">
        <f t="shared" ref="T1097:T1147" si="196">AS1097</f>
        <v>10</v>
      </c>
      <c r="U1097" s="46"/>
      <c r="V1097" s="16">
        <f t="shared" ref="V1097:V1147" si="197">T1097</f>
        <v>10</v>
      </c>
      <c r="W1097" s="16" t="str">
        <f t="shared" si="188"/>
        <v/>
      </c>
      <c r="X1097" s="14"/>
      <c r="Y1097" s="2"/>
      <c r="AA1097" s="45" t="s">
        <v>3129</v>
      </c>
      <c r="AB1097" s="224" t="s">
        <v>3130</v>
      </c>
      <c r="AC1097" s="224"/>
      <c r="AD1097" s="224"/>
      <c r="AE1097" s="224"/>
      <c r="AF1097" s="224"/>
      <c r="AG1097" s="224">
        <v>1</v>
      </c>
      <c r="AH1097" s="224">
        <v>0</v>
      </c>
      <c r="AI1097" s="224">
        <v>0</v>
      </c>
      <c r="AJ1097" s="224">
        <v>10</v>
      </c>
      <c r="AK1097" s="230">
        <f t="shared" si="189"/>
        <v>1998</v>
      </c>
      <c r="AL1097" s="224">
        <f t="shared" si="190"/>
        <v>10</v>
      </c>
      <c r="AM1097" s="224">
        <v>0</v>
      </c>
      <c r="AN1097" s="224">
        <f t="shared" si="191"/>
        <v>10</v>
      </c>
      <c r="AO1097" s="224">
        <f t="shared" si="192"/>
        <v>10</v>
      </c>
      <c r="AP1097" s="233"/>
      <c r="AQ1097" s="224">
        <f t="shared" si="193"/>
        <v>10</v>
      </c>
      <c r="AR1097" s="224"/>
      <c r="AS1097" s="224">
        <f t="shared" si="194"/>
        <v>10</v>
      </c>
      <c r="AT1097" s="224">
        <f t="shared" si="195"/>
        <v>0</v>
      </c>
      <c r="AU1097" s="224" t="str">
        <f>IFERROR((AQ1097-#REF!+#REF!)/(#REF!-#REF!)*100,"")</f>
        <v/>
      </c>
      <c r="AV1097" s="224"/>
      <c r="AW1097" s="224"/>
      <c r="AX1097" s="224"/>
    </row>
    <row r="1098" ht="12.75" customHeight="1" spans="1:50">
      <c r="A1098" s="13">
        <v>1091</v>
      </c>
      <c r="B1098" s="204" t="s">
        <v>3021</v>
      </c>
      <c r="C1098" s="204" t="s">
        <v>3010</v>
      </c>
      <c r="D1098" s="205" t="s">
        <v>1798</v>
      </c>
      <c r="E1098" s="206"/>
      <c r="F1098" s="206"/>
      <c r="G1098" s="207" t="s">
        <v>3126</v>
      </c>
      <c r="H1098" s="208"/>
      <c r="I1098" s="209" t="s">
        <v>1799</v>
      </c>
      <c r="J1098" s="208">
        <v>1</v>
      </c>
      <c r="K1098" s="209" t="s">
        <v>3127</v>
      </c>
      <c r="L1098" s="215" t="s">
        <v>3011</v>
      </c>
      <c r="M1098" s="214" t="str">
        <f t="shared" si="187"/>
        <v>1998-03-23</v>
      </c>
      <c r="N1098" s="46"/>
      <c r="O1098" s="16"/>
      <c r="P1098" s="14"/>
      <c r="Q1098" s="217">
        <v>430</v>
      </c>
      <c r="R1098" s="16">
        <v>0</v>
      </c>
      <c r="S1098" s="16"/>
      <c r="T1098" s="16">
        <f t="shared" si="196"/>
        <v>10</v>
      </c>
      <c r="U1098" s="46"/>
      <c r="V1098" s="16">
        <f t="shared" si="197"/>
        <v>10</v>
      </c>
      <c r="W1098" s="16" t="str">
        <f t="shared" si="188"/>
        <v/>
      </c>
      <c r="X1098" s="14"/>
      <c r="Y1098" s="2"/>
      <c r="AA1098" s="45" t="s">
        <v>3129</v>
      </c>
      <c r="AB1098" s="224" t="s">
        <v>3130</v>
      </c>
      <c r="AC1098" s="224"/>
      <c r="AD1098" s="224"/>
      <c r="AE1098" s="224"/>
      <c r="AF1098" s="224"/>
      <c r="AG1098" s="224">
        <v>1</v>
      </c>
      <c r="AH1098" s="224">
        <v>0</v>
      </c>
      <c r="AI1098" s="224">
        <v>0</v>
      </c>
      <c r="AJ1098" s="224">
        <v>10</v>
      </c>
      <c r="AK1098" s="230">
        <f t="shared" si="189"/>
        <v>1998</v>
      </c>
      <c r="AL1098" s="224">
        <f t="shared" si="190"/>
        <v>10</v>
      </c>
      <c r="AM1098" s="224">
        <v>0</v>
      </c>
      <c r="AN1098" s="224">
        <f t="shared" si="191"/>
        <v>10</v>
      </c>
      <c r="AO1098" s="224">
        <f t="shared" si="192"/>
        <v>10</v>
      </c>
      <c r="AP1098" s="233"/>
      <c r="AQ1098" s="224">
        <f t="shared" si="193"/>
        <v>10</v>
      </c>
      <c r="AR1098" s="224"/>
      <c r="AS1098" s="224">
        <f t="shared" si="194"/>
        <v>10</v>
      </c>
      <c r="AT1098" s="224">
        <f t="shared" si="195"/>
        <v>0</v>
      </c>
      <c r="AU1098" s="224" t="str">
        <f>IFERROR((AQ1098-#REF!+#REF!)/(#REF!-#REF!)*100,"")</f>
        <v/>
      </c>
      <c r="AV1098" s="224"/>
      <c r="AW1098" s="224"/>
      <c r="AX1098" s="224"/>
    </row>
    <row r="1099" ht="12.75" customHeight="1" spans="1:50">
      <c r="A1099" s="13">
        <v>1092</v>
      </c>
      <c r="B1099" s="204" t="s">
        <v>3022</v>
      </c>
      <c r="C1099" s="204" t="s">
        <v>3010</v>
      </c>
      <c r="D1099" s="205" t="s">
        <v>1798</v>
      </c>
      <c r="E1099" s="206"/>
      <c r="F1099" s="206"/>
      <c r="G1099" s="207" t="s">
        <v>3126</v>
      </c>
      <c r="H1099" s="208"/>
      <c r="I1099" s="209" t="s">
        <v>1799</v>
      </c>
      <c r="J1099" s="208">
        <v>1</v>
      </c>
      <c r="K1099" s="209" t="s">
        <v>3127</v>
      </c>
      <c r="L1099" s="215" t="s">
        <v>3011</v>
      </c>
      <c r="M1099" s="214" t="str">
        <f t="shared" si="187"/>
        <v>1998-03-23</v>
      </c>
      <c r="N1099" s="46"/>
      <c r="O1099" s="16"/>
      <c r="P1099" s="14"/>
      <c r="Q1099" s="217">
        <v>430</v>
      </c>
      <c r="R1099" s="16">
        <v>0</v>
      </c>
      <c r="S1099" s="16"/>
      <c r="T1099" s="16">
        <f t="shared" si="196"/>
        <v>10</v>
      </c>
      <c r="U1099" s="46"/>
      <c r="V1099" s="16">
        <f t="shared" si="197"/>
        <v>10</v>
      </c>
      <c r="W1099" s="16" t="str">
        <f t="shared" si="188"/>
        <v/>
      </c>
      <c r="X1099" s="14"/>
      <c r="Y1099" s="2"/>
      <c r="AA1099" s="45" t="s">
        <v>3129</v>
      </c>
      <c r="AB1099" s="224" t="s">
        <v>3130</v>
      </c>
      <c r="AC1099" s="224"/>
      <c r="AD1099" s="224"/>
      <c r="AE1099" s="224"/>
      <c r="AF1099" s="224"/>
      <c r="AG1099" s="224">
        <v>1</v>
      </c>
      <c r="AH1099" s="224">
        <v>0</v>
      </c>
      <c r="AI1099" s="224">
        <v>0</v>
      </c>
      <c r="AJ1099" s="224">
        <v>10</v>
      </c>
      <c r="AK1099" s="230">
        <f t="shared" si="189"/>
        <v>1998</v>
      </c>
      <c r="AL1099" s="224">
        <f t="shared" si="190"/>
        <v>10</v>
      </c>
      <c r="AM1099" s="224">
        <v>0</v>
      </c>
      <c r="AN1099" s="224">
        <f t="shared" si="191"/>
        <v>10</v>
      </c>
      <c r="AO1099" s="224">
        <f t="shared" si="192"/>
        <v>10</v>
      </c>
      <c r="AP1099" s="233"/>
      <c r="AQ1099" s="224">
        <f t="shared" si="193"/>
        <v>10</v>
      </c>
      <c r="AR1099" s="224"/>
      <c r="AS1099" s="224">
        <f t="shared" si="194"/>
        <v>10</v>
      </c>
      <c r="AT1099" s="224">
        <f t="shared" si="195"/>
        <v>0</v>
      </c>
      <c r="AU1099" s="224" t="str">
        <f>IFERROR((AQ1099-#REF!+#REF!)/(#REF!-#REF!)*100,"")</f>
        <v/>
      </c>
      <c r="AV1099" s="224"/>
      <c r="AW1099" s="224"/>
      <c r="AX1099" s="224"/>
    </row>
    <row r="1100" ht="12.75" customHeight="1" spans="1:50">
      <c r="A1100" s="13">
        <v>1093</v>
      </c>
      <c r="B1100" s="204" t="s">
        <v>3023</v>
      </c>
      <c r="C1100" s="204" t="s">
        <v>3010</v>
      </c>
      <c r="D1100" s="205" t="s">
        <v>1798</v>
      </c>
      <c r="E1100" s="206"/>
      <c r="F1100" s="206"/>
      <c r="G1100" s="207" t="s">
        <v>3126</v>
      </c>
      <c r="H1100" s="208"/>
      <c r="I1100" s="209" t="s">
        <v>1799</v>
      </c>
      <c r="J1100" s="208">
        <v>1</v>
      </c>
      <c r="K1100" s="209" t="s">
        <v>3127</v>
      </c>
      <c r="L1100" s="215" t="s">
        <v>3011</v>
      </c>
      <c r="M1100" s="214" t="str">
        <f t="shared" si="187"/>
        <v>1998-03-23</v>
      </c>
      <c r="N1100" s="46"/>
      <c r="O1100" s="16"/>
      <c r="P1100" s="14"/>
      <c r="Q1100" s="217">
        <v>430</v>
      </c>
      <c r="R1100" s="16">
        <v>0</v>
      </c>
      <c r="S1100" s="16"/>
      <c r="T1100" s="16">
        <f t="shared" si="196"/>
        <v>10</v>
      </c>
      <c r="U1100" s="46"/>
      <c r="V1100" s="16">
        <f t="shared" si="197"/>
        <v>10</v>
      </c>
      <c r="W1100" s="16" t="str">
        <f t="shared" si="188"/>
        <v/>
      </c>
      <c r="X1100" s="14"/>
      <c r="Y1100" s="2"/>
      <c r="AA1100" s="45" t="s">
        <v>3129</v>
      </c>
      <c r="AB1100" s="224" t="s">
        <v>3130</v>
      </c>
      <c r="AC1100" s="224"/>
      <c r="AD1100" s="224"/>
      <c r="AE1100" s="224"/>
      <c r="AF1100" s="224"/>
      <c r="AG1100" s="224">
        <v>1</v>
      </c>
      <c r="AH1100" s="224">
        <v>0</v>
      </c>
      <c r="AI1100" s="224">
        <v>0</v>
      </c>
      <c r="AJ1100" s="224">
        <v>10</v>
      </c>
      <c r="AK1100" s="230">
        <f t="shared" si="189"/>
        <v>1998</v>
      </c>
      <c r="AL1100" s="224">
        <f t="shared" si="190"/>
        <v>10</v>
      </c>
      <c r="AM1100" s="224">
        <v>0</v>
      </c>
      <c r="AN1100" s="224">
        <f t="shared" si="191"/>
        <v>10</v>
      </c>
      <c r="AO1100" s="224">
        <f t="shared" si="192"/>
        <v>10</v>
      </c>
      <c r="AP1100" s="233"/>
      <c r="AQ1100" s="224">
        <f t="shared" si="193"/>
        <v>10</v>
      </c>
      <c r="AR1100" s="224"/>
      <c r="AS1100" s="224">
        <f t="shared" si="194"/>
        <v>10</v>
      </c>
      <c r="AT1100" s="224">
        <f t="shared" si="195"/>
        <v>0</v>
      </c>
      <c r="AU1100" s="224" t="str">
        <f>IFERROR((AQ1100-#REF!+#REF!)/(#REF!-#REF!)*100,"")</f>
        <v/>
      </c>
      <c r="AV1100" s="224"/>
      <c r="AW1100" s="224"/>
      <c r="AX1100" s="224"/>
    </row>
    <row r="1101" ht="12.75" customHeight="1" spans="1:50">
      <c r="A1101" s="13">
        <v>1094</v>
      </c>
      <c r="B1101" s="204" t="s">
        <v>3024</v>
      </c>
      <c r="C1101" s="204" t="s">
        <v>3010</v>
      </c>
      <c r="D1101" s="205" t="s">
        <v>1798</v>
      </c>
      <c r="E1101" s="206"/>
      <c r="F1101" s="206"/>
      <c r="G1101" s="207" t="s">
        <v>3126</v>
      </c>
      <c r="H1101" s="208"/>
      <c r="I1101" s="209" t="s">
        <v>1799</v>
      </c>
      <c r="J1101" s="208">
        <v>1</v>
      </c>
      <c r="K1101" s="209" t="s">
        <v>3127</v>
      </c>
      <c r="L1101" s="215" t="s">
        <v>3011</v>
      </c>
      <c r="M1101" s="214" t="str">
        <f t="shared" si="187"/>
        <v>1998-03-23</v>
      </c>
      <c r="N1101" s="46"/>
      <c r="O1101" s="16"/>
      <c r="P1101" s="14"/>
      <c r="Q1101" s="217">
        <v>430</v>
      </c>
      <c r="R1101" s="16">
        <v>0</v>
      </c>
      <c r="S1101" s="16"/>
      <c r="T1101" s="16">
        <f t="shared" si="196"/>
        <v>10</v>
      </c>
      <c r="U1101" s="46"/>
      <c r="V1101" s="16">
        <f t="shared" si="197"/>
        <v>10</v>
      </c>
      <c r="W1101" s="16" t="str">
        <f t="shared" si="188"/>
        <v/>
      </c>
      <c r="X1101" s="14"/>
      <c r="Y1101" s="2"/>
      <c r="AA1101" s="45" t="s">
        <v>3129</v>
      </c>
      <c r="AB1101" s="224" t="s">
        <v>3130</v>
      </c>
      <c r="AC1101" s="224"/>
      <c r="AD1101" s="224"/>
      <c r="AE1101" s="224"/>
      <c r="AF1101" s="224"/>
      <c r="AG1101" s="224">
        <v>1</v>
      </c>
      <c r="AH1101" s="224">
        <v>0</v>
      </c>
      <c r="AI1101" s="224">
        <v>0</v>
      </c>
      <c r="AJ1101" s="224">
        <v>10</v>
      </c>
      <c r="AK1101" s="230">
        <f t="shared" si="189"/>
        <v>1998</v>
      </c>
      <c r="AL1101" s="224">
        <f t="shared" si="190"/>
        <v>10</v>
      </c>
      <c r="AM1101" s="224">
        <v>0</v>
      </c>
      <c r="AN1101" s="224">
        <f t="shared" si="191"/>
        <v>10</v>
      </c>
      <c r="AO1101" s="224">
        <f t="shared" si="192"/>
        <v>10</v>
      </c>
      <c r="AP1101" s="233"/>
      <c r="AQ1101" s="224">
        <f t="shared" si="193"/>
        <v>10</v>
      </c>
      <c r="AR1101" s="224"/>
      <c r="AS1101" s="224">
        <f t="shared" si="194"/>
        <v>10</v>
      </c>
      <c r="AT1101" s="224">
        <f t="shared" si="195"/>
        <v>0</v>
      </c>
      <c r="AU1101" s="224" t="str">
        <f>IFERROR((AQ1101-#REF!+#REF!)/(#REF!-#REF!)*100,"")</f>
        <v/>
      </c>
      <c r="AV1101" s="224"/>
      <c r="AW1101" s="224"/>
      <c r="AX1101" s="224"/>
    </row>
    <row r="1102" ht="12.75" customHeight="1" spans="1:50">
      <c r="A1102" s="13">
        <v>1095</v>
      </c>
      <c r="B1102" s="204" t="s">
        <v>3025</v>
      </c>
      <c r="C1102" s="204" t="s">
        <v>3010</v>
      </c>
      <c r="D1102" s="205" t="s">
        <v>1798</v>
      </c>
      <c r="E1102" s="206"/>
      <c r="F1102" s="206"/>
      <c r="G1102" s="207" t="s">
        <v>3126</v>
      </c>
      <c r="H1102" s="208"/>
      <c r="I1102" s="209" t="s">
        <v>1799</v>
      </c>
      <c r="J1102" s="208">
        <v>1</v>
      </c>
      <c r="K1102" s="209" t="s">
        <v>3127</v>
      </c>
      <c r="L1102" s="215" t="s">
        <v>3011</v>
      </c>
      <c r="M1102" s="214" t="str">
        <f t="shared" si="187"/>
        <v>1998-03-23</v>
      </c>
      <c r="N1102" s="46"/>
      <c r="O1102" s="16"/>
      <c r="P1102" s="14"/>
      <c r="Q1102" s="217">
        <v>430</v>
      </c>
      <c r="R1102" s="16">
        <v>0</v>
      </c>
      <c r="S1102" s="16"/>
      <c r="T1102" s="16">
        <f t="shared" si="196"/>
        <v>10</v>
      </c>
      <c r="U1102" s="46"/>
      <c r="V1102" s="16">
        <f t="shared" si="197"/>
        <v>10</v>
      </c>
      <c r="W1102" s="16" t="str">
        <f t="shared" si="188"/>
        <v/>
      </c>
      <c r="X1102" s="14"/>
      <c r="Y1102" s="2"/>
      <c r="AA1102" s="45" t="s">
        <v>3129</v>
      </c>
      <c r="AB1102" s="224" t="s">
        <v>3130</v>
      </c>
      <c r="AC1102" s="224"/>
      <c r="AD1102" s="224"/>
      <c r="AE1102" s="224"/>
      <c r="AF1102" s="224"/>
      <c r="AG1102" s="224">
        <v>1</v>
      </c>
      <c r="AH1102" s="224">
        <v>0</v>
      </c>
      <c r="AI1102" s="224">
        <v>0</v>
      </c>
      <c r="AJ1102" s="224">
        <v>10</v>
      </c>
      <c r="AK1102" s="230">
        <f t="shared" si="189"/>
        <v>1998</v>
      </c>
      <c r="AL1102" s="224">
        <f t="shared" si="190"/>
        <v>10</v>
      </c>
      <c r="AM1102" s="224">
        <v>0</v>
      </c>
      <c r="AN1102" s="224">
        <f t="shared" si="191"/>
        <v>10</v>
      </c>
      <c r="AO1102" s="224">
        <f t="shared" si="192"/>
        <v>10</v>
      </c>
      <c r="AP1102" s="233"/>
      <c r="AQ1102" s="224">
        <f t="shared" si="193"/>
        <v>10</v>
      </c>
      <c r="AR1102" s="224"/>
      <c r="AS1102" s="224">
        <f t="shared" si="194"/>
        <v>10</v>
      </c>
      <c r="AT1102" s="224">
        <f t="shared" si="195"/>
        <v>0</v>
      </c>
      <c r="AU1102" s="224" t="str">
        <f>IFERROR((AQ1102-#REF!+#REF!)/(#REF!-#REF!)*100,"")</f>
        <v/>
      </c>
      <c r="AV1102" s="224"/>
      <c r="AW1102" s="224"/>
      <c r="AX1102" s="224"/>
    </row>
    <row r="1103" ht="12.75" customHeight="1" spans="1:50">
      <c r="A1103" s="13">
        <v>1096</v>
      </c>
      <c r="B1103" s="204" t="s">
        <v>3026</v>
      </c>
      <c r="C1103" s="204" t="s">
        <v>3010</v>
      </c>
      <c r="D1103" s="205" t="s">
        <v>1798</v>
      </c>
      <c r="E1103" s="206"/>
      <c r="F1103" s="206"/>
      <c r="G1103" s="207" t="s">
        <v>3126</v>
      </c>
      <c r="H1103" s="208"/>
      <c r="I1103" s="209" t="s">
        <v>1799</v>
      </c>
      <c r="J1103" s="208">
        <v>1</v>
      </c>
      <c r="K1103" s="209" t="s">
        <v>3127</v>
      </c>
      <c r="L1103" s="215" t="s">
        <v>3011</v>
      </c>
      <c r="M1103" s="214" t="str">
        <f t="shared" si="187"/>
        <v>1998-03-23</v>
      </c>
      <c r="N1103" s="46"/>
      <c r="O1103" s="16"/>
      <c r="P1103" s="14"/>
      <c r="Q1103" s="217">
        <v>430</v>
      </c>
      <c r="R1103" s="16">
        <v>0</v>
      </c>
      <c r="S1103" s="16"/>
      <c r="T1103" s="16">
        <f t="shared" si="196"/>
        <v>10</v>
      </c>
      <c r="U1103" s="46"/>
      <c r="V1103" s="16">
        <f t="shared" si="197"/>
        <v>10</v>
      </c>
      <c r="W1103" s="16" t="str">
        <f t="shared" si="188"/>
        <v/>
      </c>
      <c r="X1103" s="14"/>
      <c r="Y1103" s="2"/>
      <c r="AA1103" s="45" t="s">
        <v>3129</v>
      </c>
      <c r="AB1103" s="224" t="s">
        <v>3130</v>
      </c>
      <c r="AC1103" s="224"/>
      <c r="AD1103" s="224"/>
      <c r="AE1103" s="224"/>
      <c r="AF1103" s="224"/>
      <c r="AG1103" s="224">
        <v>1</v>
      </c>
      <c r="AH1103" s="224">
        <v>0</v>
      </c>
      <c r="AI1103" s="224">
        <v>0</v>
      </c>
      <c r="AJ1103" s="224">
        <v>10</v>
      </c>
      <c r="AK1103" s="230">
        <f t="shared" si="189"/>
        <v>1998</v>
      </c>
      <c r="AL1103" s="224">
        <f t="shared" si="190"/>
        <v>10</v>
      </c>
      <c r="AM1103" s="224">
        <v>0</v>
      </c>
      <c r="AN1103" s="224">
        <f t="shared" si="191"/>
        <v>10</v>
      </c>
      <c r="AO1103" s="224">
        <f t="shared" si="192"/>
        <v>10</v>
      </c>
      <c r="AP1103" s="233"/>
      <c r="AQ1103" s="224">
        <f t="shared" si="193"/>
        <v>10</v>
      </c>
      <c r="AR1103" s="224"/>
      <c r="AS1103" s="224">
        <f t="shared" si="194"/>
        <v>10</v>
      </c>
      <c r="AT1103" s="224">
        <f t="shared" si="195"/>
        <v>0</v>
      </c>
      <c r="AU1103" s="224" t="str">
        <f>IFERROR((AQ1103-#REF!+#REF!)/(#REF!-#REF!)*100,"")</f>
        <v/>
      </c>
      <c r="AV1103" s="224"/>
      <c r="AW1103" s="224"/>
      <c r="AX1103" s="224"/>
    </row>
    <row r="1104" ht="12.75" customHeight="1" spans="1:50">
      <c r="A1104" s="13">
        <v>1097</v>
      </c>
      <c r="B1104" s="204" t="s">
        <v>3027</v>
      </c>
      <c r="C1104" s="204" t="s">
        <v>3010</v>
      </c>
      <c r="D1104" s="205" t="s">
        <v>1798</v>
      </c>
      <c r="E1104" s="206"/>
      <c r="F1104" s="206"/>
      <c r="G1104" s="207" t="s">
        <v>3126</v>
      </c>
      <c r="H1104" s="208"/>
      <c r="I1104" s="209" t="s">
        <v>1799</v>
      </c>
      <c r="J1104" s="208">
        <v>1</v>
      </c>
      <c r="K1104" s="209" t="s">
        <v>3127</v>
      </c>
      <c r="L1104" s="215" t="s">
        <v>3011</v>
      </c>
      <c r="M1104" s="214" t="str">
        <f t="shared" si="187"/>
        <v>1998-03-23</v>
      </c>
      <c r="N1104" s="46"/>
      <c r="O1104" s="16"/>
      <c r="P1104" s="14"/>
      <c r="Q1104" s="217">
        <v>430</v>
      </c>
      <c r="R1104" s="16">
        <v>0</v>
      </c>
      <c r="S1104" s="16"/>
      <c r="T1104" s="16">
        <f t="shared" si="196"/>
        <v>10</v>
      </c>
      <c r="U1104" s="46"/>
      <c r="V1104" s="16">
        <f t="shared" si="197"/>
        <v>10</v>
      </c>
      <c r="W1104" s="16" t="str">
        <f t="shared" si="188"/>
        <v/>
      </c>
      <c r="X1104" s="14"/>
      <c r="Y1104" s="2"/>
      <c r="AA1104" s="45" t="s">
        <v>3129</v>
      </c>
      <c r="AB1104" s="224" t="s">
        <v>3130</v>
      </c>
      <c r="AC1104" s="224"/>
      <c r="AD1104" s="224"/>
      <c r="AE1104" s="224"/>
      <c r="AF1104" s="224"/>
      <c r="AG1104" s="224">
        <v>1</v>
      </c>
      <c r="AH1104" s="224">
        <v>0</v>
      </c>
      <c r="AI1104" s="224">
        <v>0</v>
      </c>
      <c r="AJ1104" s="224">
        <v>10</v>
      </c>
      <c r="AK1104" s="230">
        <f t="shared" si="189"/>
        <v>1998</v>
      </c>
      <c r="AL1104" s="224">
        <f t="shared" si="190"/>
        <v>10</v>
      </c>
      <c r="AM1104" s="224">
        <v>0</v>
      </c>
      <c r="AN1104" s="224">
        <f t="shared" si="191"/>
        <v>10</v>
      </c>
      <c r="AO1104" s="224">
        <f t="shared" si="192"/>
        <v>10</v>
      </c>
      <c r="AP1104" s="233"/>
      <c r="AQ1104" s="224">
        <f t="shared" si="193"/>
        <v>10</v>
      </c>
      <c r="AR1104" s="224"/>
      <c r="AS1104" s="224">
        <f t="shared" si="194"/>
        <v>10</v>
      </c>
      <c r="AT1104" s="224">
        <f t="shared" si="195"/>
        <v>0</v>
      </c>
      <c r="AU1104" s="224" t="str">
        <f>IFERROR((AQ1104-#REF!+#REF!)/(#REF!-#REF!)*100,"")</f>
        <v/>
      </c>
      <c r="AV1104" s="224"/>
      <c r="AW1104" s="224"/>
      <c r="AX1104" s="224"/>
    </row>
    <row r="1105" ht="12.75" customHeight="1" spans="1:50">
      <c r="A1105" s="13">
        <v>1098</v>
      </c>
      <c r="B1105" s="204" t="s">
        <v>3028</v>
      </c>
      <c r="C1105" s="204" t="s">
        <v>3010</v>
      </c>
      <c r="D1105" s="205" t="s">
        <v>1798</v>
      </c>
      <c r="E1105" s="206"/>
      <c r="F1105" s="206"/>
      <c r="G1105" s="207" t="s">
        <v>3126</v>
      </c>
      <c r="H1105" s="208"/>
      <c r="I1105" s="209" t="s">
        <v>1799</v>
      </c>
      <c r="J1105" s="208">
        <v>1</v>
      </c>
      <c r="K1105" s="209" t="s">
        <v>3127</v>
      </c>
      <c r="L1105" s="215" t="s">
        <v>3011</v>
      </c>
      <c r="M1105" s="214" t="str">
        <f t="shared" si="187"/>
        <v>1998-03-23</v>
      </c>
      <c r="N1105" s="46"/>
      <c r="O1105" s="16"/>
      <c r="P1105" s="14"/>
      <c r="Q1105" s="217">
        <v>430</v>
      </c>
      <c r="R1105" s="16">
        <v>0</v>
      </c>
      <c r="S1105" s="16"/>
      <c r="T1105" s="16">
        <f t="shared" si="196"/>
        <v>10</v>
      </c>
      <c r="U1105" s="46"/>
      <c r="V1105" s="16">
        <f t="shared" si="197"/>
        <v>10</v>
      </c>
      <c r="W1105" s="16" t="str">
        <f t="shared" si="188"/>
        <v/>
      </c>
      <c r="X1105" s="14"/>
      <c r="Y1105" s="2"/>
      <c r="AA1105" s="45" t="s">
        <v>3129</v>
      </c>
      <c r="AB1105" s="224" t="s">
        <v>3130</v>
      </c>
      <c r="AC1105" s="224"/>
      <c r="AD1105" s="224"/>
      <c r="AE1105" s="224"/>
      <c r="AF1105" s="224"/>
      <c r="AG1105" s="224">
        <v>1</v>
      </c>
      <c r="AH1105" s="224">
        <v>0</v>
      </c>
      <c r="AI1105" s="224">
        <v>0</v>
      </c>
      <c r="AJ1105" s="224">
        <v>10</v>
      </c>
      <c r="AK1105" s="230">
        <f t="shared" si="189"/>
        <v>1998</v>
      </c>
      <c r="AL1105" s="224">
        <f t="shared" si="190"/>
        <v>10</v>
      </c>
      <c r="AM1105" s="224">
        <v>0</v>
      </c>
      <c r="AN1105" s="224">
        <f t="shared" si="191"/>
        <v>10</v>
      </c>
      <c r="AO1105" s="224">
        <f t="shared" si="192"/>
        <v>10</v>
      </c>
      <c r="AP1105" s="233"/>
      <c r="AQ1105" s="224">
        <f t="shared" si="193"/>
        <v>10</v>
      </c>
      <c r="AR1105" s="224"/>
      <c r="AS1105" s="224">
        <f t="shared" si="194"/>
        <v>10</v>
      </c>
      <c r="AT1105" s="224">
        <f t="shared" si="195"/>
        <v>0</v>
      </c>
      <c r="AU1105" s="224" t="str">
        <f>IFERROR((AQ1105-#REF!+#REF!)/(#REF!-#REF!)*100,"")</f>
        <v/>
      </c>
      <c r="AV1105" s="224"/>
      <c r="AW1105" s="224"/>
      <c r="AX1105" s="224"/>
    </row>
    <row r="1106" ht="12.75" customHeight="1" spans="1:50">
      <c r="A1106" s="13">
        <v>1099</v>
      </c>
      <c r="B1106" s="204" t="s">
        <v>3029</v>
      </c>
      <c r="C1106" s="204" t="s">
        <v>3010</v>
      </c>
      <c r="D1106" s="205" t="s">
        <v>1798</v>
      </c>
      <c r="E1106" s="206"/>
      <c r="F1106" s="206"/>
      <c r="G1106" s="207" t="s">
        <v>3126</v>
      </c>
      <c r="H1106" s="208"/>
      <c r="I1106" s="209" t="s">
        <v>1799</v>
      </c>
      <c r="J1106" s="208">
        <v>1</v>
      </c>
      <c r="K1106" s="209" t="s">
        <v>3127</v>
      </c>
      <c r="L1106" s="215" t="s">
        <v>3011</v>
      </c>
      <c r="M1106" s="214" t="str">
        <f t="shared" si="187"/>
        <v>1998-03-23</v>
      </c>
      <c r="N1106" s="46"/>
      <c r="O1106" s="16"/>
      <c r="P1106" s="14"/>
      <c r="Q1106" s="217">
        <v>430</v>
      </c>
      <c r="R1106" s="16">
        <v>0</v>
      </c>
      <c r="S1106" s="16"/>
      <c r="T1106" s="16">
        <f t="shared" si="196"/>
        <v>10</v>
      </c>
      <c r="U1106" s="46"/>
      <c r="V1106" s="16">
        <f t="shared" si="197"/>
        <v>10</v>
      </c>
      <c r="W1106" s="16" t="str">
        <f t="shared" si="188"/>
        <v/>
      </c>
      <c r="X1106" s="14"/>
      <c r="Y1106" s="2"/>
      <c r="AA1106" s="45" t="s">
        <v>3129</v>
      </c>
      <c r="AB1106" s="224" t="s">
        <v>3130</v>
      </c>
      <c r="AC1106" s="224"/>
      <c r="AD1106" s="224"/>
      <c r="AE1106" s="224"/>
      <c r="AF1106" s="224"/>
      <c r="AG1106" s="224">
        <v>1</v>
      </c>
      <c r="AH1106" s="224">
        <v>0</v>
      </c>
      <c r="AI1106" s="224">
        <v>0</v>
      </c>
      <c r="AJ1106" s="224">
        <v>10</v>
      </c>
      <c r="AK1106" s="230">
        <f t="shared" si="189"/>
        <v>1998</v>
      </c>
      <c r="AL1106" s="224">
        <f t="shared" si="190"/>
        <v>10</v>
      </c>
      <c r="AM1106" s="224">
        <v>0</v>
      </c>
      <c r="AN1106" s="224">
        <f t="shared" si="191"/>
        <v>10</v>
      </c>
      <c r="AO1106" s="224">
        <f t="shared" si="192"/>
        <v>10</v>
      </c>
      <c r="AP1106" s="233"/>
      <c r="AQ1106" s="224">
        <f t="shared" si="193"/>
        <v>10</v>
      </c>
      <c r="AR1106" s="224"/>
      <c r="AS1106" s="224">
        <f t="shared" si="194"/>
        <v>10</v>
      </c>
      <c r="AT1106" s="224">
        <f t="shared" si="195"/>
        <v>0</v>
      </c>
      <c r="AU1106" s="224" t="str">
        <f>IFERROR((AQ1106-#REF!+#REF!)/(#REF!-#REF!)*100,"")</f>
        <v/>
      </c>
      <c r="AV1106" s="224"/>
      <c r="AW1106" s="224"/>
      <c r="AX1106" s="224"/>
    </row>
    <row r="1107" ht="12.75" customHeight="1" spans="1:50">
      <c r="A1107" s="13">
        <v>1100</v>
      </c>
      <c r="B1107" s="204" t="s">
        <v>3030</v>
      </c>
      <c r="C1107" s="204" t="s">
        <v>3010</v>
      </c>
      <c r="D1107" s="205" t="s">
        <v>1798</v>
      </c>
      <c r="E1107" s="206"/>
      <c r="F1107" s="206"/>
      <c r="G1107" s="207" t="s">
        <v>3126</v>
      </c>
      <c r="H1107" s="208"/>
      <c r="I1107" s="209" t="s">
        <v>1799</v>
      </c>
      <c r="J1107" s="208">
        <v>1</v>
      </c>
      <c r="K1107" s="209" t="s">
        <v>3127</v>
      </c>
      <c r="L1107" s="215" t="s">
        <v>3011</v>
      </c>
      <c r="M1107" s="214" t="str">
        <f t="shared" si="187"/>
        <v>1998-03-23</v>
      </c>
      <c r="N1107" s="46"/>
      <c r="O1107" s="16"/>
      <c r="P1107" s="14"/>
      <c r="Q1107" s="217">
        <v>430</v>
      </c>
      <c r="R1107" s="16">
        <v>0</v>
      </c>
      <c r="S1107" s="16"/>
      <c r="T1107" s="16">
        <f t="shared" si="196"/>
        <v>10</v>
      </c>
      <c r="U1107" s="46"/>
      <c r="V1107" s="16">
        <f t="shared" si="197"/>
        <v>10</v>
      </c>
      <c r="W1107" s="16" t="str">
        <f t="shared" si="188"/>
        <v/>
      </c>
      <c r="X1107" s="14"/>
      <c r="Y1107" s="2"/>
      <c r="AA1107" s="45" t="s">
        <v>3129</v>
      </c>
      <c r="AB1107" s="224" t="s">
        <v>3130</v>
      </c>
      <c r="AC1107" s="224"/>
      <c r="AD1107" s="224"/>
      <c r="AE1107" s="224"/>
      <c r="AF1107" s="224"/>
      <c r="AG1107" s="224">
        <v>1</v>
      </c>
      <c r="AH1107" s="224">
        <v>0</v>
      </c>
      <c r="AI1107" s="224">
        <v>0</v>
      </c>
      <c r="AJ1107" s="224">
        <v>10</v>
      </c>
      <c r="AK1107" s="230">
        <f t="shared" si="189"/>
        <v>1998</v>
      </c>
      <c r="AL1107" s="224">
        <f t="shared" si="190"/>
        <v>10</v>
      </c>
      <c r="AM1107" s="224">
        <v>0</v>
      </c>
      <c r="AN1107" s="224">
        <f t="shared" si="191"/>
        <v>10</v>
      </c>
      <c r="AO1107" s="224">
        <f t="shared" si="192"/>
        <v>10</v>
      </c>
      <c r="AP1107" s="233"/>
      <c r="AQ1107" s="224">
        <f t="shared" si="193"/>
        <v>10</v>
      </c>
      <c r="AR1107" s="224"/>
      <c r="AS1107" s="224">
        <f t="shared" si="194"/>
        <v>10</v>
      </c>
      <c r="AT1107" s="224">
        <f t="shared" si="195"/>
        <v>0</v>
      </c>
      <c r="AU1107" s="224" t="str">
        <f>IFERROR((AQ1107-#REF!+#REF!)/(#REF!-#REF!)*100,"")</f>
        <v/>
      </c>
      <c r="AV1107" s="224"/>
      <c r="AW1107" s="224"/>
      <c r="AX1107" s="224"/>
    </row>
    <row r="1108" ht="12.75" customHeight="1" spans="1:50">
      <c r="A1108" s="13">
        <v>1101</v>
      </c>
      <c r="B1108" s="204" t="s">
        <v>3031</v>
      </c>
      <c r="C1108" s="204" t="s">
        <v>3010</v>
      </c>
      <c r="D1108" s="205" t="s">
        <v>1798</v>
      </c>
      <c r="E1108" s="206"/>
      <c r="F1108" s="206"/>
      <c r="G1108" s="207" t="s">
        <v>3126</v>
      </c>
      <c r="H1108" s="208"/>
      <c r="I1108" s="209" t="s">
        <v>1799</v>
      </c>
      <c r="J1108" s="208">
        <v>1</v>
      </c>
      <c r="K1108" s="209" t="s">
        <v>3127</v>
      </c>
      <c r="L1108" s="215" t="s">
        <v>3011</v>
      </c>
      <c r="M1108" s="214" t="str">
        <f t="shared" si="187"/>
        <v>1998-03-23</v>
      </c>
      <c r="N1108" s="46"/>
      <c r="O1108" s="16"/>
      <c r="P1108" s="14"/>
      <c r="Q1108" s="217">
        <v>430</v>
      </c>
      <c r="R1108" s="16">
        <v>0</v>
      </c>
      <c r="S1108" s="16"/>
      <c r="T1108" s="16">
        <f t="shared" si="196"/>
        <v>10</v>
      </c>
      <c r="U1108" s="46"/>
      <c r="V1108" s="16">
        <f t="shared" si="197"/>
        <v>10</v>
      </c>
      <c r="W1108" s="16" t="str">
        <f t="shared" si="188"/>
        <v/>
      </c>
      <c r="X1108" s="14"/>
      <c r="Y1108" s="2"/>
      <c r="AA1108" s="45" t="s">
        <v>3129</v>
      </c>
      <c r="AB1108" s="224" t="s">
        <v>3130</v>
      </c>
      <c r="AC1108" s="224"/>
      <c r="AD1108" s="224"/>
      <c r="AE1108" s="224"/>
      <c r="AF1108" s="224"/>
      <c r="AG1108" s="224">
        <v>1</v>
      </c>
      <c r="AH1108" s="224">
        <v>0</v>
      </c>
      <c r="AI1108" s="224">
        <v>0</v>
      </c>
      <c r="AJ1108" s="224">
        <v>10</v>
      </c>
      <c r="AK1108" s="230">
        <f t="shared" si="189"/>
        <v>1998</v>
      </c>
      <c r="AL1108" s="224">
        <f t="shared" si="190"/>
        <v>10</v>
      </c>
      <c r="AM1108" s="224">
        <v>0</v>
      </c>
      <c r="AN1108" s="224">
        <f t="shared" si="191"/>
        <v>10</v>
      </c>
      <c r="AO1108" s="224">
        <f t="shared" si="192"/>
        <v>10</v>
      </c>
      <c r="AP1108" s="233"/>
      <c r="AQ1108" s="224">
        <f t="shared" si="193"/>
        <v>10</v>
      </c>
      <c r="AR1108" s="224"/>
      <c r="AS1108" s="224">
        <f t="shared" si="194"/>
        <v>10</v>
      </c>
      <c r="AT1108" s="224">
        <f t="shared" si="195"/>
        <v>0</v>
      </c>
      <c r="AU1108" s="224" t="str">
        <f>IFERROR((AQ1108-#REF!+#REF!)/(#REF!-#REF!)*100,"")</f>
        <v/>
      </c>
      <c r="AV1108" s="224"/>
      <c r="AW1108" s="224"/>
      <c r="AX1108" s="224"/>
    </row>
    <row r="1109" ht="12.75" customHeight="1" spans="1:50">
      <c r="A1109" s="13">
        <v>1102</v>
      </c>
      <c r="B1109" s="204" t="s">
        <v>3032</v>
      </c>
      <c r="C1109" s="204" t="s">
        <v>3010</v>
      </c>
      <c r="D1109" s="205" t="s">
        <v>1798</v>
      </c>
      <c r="E1109" s="206"/>
      <c r="F1109" s="206"/>
      <c r="G1109" s="207" t="s">
        <v>3126</v>
      </c>
      <c r="H1109" s="208"/>
      <c r="I1109" s="209" t="s">
        <v>1799</v>
      </c>
      <c r="J1109" s="208">
        <v>1</v>
      </c>
      <c r="K1109" s="209" t="s">
        <v>3127</v>
      </c>
      <c r="L1109" s="215" t="s">
        <v>3011</v>
      </c>
      <c r="M1109" s="214" t="str">
        <f t="shared" si="187"/>
        <v>1998-03-23</v>
      </c>
      <c r="N1109" s="46"/>
      <c r="O1109" s="16"/>
      <c r="P1109" s="14"/>
      <c r="Q1109" s="217">
        <v>430</v>
      </c>
      <c r="R1109" s="16">
        <v>0</v>
      </c>
      <c r="S1109" s="16"/>
      <c r="T1109" s="16">
        <f t="shared" si="196"/>
        <v>10</v>
      </c>
      <c r="U1109" s="46"/>
      <c r="V1109" s="16">
        <f t="shared" si="197"/>
        <v>10</v>
      </c>
      <c r="W1109" s="16" t="str">
        <f t="shared" si="188"/>
        <v/>
      </c>
      <c r="X1109" s="14"/>
      <c r="Y1109" s="2"/>
      <c r="AA1109" s="45" t="s">
        <v>3129</v>
      </c>
      <c r="AB1109" s="224" t="s">
        <v>3130</v>
      </c>
      <c r="AC1109" s="224"/>
      <c r="AD1109" s="224"/>
      <c r="AE1109" s="224"/>
      <c r="AF1109" s="224"/>
      <c r="AG1109" s="224">
        <v>1</v>
      </c>
      <c r="AH1109" s="224">
        <v>0</v>
      </c>
      <c r="AI1109" s="224">
        <v>0</v>
      </c>
      <c r="AJ1109" s="224">
        <v>10</v>
      </c>
      <c r="AK1109" s="230">
        <f t="shared" si="189"/>
        <v>1998</v>
      </c>
      <c r="AL1109" s="224">
        <f t="shared" si="190"/>
        <v>10</v>
      </c>
      <c r="AM1109" s="224">
        <v>0</v>
      </c>
      <c r="AN1109" s="224">
        <f t="shared" si="191"/>
        <v>10</v>
      </c>
      <c r="AO1109" s="224">
        <f t="shared" si="192"/>
        <v>10</v>
      </c>
      <c r="AP1109" s="233"/>
      <c r="AQ1109" s="224">
        <f t="shared" si="193"/>
        <v>10</v>
      </c>
      <c r="AR1109" s="224"/>
      <c r="AS1109" s="224">
        <f t="shared" si="194"/>
        <v>10</v>
      </c>
      <c r="AT1109" s="224">
        <f t="shared" si="195"/>
        <v>0</v>
      </c>
      <c r="AU1109" s="224" t="str">
        <f>IFERROR((AQ1109-#REF!+#REF!)/(#REF!-#REF!)*100,"")</f>
        <v/>
      </c>
      <c r="AV1109" s="224"/>
      <c r="AW1109" s="224"/>
      <c r="AX1109" s="224"/>
    </row>
    <row r="1110" ht="12.75" customHeight="1" spans="1:50">
      <c r="A1110" s="13">
        <v>1103</v>
      </c>
      <c r="B1110" s="204" t="s">
        <v>3033</v>
      </c>
      <c r="C1110" s="204" t="s">
        <v>3010</v>
      </c>
      <c r="D1110" s="205" t="s">
        <v>1798</v>
      </c>
      <c r="E1110" s="206"/>
      <c r="F1110" s="206"/>
      <c r="G1110" s="207" t="s">
        <v>3126</v>
      </c>
      <c r="H1110" s="208"/>
      <c r="I1110" s="209" t="s">
        <v>1799</v>
      </c>
      <c r="J1110" s="208">
        <v>1</v>
      </c>
      <c r="K1110" s="209" t="s">
        <v>3127</v>
      </c>
      <c r="L1110" s="215" t="s">
        <v>3011</v>
      </c>
      <c r="M1110" s="214" t="str">
        <f t="shared" si="187"/>
        <v>1998-03-23</v>
      </c>
      <c r="N1110" s="46"/>
      <c r="O1110" s="16"/>
      <c r="P1110" s="14"/>
      <c r="Q1110" s="217">
        <v>430</v>
      </c>
      <c r="R1110" s="16">
        <v>0</v>
      </c>
      <c r="S1110" s="16"/>
      <c r="T1110" s="16">
        <f t="shared" si="196"/>
        <v>10</v>
      </c>
      <c r="U1110" s="46"/>
      <c r="V1110" s="16">
        <f t="shared" si="197"/>
        <v>10</v>
      </c>
      <c r="W1110" s="16" t="str">
        <f t="shared" si="188"/>
        <v/>
      </c>
      <c r="X1110" s="14"/>
      <c r="Y1110" s="2"/>
      <c r="AA1110" s="45" t="s">
        <v>3129</v>
      </c>
      <c r="AB1110" s="224" t="s">
        <v>3130</v>
      </c>
      <c r="AC1110" s="224"/>
      <c r="AD1110" s="224"/>
      <c r="AE1110" s="224"/>
      <c r="AF1110" s="224"/>
      <c r="AG1110" s="224">
        <v>1</v>
      </c>
      <c r="AH1110" s="224">
        <v>0</v>
      </c>
      <c r="AI1110" s="224">
        <v>0</v>
      </c>
      <c r="AJ1110" s="224">
        <v>10</v>
      </c>
      <c r="AK1110" s="230">
        <f t="shared" si="189"/>
        <v>1998</v>
      </c>
      <c r="AL1110" s="224">
        <f t="shared" si="190"/>
        <v>10</v>
      </c>
      <c r="AM1110" s="224">
        <v>0</v>
      </c>
      <c r="AN1110" s="224">
        <f t="shared" si="191"/>
        <v>10</v>
      </c>
      <c r="AO1110" s="224">
        <f t="shared" si="192"/>
        <v>10</v>
      </c>
      <c r="AP1110" s="233"/>
      <c r="AQ1110" s="224">
        <f t="shared" si="193"/>
        <v>10</v>
      </c>
      <c r="AR1110" s="224"/>
      <c r="AS1110" s="224">
        <f t="shared" si="194"/>
        <v>10</v>
      </c>
      <c r="AT1110" s="224">
        <f t="shared" si="195"/>
        <v>0</v>
      </c>
      <c r="AU1110" s="224" t="str">
        <f>IFERROR((AQ1110-#REF!+#REF!)/(#REF!-#REF!)*100,"")</f>
        <v/>
      </c>
      <c r="AV1110" s="224"/>
      <c r="AW1110" s="224"/>
      <c r="AX1110" s="224"/>
    </row>
    <row r="1111" ht="12.75" customHeight="1" spans="1:50">
      <c r="A1111" s="13">
        <v>1104</v>
      </c>
      <c r="B1111" s="204" t="s">
        <v>3034</v>
      </c>
      <c r="C1111" s="204" t="s">
        <v>3010</v>
      </c>
      <c r="D1111" s="205" t="s">
        <v>1798</v>
      </c>
      <c r="E1111" s="206"/>
      <c r="F1111" s="206"/>
      <c r="G1111" s="207" t="s">
        <v>3126</v>
      </c>
      <c r="H1111" s="208"/>
      <c r="I1111" s="209" t="s">
        <v>1799</v>
      </c>
      <c r="J1111" s="208">
        <v>1</v>
      </c>
      <c r="K1111" s="209" t="s">
        <v>3127</v>
      </c>
      <c r="L1111" s="215" t="s">
        <v>3011</v>
      </c>
      <c r="M1111" s="214" t="str">
        <f t="shared" si="187"/>
        <v>1998-03-23</v>
      </c>
      <c r="N1111" s="46"/>
      <c r="O1111" s="16"/>
      <c r="P1111" s="14"/>
      <c r="Q1111" s="217">
        <v>430</v>
      </c>
      <c r="R1111" s="16">
        <v>0</v>
      </c>
      <c r="S1111" s="16"/>
      <c r="T1111" s="16">
        <f t="shared" si="196"/>
        <v>10</v>
      </c>
      <c r="U1111" s="46"/>
      <c r="V1111" s="16">
        <f t="shared" si="197"/>
        <v>10</v>
      </c>
      <c r="W1111" s="16" t="str">
        <f t="shared" si="188"/>
        <v/>
      </c>
      <c r="X1111" s="14"/>
      <c r="Y1111" s="2"/>
      <c r="AA1111" s="45" t="s">
        <v>3129</v>
      </c>
      <c r="AB1111" s="224" t="s">
        <v>3130</v>
      </c>
      <c r="AC1111" s="224"/>
      <c r="AD1111" s="224"/>
      <c r="AE1111" s="224"/>
      <c r="AF1111" s="224"/>
      <c r="AG1111" s="224">
        <v>1</v>
      </c>
      <c r="AH1111" s="224">
        <v>0</v>
      </c>
      <c r="AI1111" s="224">
        <v>0</v>
      </c>
      <c r="AJ1111" s="224">
        <v>10</v>
      </c>
      <c r="AK1111" s="230">
        <f t="shared" si="189"/>
        <v>1998</v>
      </c>
      <c r="AL1111" s="224">
        <f t="shared" si="190"/>
        <v>10</v>
      </c>
      <c r="AM1111" s="224">
        <v>0</v>
      </c>
      <c r="AN1111" s="224">
        <f t="shared" si="191"/>
        <v>10</v>
      </c>
      <c r="AO1111" s="224">
        <f t="shared" si="192"/>
        <v>10</v>
      </c>
      <c r="AP1111" s="233"/>
      <c r="AQ1111" s="224">
        <f t="shared" si="193"/>
        <v>10</v>
      </c>
      <c r="AR1111" s="224"/>
      <c r="AS1111" s="224">
        <f t="shared" si="194"/>
        <v>10</v>
      </c>
      <c r="AT1111" s="224">
        <f t="shared" si="195"/>
        <v>0</v>
      </c>
      <c r="AU1111" s="224" t="str">
        <f>IFERROR((AQ1111-#REF!+#REF!)/(#REF!-#REF!)*100,"")</f>
        <v/>
      </c>
      <c r="AV1111" s="224"/>
      <c r="AW1111" s="224"/>
      <c r="AX1111" s="224"/>
    </row>
    <row r="1112" ht="12.75" customHeight="1" spans="1:50">
      <c r="A1112" s="13">
        <v>1105</v>
      </c>
      <c r="B1112" s="204" t="s">
        <v>3035</v>
      </c>
      <c r="C1112" s="204" t="s">
        <v>3010</v>
      </c>
      <c r="D1112" s="205" t="s">
        <v>1798</v>
      </c>
      <c r="E1112" s="206"/>
      <c r="F1112" s="206"/>
      <c r="G1112" s="207" t="s">
        <v>3126</v>
      </c>
      <c r="H1112" s="208"/>
      <c r="I1112" s="209" t="s">
        <v>1799</v>
      </c>
      <c r="J1112" s="208">
        <v>1</v>
      </c>
      <c r="K1112" s="209" t="s">
        <v>3127</v>
      </c>
      <c r="L1112" s="215" t="s">
        <v>3011</v>
      </c>
      <c r="M1112" s="214" t="str">
        <f t="shared" si="187"/>
        <v>1998-03-23</v>
      </c>
      <c r="N1112" s="46"/>
      <c r="O1112" s="16"/>
      <c r="P1112" s="14"/>
      <c r="Q1112" s="217">
        <v>430</v>
      </c>
      <c r="R1112" s="16">
        <v>0</v>
      </c>
      <c r="S1112" s="16"/>
      <c r="T1112" s="16">
        <f t="shared" si="196"/>
        <v>10</v>
      </c>
      <c r="U1112" s="46"/>
      <c r="V1112" s="16">
        <f t="shared" si="197"/>
        <v>10</v>
      </c>
      <c r="W1112" s="16" t="str">
        <f t="shared" si="188"/>
        <v/>
      </c>
      <c r="X1112" s="14"/>
      <c r="Y1112" s="2"/>
      <c r="AA1112" s="45" t="s">
        <v>3129</v>
      </c>
      <c r="AB1112" s="224" t="s">
        <v>3130</v>
      </c>
      <c r="AC1112" s="224"/>
      <c r="AD1112" s="224"/>
      <c r="AE1112" s="224"/>
      <c r="AF1112" s="224"/>
      <c r="AG1112" s="224">
        <v>1</v>
      </c>
      <c r="AH1112" s="224">
        <v>0</v>
      </c>
      <c r="AI1112" s="224">
        <v>0</v>
      </c>
      <c r="AJ1112" s="224">
        <v>10</v>
      </c>
      <c r="AK1112" s="230">
        <f t="shared" si="189"/>
        <v>1998</v>
      </c>
      <c r="AL1112" s="224">
        <f t="shared" si="190"/>
        <v>10</v>
      </c>
      <c r="AM1112" s="224">
        <v>0</v>
      </c>
      <c r="AN1112" s="224">
        <f t="shared" si="191"/>
        <v>10</v>
      </c>
      <c r="AO1112" s="224">
        <f t="shared" si="192"/>
        <v>10</v>
      </c>
      <c r="AP1112" s="233"/>
      <c r="AQ1112" s="224">
        <f t="shared" si="193"/>
        <v>10</v>
      </c>
      <c r="AR1112" s="224"/>
      <c r="AS1112" s="224">
        <f t="shared" si="194"/>
        <v>10</v>
      </c>
      <c r="AT1112" s="224">
        <f t="shared" si="195"/>
        <v>0</v>
      </c>
      <c r="AU1112" s="224" t="str">
        <f>IFERROR((AQ1112-#REF!+#REF!)/(#REF!-#REF!)*100,"")</f>
        <v/>
      </c>
      <c r="AV1112" s="224"/>
      <c r="AW1112" s="224"/>
      <c r="AX1112" s="224"/>
    </row>
    <row r="1113" ht="12.75" customHeight="1" spans="1:50">
      <c r="A1113" s="13">
        <v>1106</v>
      </c>
      <c r="B1113" s="204" t="s">
        <v>3036</v>
      </c>
      <c r="C1113" s="204" t="s">
        <v>3010</v>
      </c>
      <c r="D1113" s="205" t="s">
        <v>1798</v>
      </c>
      <c r="E1113" s="206"/>
      <c r="F1113" s="206"/>
      <c r="G1113" s="207" t="s">
        <v>3126</v>
      </c>
      <c r="H1113" s="208"/>
      <c r="I1113" s="209" t="s">
        <v>1799</v>
      </c>
      <c r="J1113" s="208">
        <v>1</v>
      </c>
      <c r="K1113" s="209" t="s">
        <v>3127</v>
      </c>
      <c r="L1113" s="215" t="s">
        <v>3011</v>
      </c>
      <c r="M1113" s="214" t="str">
        <f t="shared" si="187"/>
        <v>1998-03-23</v>
      </c>
      <c r="N1113" s="46"/>
      <c r="O1113" s="16"/>
      <c r="P1113" s="14"/>
      <c r="Q1113" s="217">
        <v>430</v>
      </c>
      <c r="R1113" s="16">
        <v>0</v>
      </c>
      <c r="S1113" s="16"/>
      <c r="T1113" s="16">
        <f t="shared" si="196"/>
        <v>10</v>
      </c>
      <c r="U1113" s="46"/>
      <c r="V1113" s="16">
        <f t="shared" si="197"/>
        <v>10</v>
      </c>
      <c r="W1113" s="16" t="str">
        <f t="shared" si="188"/>
        <v/>
      </c>
      <c r="X1113" s="14"/>
      <c r="Y1113" s="2"/>
      <c r="AA1113" s="45" t="s">
        <v>3129</v>
      </c>
      <c r="AB1113" s="224" t="s">
        <v>3130</v>
      </c>
      <c r="AC1113" s="224"/>
      <c r="AD1113" s="224"/>
      <c r="AE1113" s="224"/>
      <c r="AF1113" s="224"/>
      <c r="AG1113" s="224">
        <v>1</v>
      </c>
      <c r="AH1113" s="224">
        <v>0</v>
      </c>
      <c r="AI1113" s="224">
        <v>0</v>
      </c>
      <c r="AJ1113" s="224">
        <v>10</v>
      </c>
      <c r="AK1113" s="230">
        <f t="shared" si="189"/>
        <v>1998</v>
      </c>
      <c r="AL1113" s="224">
        <f t="shared" si="190"/>
        <v>10</v>
      </c>
      <c r="AM1113" s="224">
        <v>0</v>
      </c>
      <c r="AN1113" s="224">
        <f t="shared" si="191"/>
        <v>10</v>
      </c>
      <c r="AO1113" s="224">
        <f t="shared" si="192"/>
        <v>10</v>
      </c>
      <c r="AP1113" s="233"/>
      <c r="AQ1113" s="224">
        <f t="shared" si="193"/>
        <v>10</v>
      </c>
      <c r="AR1113" s="224"/>
      <c r="AS1113" s="224">
        <f t="shared" si="194"/>
        <v>10</v>
      </c>
      <c r="AT1113" s="224">
        <f t="shared" si="195"/>
        <v>0</v>
      </c>
      <c r="AU1113" s="224" t="str">
        <f>IFERROR((AQ1113-#REF!+#REF!)/(#REF!-#REF!)*100,"")</f>
        <v/>
      </c>
      <c r="AV1113" s="224"/>
      <c r="AW1113" s="224"/>
      <c r="AX1113" s="224"/>
    </row>
    <row r="1114" ht="12.75" customHeight="1" spans="1:50">
      <c r="A1114" s="13">
        <v>1107</v>
      </c>
      <c r="B1114" s="204" t="s">
        <v>3037</v>
      </c>
      <c r="C1114" s="204" t="s">
        <v>3010</v>
      </c>
      <c r="D1114" s="205" t="s">
        <v>1798</v>
      </c>
      <c r="E1114" s="206"/>
      <c r="F1114" s="206"/>
      <c r="G1114" s="207" t="s">
        <v>3126</v>
      </c>
      <c r="H1114" s="208"/>
      <c r="I1114" s="209" t="s">
        <v>1799</v>
      </c>
      <c r="J1114" s="208">
        <v>1</v>
      </c>
      <c r="K1114" s="209" t="s">
        <v>3127</v>
      </c>
      <c r="L1114" s="215" t="s">
        <v>3011</v>
      </c>
      <c r="M1114" s="214" t="str">
        <f t="shared" si="187"/>
        <v>1998-03-23</v>
      </c>
      <c r="N1114" s="46"/>
      <c r="O1114" s="16"/>
      <c r="P1114" s="14"/>
      <c r="Q1114" s="217">
        <v>430</v>
      </c>
      <c r="R1114" s="16">
        <v>0</v>
      </c>
      <c r="S1114" s="16"/>
      <c r="T1114" s="16">
        <f t="shared" si="196"/>
        <v>10</v>
      </c>
      <c r="U1114" s="46"/>
      <c r="V1114" s="16">
        <f t="shared" si="197"/>
        <v>10</v>
      </c>
      <c r="W1114" s="16" t="str">
        <f t="shared" si="188"/>
        <v/>
      </c>
      <c r="X1114" s="14"/>
      <c r="Y1114" s="2"/>
      <c r="AA1114" s="45" t="s">
        <v>3129</v>
      </c>
      <c r="AB1114" s="224" t="s">
        <v>3130</v>
      </c>
      <c r="AC1114" s="224"/>
      <c r="AD1114" s="224"/>
      <c r="AE1114" s="224"/>
      <c r="AF1114" s="224"/>
      <c r="AG1114" s="224">
        <v>1</v>
      </c>
      <c r="AH1114" s="224">
        <v>0</v>
      </c>
      <c r="AI1114" s="224">
        <v>0</v>
      </c>
      <c r="AJ1114" s="224">
        <v>10</v>
      </c>
      <c r="AK1114" s="230">
        <f t="shared" si="189"/>
        <v>1998</v>
      </c>
      <c r="AL1114" s="224">
        <f t="shared" si="190"/>
        <v>10</v>
      </c>
      <c r="AM1114" s="224">
        <v>0</v>
      </c>
      <c r="AN1114" s="224">
        <f t="shared" si="191"/>
        <v>10</v>
      </c>
      <c r="AO1114" s="224">
        <f t="shared" si="192"/>
        <v>10</v>
      </c>
      <c r="AP1114" s="233"/>
      <c r="AQ1114" s="224">
        <f t="shared" si="193"/>
        <v>10</v>
      </c>
      <c r="AR1114" s="224"/>
      <c r="AS1114" s="224">
        <f t="shared" si="194"/>
        <v>10</v>
      </c>
      <c r="AT1114" s="224">
        <f t="shared" si="195"/>
        <v>0</v>
      </c>
      <c r="AU1114" s="224" t="str">
        <f>IFERROR((AQ1114-#REF!+#REF!)/(#REF!-#REF!)*100,"")</f>
        <v/>
      </c>
      <c r="AV1114" s="224"/>
      <c r="AW1114" s="224"/>
      <c r="AX1114" s="224"/>
    </row>
    <row r="1115" ht="12.75" customHeight="1" spans="1:50">
      <c r="A1115" s="13">
        <v>1108</v>
      </c>
      <c r="B1115" s="204" t="s">
        <v>3038</v>
      </c>
      <c r="C1115" s="204" t="s">
        <v>3010</v>
      </c>
      <c r="D1115" s="205" t="s">
        <v>1798</v>
      </c>
      <c r="E1115" s="206"/>
      <c r="F1115" s="206"/>
      <c r="G1115" s="207" t="s">
        <v>3126</v>
      </c>
      <c r="H1115" s="208"/>
      <c r="I1115" s="209" t="s">
        <v>1799</v>
      </c>
      <c r="J1115" s="208">
        <v>1</v>
      </c>
      <c r="K1115" s="209" t="s">
        <v>3127</v>
      </c>
      <c r="L1115" s="215" t="s">
        <v>3011</v>
      </c>
      <c r="M1115" s="214" t="str">
        <f t="shared" si="187"/>
        <v>1998-03-23</v>
      </c>
      <c r="N1115" s="46"/>
      <c r="O1115" s="16"/>
      <c r="P1115" s="14"/>
      <c r="Q1115" s="217">
        <v>430</v>
      </c>
      <c r="R1115" s="16">
        <v>0</v>
      </c>
      <c r="S1115" s="16"/>
      <c r="T1115" s="16">
        <f t="shared" si="196"/>
        <v>10</v>
      </c>
      <c r="U1115" s="46"/>
      <c r="V1115" s="16">
        <f t="shared" si="197"/>
        <v>10</v>
      </c>
      <c r="W1115" s="16" t="str">
        <f t="shared" si="188"/>
        <v/>
      </c>
      <c r="X1115" s="14"/>
      <c r="Y1115" s="2"/>
      <c r="AA1115" s="45" t="s">
        <v>3129</v>
      </c>
      <c r="AB1115" s="224" t="s">
        <v>3130</v>
      </c>
      <c r="AC1115" s="224"/>
      <c r="AD1115" s="224"/>
      <c r="AE1115" s="224"/>
      <c r="AF1115" s="224"/>
      <c r="AG1115" s="224">
        <v>1</v>
      </c>
      <c r="AH1115" s="224">
        <v>0</v>
      </c>
      <c r="AI1115" s="224">
        <v>0</v>
      </c>
      <c r="AJ1115" s="224">
        <v>10</v>
      </c>
      <c r="AK1115" s="230">
        <f t="shared" si="189"/>
        <v>1998</v>
      </c>
      <c r="AL1115" s="224">
        <f t="shared" si="190"/>
        <v>10</v>
      </c>
      <c r="AM1115" s="224">
        <v>0</v>
      </c>
      <c r="AN1115" s="224">
        <f t="shared" si="191"/>
        <v>10</v>
      </c>
      <c r="AO1115" s="224">
        <f t="shared" si="192"/>
        <v>10</v>
      </c>
      <c r="AP1115" s="233"/>
      <c r="AQ1115" s="224">
        <f t="shared" si="193"/>
        <v>10</v>
      </c>
      <c r="AR1115" s="224"/>
      <c r="AS1115" s="224">
        <f t="shared" si="194"/>
        <v>10</v>
      </c>
      <c r="AT1115" s="224">
        <f t="shared" si="195"/>
        <v>0</v>
      </c>
      <c r="AU1115" s="224" t="str">
        <f>IFERROR((AQ1115-#REF!+#REF!)/(#REF!-#REF!)*100,"")</f>
        <v/>
      </c>
      <c r="AV1115" s="224"/>
      <c r="AW1115" s="224"/>
      <c r="AX1115" s="224"/>
    </row>
    <row r="1116" ht="12.75" customHeight="1" spans="1:50">
      <c r="A1116" s="13">
        <v>1109</v>
      </c>
      <c r="B1116" s="204" t="s">
        <v>3039</v>
      </c>
      <c r="C1116" s="204" t="s">
        <v>3010</v>
      </c>
      <c r="D1116" s="205" t="s">
        <v>1798</v>
      </c>
      <c r="E1116" s="206"/>
      <c r="F1116" s="206"/>
      <c r="G1116" s="207" t="s">
        <v>3126</v>
      </c>
      <c r="H1116" s="208"/>
      <c r="I1116" s="209" t="s">
        <v>1799</v>
      </c>
      <c r="J1116" s="208">
        <v>1</v>
      </c>
      <c r="K1116" s="209" t="s">
        <v>3127</v>
      </c>
      <c r="L1116" s="215" t="s">
        <v>3011</v>
      </c>
      <c r="M1116" s="214" t="str">
        <f t="shared" si="187"/>
        <v>1998-03-23</v>
      </c>
      <c r="N1116" s="46"/>
      <c r="O1116" s="16"/>
      <c r="P1116" s="14"/>
      <c r="Q1116" s="217">
        <v>430</v>
      </c>
      <c r="R1116" s="16">
        <v>0</v>
      </c>
      <c r="S1116" s="16"/>
      <c r="T1116" s="16">
        <f t="shared" si="196"/>
        <v>10</v>
      </c>
      <c r="U1116" s="46"/>
      <c r="V1116" s="16">
        <f t="shared" si="197"/>
        <v>10</v>
      </c>
      <c r="W1116" s="16" t="str">
        <f t="shared" si="188"/>
        <v/>
      </c>
      <c r="X1116" s="14"/>
      <c r="Y1116" s="2"/>
      <c r="AA1116" s="45" t="s">
        <v>3129</v>
      </c>
      <c r="AB1116" s="224" t="s">
        <v>3130</v>
      </c>
      <c r="AC1116" s="224"/>
      <c r="AD1116" s="224"/>
      <c r="AE1116" s="224"/>
      <c r="AF1116" s="224"/>
      <c r="AG1116" s="224">
        <v>1</v>
      </c>
      <c r="AH1116" s="224">
        <v>0</v>
      </c>
      <c r="AI1116" s="224">
        <v>0</v>
      </c>
      <c r="AJ1116" s="224">
        <v>10</v>
      </c>
      <c r="AK1116" s="230">
        <f t="shared" si="189"/>
        <v>1998</v>
      </c>
      <c r="AL1116" s="224">
        <f t="shared" si="190"/>
        <v>10</v>
      </c>
      <c r="AM1116" s="224">
        <v>0</v>
      </c>
      <c r="AN1116" s="224">
        <f t="shared" si="191"/>
        <v>10</v>
      </c>
      <c r="AO1116" s="224">
        <f t="shared" si="192"/>
        <v>10</v>
      </c>
      <c r="AP1116" s="233"/>
      <c r="AQ1116" s="224">
        <f t="shared" si="193"/>
        <v>10</v>
      </c>
      <c r="AR1116" s="224"/>
      <c r="AS1116" s="224">
        <f t="shared" si="194"/>
        <v>10</v>
      </c>
      <c r="AT1116" s="224">
        <f t="shared" si="195"/>
        <v>0</v>
      </c>
      <c r="AU1116" s="224" t="str">
        <f>IFERROR((AQ1116-#REF!+#REF!)/(#REF!-#REF!)*100,"")</f>
        <v/>
      </c>
      <c r="AV1116" s="224"/>
      <c r="AW1116" s="224"/>
      <c r="AX1116" s="224"/>
    </row>
    <row r="1117" ht="12.75" customHeight="1" spans="1:50">
      <c r="A1117" s="13">
        <v>1110</v>
      </c>
      <c r="B1117" s="204" t="s">
        <v>3040</v>
      </c>
      <c r="C1117" s="204" t="s">
        <v>3010</v>
      </c>
      <c r="D1117" s="205" t="s">
        <v>1798</v>
      </c>
      <c r="E1117" s="206"/>
      <c r="F1117" s="206"/>
      <c r="G1117" s="207" t="s">
        <v>3126</v>
      </c>
      <c r="H1117" s="208"/>
      <c r="I1117" s="209" t="s">
        <v>1799</v>
      </c>
      <c r="J1117" s="208">
        <v>1</v>
      </c>
      <c r="K1117" s="209" t="s">
        <v>3127</v>
      </c>
      <c r="L1117" s="215" t="s">
        <v>3011</v>
      </c>
      <c r="M1117" s="214" t="str">
        <f t="shared" si="187"/>
        <v>1998-03-23</v>
      </c>
      <c r="N1117" s="46"/>
      <c r="O1117" s="16"/>
      <c r="P1117" s="14"/>
      <c r="Q1117" s="217">
        <v>430</v>
      </c>
      <c r="R1117" s="16">
        <v>0</v>
      </c>
      <c r="S1117" s="16"/>
      <c r="T1117" s="16">
        <f t="shared" si="196"/>
        <v>10</v>
      </c>
      <c r="U1117" s="46"/>
      <c r="V1117" s="16">
        <f t="shared" si="197"/>
        <v>10</v>
      </c>
      <c r="W1117" s="16" t="str">
        <f t="shared" si="188"/>
        <v/>
      </c>
      <c r="X1117" s="14"/>
      <c r="Y1117" s="2"/>
      <c r="AA1117" s="45" t="s">
        <v>3129</v>
      </c>
      <c r="AB1117" s="224" t="s">
        <v>3130</v>
      </c>
      <c r="AC1117" s="224"/>
      <c r="AD1117" s="224"/>
      <c r="AE1117" s="224"/>
      <c r="AF1117" s="224"/>
      <c r="AG1117" s="224">
        <v>1</v>
      </c>
      <c r="AH1117" s="224">
        <v>0</v>
      </c>
      <c r="AI1117" s="224">
        <v>0</v>
      </c>
      <c r="AJ1117" s="224">
        <v>10</v>
      </c>
      <c r="AK1117" s="230">
        <f t="shared" si="189"/>
        <v>1998</v>
      </c>
      <c r="AL1117" s="224">
        <f t="shared" si="190"/>
        <v>10</v>
      </c>
      <c r="AM1117" s="224">
        <v>0</v>
      </c>
      <c r="AN1117" s="224">
        <f t="shared" si="191"/>
        <v>10</v>
      </c>
      <c r="AO1117" s="224">
        <f t="shared" si="192"/>
        <v>10</v>
      </c>
      <c r="AP1117" s="233"/>
      <c r="AQ1117" s="224">
        <f t="shared" si="193"/>
        <v>10</v>
      </c>
      <c r="AR1117" s="224"/>
      <c r="AS1117" s="224">
        <f t="shared" si="194"/>
        <v>10</v>
      </c>
      <c r="AT1117" s="224">
        <f t="shared" si="195"/>
        <v>0</v>
      </c>
      <c r="AU1117" s="224" t="str">
        <f>IFERROR((AQ1117-#REF!+#REF!)/(#REF!-#REF!)*100,"")</f>
        <v/>
      </c>
      <c r="AV1117" s="224"/>
      <c r="AW1117" s="224"/>
      <c r="AX1117" s="224"/>
    </row>
    <row r="1118" ht="12.75" customHeight="1" spans="1:50">
      <c r="A1118" s="13">
        <v>1111</v>
      </c>
      <c r="B1118" s="204" t="s">
        <v>3041</v>
      </c>
      <c r="C1118" s="204" t="s">
        <v>3010</v>
      </c>
      <c r="D1118" s="205" t="s">
        <v>1798</v>
      </c>
      <c r="E1118" s="206"/>
      <c r="F1118" s="206"/>
      <c r="G1118" s="207" t="s">
        <v>3126</v>
      </c>
      <c r="H1118" s="208"/>
      <c r="I1118" s="209" t="s">
        <v>1799</v>
      </c>
      <c r="J1118" s="208">
        <v>1</v>
      </c>
      <c r="K1118" s="209" t="s">
        <v>3127</v>
      </c>
      <c r="L1118" s="215" t="s">
        <v>3011</v>
      </c>
      <c r="M1118" s="214" t="str">
        <f t="shared" si="187"/>
        <v>1998-03-23</v>
      </c>
      <c r="N1118" s="46"/>
      <c r="O1118" s="16"/>
      <c r="P1118" s="14"/>
      <c r="Q1118" s="217">
        <v>430</v>
      </c>
      <c r="R1118" s="16">
        <v>0</v>
      </c>
      <c r="S1118" s="16"/>
      <c r="T1118" s="16">
        <f t="shared" si="196"/>
        <v>10</v>
      </c>
      <c r="U1118" s="46"/>
      <c r="V1118" s="16">
        <f t="shared" si="197"/>
        <v>10</v>
      </c>
      <c r="W1118" s="16" t="str">
        <f t="shared" si="188"/>
        <v/>
      </c>
      <c r="X1118" s="14"/>
      <c r="Y1118" s="2"/>
      <c r="AA1118" s="45" t="s">
        <v>3129</v>
      </c>
      <c r="AB1118" s="224" t="s">
        <v>3130</v>
      </c>
      <c r="AC1118" s="224"/>
      <c r="AD1118" s="224"/>
      <c r="AE1118" s="224"/>
      <c r="AF1118" s="224"/>
      <c r="AG1118" s="224">
        <v>1</v>
      </c>
      <c r="AH1118" s="224">
        <v>0</v>
      </c>
      <c r="AI1118" s="224">
        <v>0</v>
      </c>
      <c r="AJ1118" s="224">
        <v>10</v>
      </c>
      <c r="AK1118" s="230">
        <f t="shared" si="189"/>
        <v>1998</v>
      </c>
      <c r="AL1118" s="224">
        <f t="shared" si="190"/>
        <v>10</v>
      </c>
      <c r="AM1118" s="224">
        <v>0</v>
      </c>
      <c r="AN1118" s="224">
        <f t="shared" si="191"/>
        <v>10</v>
      </c>
      <c r="AO1118" s="224">
        <f t="shared" si="192"/>
        <v>10</v>
      </c>
      <c r="AP1118" s="233"/>
      <c r="AQ1118" s="224">
        <f t="shared" si="193"/>
        <v>10</v>
      </c>
      <c r="AR1118" s="224"/>
      <c r="AS1118" s="224">
        <f t="shared" si="194"/>
        <v>10</v>
      </c>
      <c r="AT1118" s="224">
        <f t="shared" si="195"/>
        <v>0</v>
      </c>
      <c r="AU1118" s="224" t="str">
        <f>IFERROR((AQ1118-#REF!+#REF!)/(#REF!-#REF!)*100,"")</f>
        <v/>
      </c>
      <c r="AV1118" s="224"/>
      <c r="AW1118" s="224"/>
      <c r="AX1118" s="224"/>
    </row>
    <row r="1119" ht="12.75" customHeight="1" spans="1:50">
      <c r="A1119" s="13">
        <v>1112</v>
      </c>
      <c r="B1119" s="204" t="s">
        <v>3042</v>
      </c>
      <c r="C1119" s="204" t="s">
        <v>3010</v>
      </c>
      <c r="D1119" s="205" t="s">
        <v>1798</v>
      </c>
      <c r="E1119" s="206"/>
      <c r="F1119" s="206"/>
      <c r="G1119" s="207" t="s">
        <v>3126</v>
      </c>
      <c r="H1119" s="208"/>
      <c r="I1119" s="209" t="s">
        <v>1799</v>
      </c>
      <c r="J1119" s="208">
        <v>1</v>
      </c>
      <c r="K1119" s="209" t="s">
        <v>3127</v>
      </c>
      <c r="L1119" s="215" t="s">
        <v>3011</v>
      </c>
      <c r="M1119" s="214" t="str">
        <f t="shared" si="187"/>
        <v>1998-03-23</v>
      </c>
      <c r="N1119" s="46"/>
      <c r="O1119" s="16"/>
      <c r="P1119" s="14"/>
      <c r="Q1119" s="217">
        <v>430</v>
      </c>
      <c r="R1119" s="16">
        <v>0</v>
      </c>
      <c r="S1119" s="16"/>
      <c r="T1119" s="16">
        <f t="shared" si="196"/>
        <v>10</v>
      </c>
      <c r="U1119" s="46"/>
      <c r="V1119" s="16">
        <f t="shared" si="197"/>
        <v>10</v>
      </c>
      <c r="W1119" s="16" t="str">
        <f t="shared" si="188"/>
        <v/>
      </c>
      <c r="X1119" s="14"/>
      <c r="Y1119" s="2"/>
      <c r="AA1119" s="45" t="s">
        <v>3129</v>
      </c>
      <c r="AB1119" s="224" t="s">
        <v>3130</v>
      </c>
      <c r="AC1119" s="224"/>
      <c r="AD1119" s="224"/>
      <c r="AE1119" s="224"/>
      <c r="AF1119" s="224"/>
      <c r="AG1119" s="224">
        <v>1</v>
      </c>
      <c r="AH1119" s="224">
        <v>0</v>
      </c>
      <c r="AI1119" s="224">
        <v>0</v>
      </c>
      <c r="AJ1119" s="224">
        <v>10</v>
      </c>
      <c r="AK1119" s="230">
        <f t="shared" si="189"/>
        <v>1998</v>
      </c>
      <c r="AL1119" s="224">
        <f t="shared" si="190"/>
        <v>10</v>
      </c>
      <c r="AM1119" s="224">
        <v>0</v>
      </c>
      <c r="AN1119" s="224">
        <f t="shared" si="191"/>
        <v>10</v>
      </c>
      <c r="AO1119" s="224">
        <f t="shared" si="192"/>
        <v>10</v>
      </c>
      <c r="AP1119" s="233"/>
      <c r="AQ1119" s="224">
        <f t="shared" si="193"/>
        <v>10</v>
      </c>
      <c r="AR1119" s="224"/>
      <c r="AS1119" s="224">
        <f t="shared" si="194"/>
        <v>10</v>
      </c>
      <c r="AT1119" s="224">
        <f t="shared" si="195"/>
        <v>0</v>
      </c>
      <c r="AU1119" s="224" t="str">
        <f>IFERROR((AQ1119-#REF!+#REF!)/(#REF!-#REF!)*100,"")</f>
        <v/>
      </c>
      <c r="AV1119" s="224"/>
      <c r="AW1119" s="224"/>
      <c r="AX1119" s="224"/>
    </row>
    <row r="1120" ht="12.75" customHeight="1" spans="1:50">
      <c r="A1120" s="13">
        <v>1113</v>
      </c>
      <c r="B1120" s="204" t="s">
        <v>3043</v>
      </c>
      <c r="C1120" s="204" t="s">
        <v>3044</v>
      </c>
      <c r="D1120" s="205" t="s">
        <v>1805</v>
      </c>
      <c r="E1120" s="206"/>
      <c r="F1120" s="206"/>
      <c r="G1120" s="207" t="s">
        <v>3126</v>
      </c>
      <c r="H1120" s="208"/>
      <c r="I1120" s="209" t="s">
        <v>1806</v>
      </c>
      <c r="J1120" s="208">
        <v>1</v>
      </c>
      <c r="K1120" s="209" t="s">
        <v>3127</v>
      </c>
      <c r="L1120" s="215" t="s">
        <v>3045</v>
      </c>
      <c r="M1120" s="214" t="str">
        <f t="shared" si="187"/>
        <v>2005-07-07</v>
      </c>
      <c r="N1120" s="46"/>
      <c r="O1120" s="16"/>
      <c r="P1120" s="14"/>
      <c r="Q1120" s="217">
        <v>1080</v>
      </c>
      <c r="R1120" s="16">
        <v>0</v>
      </c>
      <c r="S1120" s="16"/>
      <c r="T1120" s="16">
        <f t="shared" si="196"/>
        <v>50</v>
      </c>
      <c r="U1120" s="46"/>
      <c r="V1120" s="16">
        <f t="shared" si="197"/>
        <v>50</v>
      </c>
      <c r="W1120" s="16" t="str">
        <f t="shared" si="188"/>
        <v/>
      </c>
      <c r="X1120" s="14"/>
      <c r="Y1120" s="2"/>
      <c r="AA1120" s="45" t="s">
        <v>3129</v>
      </c>
      <c r="AB1120" s="224" t="s">
        <v>3130</v>
      </c>
      <c r="AC1120" s="224"/>
      <c r="AD1120" s="224"/>
      <c r="AE1120" s="224"/>
      <c r="AF1120" s="224"/>
      <c r="AG1120" s="224">
        <v>1</v>
      </c>
      <c r="AH1120" s="224">
        <v>0</v>
      </c>
      <c r="AI1120" s="224">
        <v>0</v>
      </c>
      <c r="AJ1120" s="224">
        <v>50</v>
      </c>
      <c r="AK1120" s="230">
        <f t="shared" si="189"/>
        <v>2005</v>
      </c>
      <c r="AL1120" s="224">
        <f t="shared" si="190"/>
        <v>50</v>
      </c>
      <c r="AM1120" s="224">
        <v>0</v>
      </c>
      <c r="AN1120" s="224">
        <f t="shared" si="191"/>
        <v>50</v>
      </c>
      <c r="AO1120" s="224">
        <f t="shared" si="192"/>
        <v>50</v>
      </c>
      <c r="AP1120" s="233"/>
      <c r="AQ1120" s="224">
        <f t="shared" si="193"/>
        <v>50</v>
      </c>
      <c r="AR1120" s="224"/>
      <c r="AS1120" s="224">
        <f t="shared" si="194"/>
        <v>50</v>
      </c>
      <c r="AT1120" s="224">
        <f t="shared" si="195"/>
        <v>0</v>
      </c>
      <c r="AU1120" s="224" t="str">
        <f>IFERROR((AQ1120-#REF!+#REF!)/(#REF!-#REF!)*100,"")</f>
        <v/>
      </c>
      <c r="AV1120" s="224"/>
      <c r="AW1120" s="224"/>
      <c r="AX1120" s="224"/>
    </row>
    <row r="1121" ht="12.75" customHeight="1" spans="1:50">
      <c r="A1121" s="13">
        <v>1114</v>
      </c>
      <c r="B1121" s="204" t="s">
        <v>3046</v>
      </c>
      <c r="C1121" s="204" t="s">
        <v>3047</v>
      </c>
      <c r="D1121" s="205" t="s">
        <v>1805</v>
      </c>
      <c r="E1121" s="206"/>
      <c r="F1121" s="209" t="s">
        <v>3048</v>
      </c>
      <c r="G1121" s="207" t="s">
        <v>3126</v>
      </c>
      <c r="H1121" s="208">
        <v>0.35</v>
      </c>
      <c r="I1121" s="209" t="s">
        <v>1806</v>
      </c>
      <c r="J1121" s="208">
        <v>1</v>
      </c>
      <c r="K1121" s="209" t="s">
        <v>3127</v>
      </c>
      <c r="L1121" s="215" t="s">
        <v>3049</v>
      </c>
      <c r="M1121" s="214" t="str">
        <f t="shared" si="187"/>
        <v>2004-08-16</v>
      </c>
      <c r="N1121" s="46"/>
      <c r="O1121" s="16"/>
      <c r="P1121" s="14"/>
      <c r="Q1121" s="217">
        <v>1695</v>
      </c>
      <c r="R1121" s="16">
        <v>0</v>
      </c>
      <c r="S1121" s="16"/>
      <c r="T1121" s="16">
        <f t="shared" si="196"/>
        <v>390</v>
      </c>
      <c r="U1121" s="46"/>
      <c r="V1121" s="16">
        <f t="shared" si="197"/>
        <v>390</v>
      </c>
      <c r="W1121" s="16" t="str">
        <f t="shared" si="188"/>
        <v/>
      </c>
      <c r="X1121" s="14"/>
      <c r="Y1121" s="2"/>
      <c r="AA1121" s="45" t="s">
        <v>3134</v>
      </c>
      <c r="AB1121" s="224" t="s">
        <v>3130</v>
      </c>
      <c r="AC1121" s="224">
        <v>55290</v>
      </c>
      <c r="AD1121" s="224">
        <v>2280</v>
      </c>
      <c r="AE1121" s="224"/>
      <c r="AF1121" s="224"/>
      <c r="AG1121" s="224">
        <v>0.02</v>
      </c>
      <c r="AH1121" s="224">
        <v>0.98</v>
      </c>
      <c r="AI1121" s="224">
        <v>0</v>
      </c>
      <c r="AJ1121" s="224">
        <v>0</v>
      </c>
      <c r="AK1121" s="230">
        <f t="shared" si="189"/>
        <v>2004</v>
      </c>
      <c r="AL1121" s="224">
        <f t="shared" si="190"/>
        <v>390</v>
      </c>
      <c r="AM1121" s="224">
        <v>0</v>
      </c>
      <c r="AN1121" s="224">
        <f t="shared" si="191"/>
        <v>390</v>
      </c>
      <c r="AO1121" s="224">
        <f t="shared" si="192"/>
        <v>390</v>
      </c>
      <c r="AP1121" s="233"/>
      <c r="AQ1121" s="224">
        <f t="shared" si="193"/>
        <v>390</v>
      </c>
      <c r="AR1121" s="224"/>
      <c r="AS1121" s="224">
        <f t="shared" si="194"/>
        <v>390</v>
      </c>
      <c r="AT1121" s="224">
        <f t="shared" si="195"/>
        <v>0</v>
      </c>
      <c r="AU1121" s="224" t="str">
        <f>IFERROR((AQ1121-#REF!+#REF!)/(#REF!-#REF!)*100,"")</f>
        <v/>
      </c>
      <c r="AV1121" s="224"/>
      <c r="AW1121" s="224"/>
      <c r="AX1121" s="224"/>
    </row>
    <row r="1122" ht="12.75" customHeight="1" spans="1:50">
      <c r="A1122" s="13">
        <v>1115</v>
      </c>
      <c r="B1122" s="204" t="s">
        <v>3050</v>
      </c>
      <c r="C1122" s="204" t="s">
        <v>3047</v>
      </c>
      <c r="D1122" s="205" t="s">
        <v>1805</v>
      </c>
      <c r="E1122" s="206"/>
      <c r="F1122" s="209" t="s">
        <v>3048</v>
      </c>
      <c r="G1122" s="207" t="s">
        <v>3126</v>
      </c>
      <c r="H1122" s="208">
        <v>0.35</v>
      </c>
      <c r="I1122" s="209" t="s">
        <v>1806</v>
      </c>
      <c r="J1122" s="208">
        <v>1</v>
      </c>
      <c r="K1122" s="209" t="s">
        <v>3127</v>
      </c>
      <c r="L1122" s="215" t="s">
        <v>3051</v>
      </c>
      <c r="M1122" s="214" t="str">
        <f t="shared" si="187"/>
        <v>2004-08-15</v>
      </c>
      <c r="N1122" s="46"/>
      <c r="O1122" s="16"/>
      <c r="P1122" s="14"/>
      <c r="Q1122" s="217">
        <v>1695</v>
      </c>
      <c r="R1122" s="16">
        <v>0</v>
      </c>
      <c r="S1122" s="16"/>
      <c r="T1122" s="16">
        <f t="shared" si="196"/>
        <v>390</v>
      </c>
      <c r="U1122" s="46"/>
      <c r="V1122" s="16">
        <f t="shared" si="197"/>
        <v>390</v>
      </c>
      <c r="W1122" s="16" t="str">
        <f t="shared" si="188"/>
        <v/>
      </c>
      <c r="X1122" s="14"/>
      <c r="Y1122" s="2"/>
      <c r="AA1122" s="45" t="s">
        <v>3134</v>
      </c>
      <c r="AB1122" s="224" t="s">
        <v>3130</v>
      </c>
      <c r="AC1122" s="224">
        <v>55290</v>
      </c>
      <c r="AD1122" s="224">
        <v>2280</v>
      </c>
      <c r="AE1122" s="224"/>
      <c r="AF1122" s="224"/>
      <c r="AG1122" s="224">
        <v>0.02</v>
      </c>
      <c r="AH1122" s="224">
        <v>0.98</v>
      </c>
      <c r="AI1122" s="224">
        <v>0</v>
      </c>
      <c r="AJ1122" s="224">
        <v>0</v>
      </c>
      <c r="AK1122" s="230">
        <f t="shared" si="189"/>
        <v>2004</v>
      </c>
      <c r="AL1122" s="224">
        <f t="shared" si="190"/>
        <v>390</v>
      </c>
      <c r="AM1122" s="224">
        <v>0</v>
      </c>
      <c r="AN1122" s="224">
        <f t="shared" si="191"/>
        <v>390</v>
      </c>
      <c r="AO1122" s="224">
        <f t="shared" si="192"/>
        <v>390</v>
      </c>
      <c r="AP1122" s="233"/>
      <c r="AQ1122" s="224">
        <f t="shared" si="193"/>
        <v>390</v>
      </c>
      <c r="AR1122" s="224"/>
      <c r="AS1122" s="224">
        <f t="shared" si="194"/>
        <v>390</v>
      </c>
      <c r="AT1122" s="224">
        <f t="shared" si="195"/>
        <v>0</v>
      </c>
      <c r="AU1122" s="224" t="str">
        <f>IFERROR((AQ1122-#REF!+#REF!)/(#REF!-#REF!)*100,"")</f>
        <v/>
      </c>
      <c r="AV1122" s="224"/>
      <c r="AW1122" s="224"/>
      <c r="AX1122" s="224"/>
    </row>
    <row r="1123" ht="12.75" customHeight="1" spans="1:50">
      <c r="A1123" s="13">
        <v>1116</v>
      </c>
      <c r="B1123" s="204" t="s">
        <v>3052</v>
      </c>
      <c r="C1123" s="204" t="s">
        <v>3053</v>
      </c>
      <c r="D1123" s="205" t="s">
        <v>2035</v>
      </c>
      <c r="E1123" s="206"/>
      <c r="F1123" s="209" t="s">
        <v>1975</v>
      </c>
      <c r="G1123" s="207" t="s">
        <v>3126</v>
      </c>
      <c r="H1123" s="208">
        <v>1</v>
      </c>
      <c r="I1123" s="209" t="s">
        <v>1806</v>
      </c>
      <c r="J1123" s="208">
        <v>1</v>
      </c>
      <c r="K1123" s="209" t="s">
        <v>3127</v>
      </c>
      <c r="L1123" s="215" t="s">
        <v>3054</v>
      </c>
      <c r="M1123" s="214" t="str">
        <f t="shared" si="187"/>
        <v>2003-12-29</v>
      </c>
      <c r="N1123" s="46"/>
      <c r="O1123" s="16"/>
      <c r="P1123" s="14"/>
      <c r="Q1123" s="217">
        <v>99000</v>
      </c>
      <c r="R1123" s="16">
        <v>0</v>
      </c>
      <c r="S1123" s="16"/>
      <c r="T1123" s="16">
        <f t="shared" si="196"/>
        <v>4420</v>
      </c>
      <c r="U1123" s="46"/>
      <c r="V1123" s="16">
        <f t="shared" si="197"/>
        <v>4420</v>
      </c>
      <c r="W1123" s="16" t="str">
        <f t="shared" si="188"/>
        <v/>
      </c>
      <c r="X1123" s="14"/>
      <c r="Y1123" s="2"/>
      <c r="AA1123" s="45" t="s">
        <v>3134</v>
      </c>
      <c r="AB1123" s="224" t="s">
        <v>3130</v>
      </c>
      <c r="AC1123" s="224">
        <v>55290</v>
      </c>
      <c r="AD1123" s="224">
        <v>9810</v>
      </c>
      <c r="AE1123" s="224"/>
      <c r="AF1123" s="224"/>
      <c r="AG1123" s="224">
        <v>0.08</v>
      </c>
      <c r="AH1123" s="224">
        <v>0.92</v>
      </c>
      <c r="AI1123" s="224">
        <v>0</v>
      </c>
      <c r="AJ1123" s="224">
        <v>0</v>
      </c>
      <c r="AK1123" s="230">
        <f t="shared" si="189"/>
        <v>2003</v>
      </c>
      <c r="AL1123" s="224">
        <f t="shared" si="190"/>
        <v>4420</v>
      </c>
      <c r="AM1123" s="224">
        <v>0</v>
      </c>
      <c r="AN1123" s="224">
        <f t="shared" si="191"/>
        <v>4420</v>
      </c>
      <c r="AO1123" s="224">
        <f t="shared" si="192"/>
        <v>4420</v>
      </c>
      <c r="AP1123" s="233"/>
      <c r="AQ1123" s="224">
        <f t="shared" si="193"/>
        <v>4420</v>
      </c>
      <c r="AR1123" s="224"/>
      <c r="AS1123" s="224">
        <f t="shared" si="194"/>
        <v>4420</v>
      </c>
      <c r="AT1123" s="224">
        <f t="shared" si="195"/>
        <v>0</v>
      </c>
      <c r="AU1123" s="224" t="str">
        <f>IFERROR((AQ1123-#REF!+#REF!)/(#REF!-#REF!)*100,"")</f>
        <v/>
      </c>
      <c r="AV1123" s="224"/>
      <c r="AW1123" s="224"/>
      <c r="AX1123" s="224"/>
    </row>
    <row r="1124" ht="12.75" customHeight="1" spans="1:50">
      <c r="A1124" s="13">
        <v>1117</v>
      </c>
      <c r="B1124" s="204" t="s">
        <v>3055</v>
      </c>
      <c r="C1124" s="204" t="s">
        <v>3056</v>
      </c>
      <c r="D1124" s="205" t="s">
        <v>3057</v>
      </c>
      <c r="E1124" s="206"/>
      <c r="F1124" s="209" t="s">
        <v>1978</v>
      </c>
      <c r="G1124" s="207" t="s">
        <v>3126</v>
      </c>
      <c r="H1124" s="208">
        <v>2</v>
      </c>
      <c r="I1124" s="209" t="s">
        <v>3058</v>
      </c>
      <c r="J1124" s="208">
        <v>1</v>
      </c>
      <c r="K1124" s="209" t="s">
        <v>3127</v>
      </c>
      <c r="L1124" s="215" t="s">
        <v>3059</v>
      </c>
      <c r="M1124" s="214" t="str">
        <f t="shared" si="187"/>
        <v>2004-09-21</v>
      </c>
      <c r="N1124" s="46"/>
      <c r="O1124" s="16"/>
      <c r="P1124" s="14"/>
      <c r="Q1124" s="217">
        <v>14200</v>
      </c>
      <c r="R1124" s="16">
        <v>0</v>
      </c>
      <c r="S1124" s="16"/>
      <c r="T1124" s="16">
        <f t="shared" si="196"/>
        <v>3960</v>
      </c>
      <c r="U1124" s="46"/>
      <c r="V1124" s="16">
        <f t="shared" si="197"/>
        <v>3960</v>
      </c>
      <c r="W1124" s="16" t="str">
        <f t="shared" si="188"/>
        <v/>
      </c>
      <c r="X1124" s="14"/>
      <c r="Y1124" s="2"/>
      <c r="AA1124" s="45" t="s">
        <v>3134</v>
      </c>
      <c r="AB1124" s="224" t="s">
        <v>3130</v>
      </c>
      <c r="AC1124" s="224">
        <v>1980</v>
      </c>
      <c r="AD1124" s="224"/>
      <c r="AE1124" s="224"/>
      <c r="AF1124" s="224"/>
      <c r="AG1124" s="224">
        <v>1</v>
      </c>
      <c r="AH1124" s="224">
        <v>0</v>
      </c>
      <c r="AI1124" s="224">
        <v>0</v>
      </c>
      <c r="AJ1124" s="224">
        <v>0</v>
      </c>
      <c r="AK1124" s="230">
        <f t="shared" si="189"/>
        <v>2004</v>
      </c>
      <c r="AL1124" s="224">
        <f t="shared" si="190"/>
        <v>3960</v>
      </c>
      <c r="AM1124" s="224">
        <v>0</v>
      </c>
      <c r="AN1124" s="224">
        <f t="shared" si="191"/>
        <v>3960</v>
      </c>
      <c r="AO1124" s="224">
        <f t="shared" si="192"/>
        <v>3960</v>
      </c>
      <c r="AP1124" s="233"/>
      <c r="AQ1124" s="224">
        <f t="shared" si="193"/>
        <v>3960</v>
      </c>
      <c r="AR1124" s="224"/>
      <c r="AS1124" s="224">
        <f t="shared" si="194"/>
        <v>3960</v>
      </c>
      <c r="AT1124" s="224">
        <f t="shared" si="195"/>
        <v>0</v>
      </c>
      <c r="AU1124" s="224" t="str">
        <f>IFERROR((AQ1124-#REF!+#REF!)/(#REF!-#REF!)*100,"")</f>
        <v/>
      </c>
      <c r="AV1124" s="224"/>
      <c r="AW1124" s="224"/>
      <c r="AX1124" s="224"/>
    </row>
    <row r="1125" ht="12.75" customHeight="1" spans="1:52">
      <c r="A1125" s="234">
        <v>1118</v>
      </c>
      <c r="B1125" s="235" t="s">
        <v>3192</v>
      </c>
      <c r="C1125" s="235" t="s">
        <v>3193</v>
      </c>
      <c r="D1125" s="236" t="s">
        <v>3194</v>
      </c>
      <c r="E1125" s="237"/>
      <c r="F1125" s="239" t="s">
        <v>3195</v>
      </c>
      <c r="G1125" s="238" t="s">
        <v>3126</v>
      </c>
      <c r="H1125" s="216">
        <v>1080</v>
      </c>
      <c r="I1125" s="239" t="s">
        <v>3058</v>
      </c>
      <c r="J1125" s="216">
        <v>1</v>
      </c>
      <c r="K1125" s="209" t="s">
        <v>3127</v>
      </c>
      <c r="L1125" s="215" t="s">
        <v>3196</v>
      </c>
      <c r="M1125" s="214" t="str">
        <f t="shared" si="187"/>
        <v>1998-03-31</v>
      </c>
      <c r="N1125" s="46"/>
      <c r="O1125" s="16"/>
      <c r="P1125" s="14"/>
      <c r="Q1125" s="243">
        <v>4929.48</v>
      </c>
      <c r="R1125" s="16">
        <v>0</v>
      </c>
      <c r="S1125" s="16"/>
      <c r="T1125" s="16">
        <f t="shared" si="196"/>
        <v>0</v>
      </c>
      <c r="U1125" s="46"/>
      <c r="V1125" s="16">
        <f t="shared" si="197"/>
        <v>0</v>
      </c>
      <c r="W1125" s="16" t="str">
        <f t="shared" si="188"/>
        <v/>
      </c>
      <c r="X1125" s="14"/>
      <c r="Y1125" s="2"/>
      <c r="AA1125" s="245" t="s">
        <v>3134</v>
      </c>
      <c r="AB1125" s="246" t="s">
        <v>3130</v>
      </c>
      <c r="AC1125" s="246"/>
      <c r="AD1125" s="246"/>
      <c r="AE1125" s="246"/>
      <c r="AF1125" s="246"/>
      <c r="AG1125" s="246">
        <v>1</v>
      </c>
      <c r="AH1125" s="246">
        <v>0</v>
      </c>
      <c r="AI1125" s="246">
        <v>0</v>
      </c>
      <c r="AJ1125" s="246">
        <v>0</v>
      </c>
      <c r="AK1125" s="247">
        <f t="shared" si="189"/>
        <v>1998</v>
      </c>
      <c r="AL1125" s="246">
        <f t="shared" si="190"/>
        <v>0</v>
      </c>
      <c r="AM1125" s="246">
        <v>0</v>
      </c>
      <c r="AN1125" s="246">
        <f t="shared" si="191"/>
        <v>0</v>
      </c>
      <c r="AO1125" s="246">
        <f t="shared" si="192"/>
        <v>0</v>
      </c>
      <c r="AP1125" s="248"/>
      <c r="AQ1125" s="246">
        <f t="shared" si="193"/>
        <v>0</v>
      </c>
      <c r="AR1125" s="246">
        <v>46610</v>
      </c>
      <c r="AS1125" s="246">
        <f t="shared" si="194"/>
        <v>0</v>
      </c>
      <c r="AT1125" s="246">
        <f t="shared" si="195"/>
        <v>0</v>
      </c>
      <c r="AU1125" s="246" t="str">
        <f>IFERROR((AQ1125-#REF!+#REF!)/(#REF!-#REF!)*100,"")</f>
        <v/>
      </c>
      <c r="AV1125" s="246"/>
      <c r="AW1125" s="246"/>
      <c r="AX1125" s="246"/>
      <c r="AY1125" s="203"/>
      <c r="AZ1125" s="203"/>
    </row>
    <row r="1126" ht="12.75" customHeight="1" spans="1:52">
      <c r="A1126" s="234">
        <v>1119</v>
      </c>
      <c r="B1126" s="235" t="s">
        <v>3197</v>
      </c>
      <c r="C1126" s="235" t="s">
        <v>3198</v>
      </c>
      <c r="D1126" s="236" t="s">
        <v>3199</v>
      </c>
      <c r="E1126" s="237"/>
      <c r="F1126" s="239" t="s">
        <v>3200</v>
      </c>
      <c r="G1126" s="238" t="s">
        <v>3201</v>
      </c>
      <c r="H1126" s="216">
        <v>900</v>
      </c>
      <c r="I1126" s="239" t="s">
        <v>3058</v>
      </c>
      <c r="J1126" s="216">
        <v>1</v>
      </c>
      <c r="K1126" s="209" t="s">
        <v>3127</v>
      </c>
      <c r="L1126" s="215" t="s">
        <v>3202</v>
      </c>
      <c r="M1126" s="214" t="str">
        <f t="shared" si="187"/>
        <v>2010-08-31</v>
      </c>
      <c r="N1126" s="46"/>
      <c r="O1126" s="16"/>
      <c r="P1126" s="14"/>
      <c r="Q1126" s="243">
        <v>302560.54</v>
      </c>
      <c r="R1126" s="16">
        <v>0</v>
      </c>
      <c r="S1126" s="16"/>
      <c r="T1126" s="16">
        <f t="shared" si="196"/>
        <v>0</v>
      </c>
      <c r="U1126" s="46"/>
      <c r="V1126" s="16">
        <f t="shared" si="197"/>
        <v>0</v>
      </c>
      <c r="W1126" s="16" t="str">
        <f t="shared" si="188"/>
        <v/>
      </c>
      <c r="X1126" s="14"/>
      <c r="Y1126" s="2"/>
      <c r="AA1126" s="245" t="s">
        <v>3134</v>
      </c>
      <c r="AB1126" s="246" t="s">
        <v>3130</v>
      </c>
      <c r="AC1126" s="246"/>
      <c r="AD1126" s="246"/>
      <c r="AE1126" s="246"/>
      <c r="AF1126" s="246"/>
      <c r="AG1126" s="246">
        <v>1</v>
      </c>
      <c r="AH1126" s="246">
        <v>0</v>
      </c>
      <c r="AI1126" s="246">
        <v>0</v>
      </c>
      <c r="AJ1126" s="246">
        <v>15800</v>
      </c>
      <c r="AK1126" s="247">
        <f t="shared" si="189"/>
        <v>2010</v>
      </c>
      <c r="AL1126" s="246">
        <f t="shared" si="190"/>
        <v>0</v>
      </c>
      <c r="AM1126" s="246">
        <v>0</v>
      </c>
      <c r="AN1126" s="246">
        <f t="shared" si="191"/>
        <v>0</v>
      </c>
      <c r="AO1126" s="246">
        <f t="shared" si="192"/>
        <v>0</v>
      </c>
      <c r="AP1126" s="248"/>
      <c r="AQ1126" s="246">
        <f t="shared" si="193"/>
        <v>0</v>
      </c>
      <c r="AR1126" s="246">
        <v>15800</v>
      </c>
      <c r="AS1126" s="246">
        <f t="shared" si="194"/>
        <v>0</v>
      </c>
      <c r="AT1126" s="246">
        <f t="shared" si="195"/>
        <v>0</v>
      </c>
      <c r="AU1126" s="246" t="str">
        <f>IFERROR((AQ1126-#REF!+#REF!)/(#REF!-#REF!)*100,"")</f>
        <v/>
      </c>
      <c r="AV1126" s="246"/>
      <c r="AW1126" s="246"/>
      <c r="AX1126" s="246"/>
      <c r="AY1126" s="203"/>
      <c r="AZ1126" s="203"/>
    </row>
    <row r="1127" ht="12.75" customHeight="1" spans="1:52">
      <c r="A1127" s="234">
        <v>1120</v>
      </c>
      <c r="B1127" s="235" t="s">
        <v>3203</v>
      </c>
      <c r="C1127" s="235" t="s">
        <v>3204</v>
      </c>
      <c r="D1127" s="236" t="s">
        <v>3205</v>
      </c>
      <c r="E1127" s="237"/>
      <c r="F1127" s="239" t="s">
        <v>3206</v>
      </c>
      <c r="G1127" s="238" t="s">
        <v>3201</v>
      </c>
      <c r="H1127" s="216"/>
      <c r="I1127" s="239" t="s">
        <v>3058</v>
      </c>
      <c r="J1127" s="216">
        <v>1</v>
      </c>
      <c r="K1127" s="209" t="s">
        <v>3127</v>
      </c>
      <c r="L1127" s="215" t="s">
        <v>3202</v>
      </c>
      <c r="M1127" s="214" t="str">
        <f t="shared" si="187"/>
        <v>2010-08-31</v>
      </c>
      <c r="N1127" s="46"/>
      <c r="O1127" s="16"/>
      <c r="P1127" s="14"/>
      <c r="Q1127" s="243">
        <v>208587.02</v>
      </c>
      <c r="R1127" s="16">
        <v>0</v>
      </c>
      <c r="S1127" s="16"/>
      <c r="T1127" s="16">
        <f t="shared" si="196"/>
        <v>0</v>
      </c>
      <c r="U1127" s="46"/>
      <c r="V1127" s="16">
        <f t="shared" si="197"/>
        <v>0</v>
      </c>
      <c r="W1127" s="16" t="str">
        <f t="shared" si="188"/>
        <v/>
      </c>
      <c r="X1127" s="14"/>
      <c r="Y1127" s="2"/>
      <c r="AA1127" s="245" t="s">
        <v>3134</v>
      </c>
      <c r="AB1127" s="246" t="s">
        <v>3130</v>
      </c>
      <c r="AC1127" s="246"/>
      <c r="AD1127" s="246"/>
      <c r="AE1127" s="246"/>
      <c r="AF1127" s="246"/>
      <c r="AG1127" s="246">
        <v>1</v>
      </c>
      <c r="AH1127" s="246">
        <v>0</v>
      </c>
      <c r="AI1127" s="246">
        <v>0</v>
      </c>
      <c r="AJ1127" s="246">
        <v>10200</v>
      </c>
      <c r="AK1127" s="247">
        <f t="shared" si="189"/>
        <v>2010</v>
      </c>
      <c r="AL1127" s="246">
        <f t="shared" si="190"/>
        <v>0</v>
      </c>
      <c r="AM1127" s="246">
        <v>0</v>
      </c>
      <c r="AN1127" s="246">
        <f t="shared" si="191"/>
        <v>0</v>
      </c>
      <c r="AO1127" s="246">
        <f t="shared" si="192"/>
        <v>0</v>
      </c>
      <c r="AP1127" s="248"/>
      <c r="AQ1127" s="246">
        <f t="shared" si="193"/>
        <v>0</v>
      </c>
      <c r="AR1127" s="246">
        <v>10200</v>
      </c>
      <c r="AS1127" s="246">
        <f t="shared" si="194"/>
        <v>0</v>
      </c>
      <c r="AT1127" s="246">
        <f t="shared" si="195"/>
        <v>0</v>
      </c>
      <c r="AU1127" s="246" t="str">
        <f>IFERROR((AQ1127-#REF!+#REF!)/(#REF!-#REF!)*100,"")</f>
        <v/>
      </c>
      <c r="AV1127" s="246"/>
      <c r="AW1127" s="246"/>
      <c r="AX1127" s="246"/>
      <c r="AY1127" s="203"/>
      <c r="AZ1127" s="203"/>
    </row>
    <row r="1128" ht="12.75" customHeight="1" spans="1:50">
      <c r="A1128" s="13">
        <v>1121</v>
      </c>
      <c r="B1128" s="204" t="s">
        <v>3060</v>
      </c>
      <c r="C1128" s="204" t="s">
        <v>3061</v>
      </c>
      <c r="D1128" s="205" t="s">
        <v>1798</v>
      </c>
      <c r="E1128" s="206"/>
      <c r="F1128" s="206"/>
      <c r="G1128" s="207" t="s">
        <v>3201</v>
      </c>
      <c r="H1128" s="208"/>
      <c r="I1128" s="209" t="s">
        <v>1829</v>
      </c>
      <c r="J1128" s="208">
        <v>1</v>
      </c>
      <c r="K1128" s="209" t="s">
        <v>3127</v>
      </c>
      <c r="L1128" s="215" t="s">
        <v>3062</v>
      </c>
      <c r="M1128" s="214" t="str">
        <f t="shared" si="187"/>
        <v>2007-10-31</v>
      </c>
      <c r="N1128" s="46"/>
      <c r="O1128" s="16"/>
      <c r="P1128" s="14"/>
      <c r="Q1128" s="217">
        <v>562</v>
      </c>
      <c r="R1128" s="16">
        <v>0</v>
      </c>
      <c r="S1128" s="16"/>
      <c r="T1128" s="16">
        <f t="shared" si="196"/>
        <v>50</v>
      </c>
      <c r="U1128" s="46"/>
      <c r="V1128" s="16">
        <f t="shared" si="197"/>
        <v>50</v>
      </c>
      <c r="W1128" s="16" t="str">
        <f t="shared" si="188"/>
        <v/>
      </c>
      <c r="X1128" s="14"/>
      <c r="Y1128" s="2"/>
      <c r="AA1128" s="45" t="s">
        <v>3129</v>
      </c>
      <c r="AB1128" s="224" t="s">
        <v>3130</v>
      </c>
      <c r="AC1128" s="224"/>
      <c r="AD1128" s="224"/>
      <c r="AE1128" s="224"/>
      <c r="AF1128" s="224"/>
      <c r="AG1128" s="224">
        <v>1</v>
      </c>
      <c r="AH1128" s="224">
        <v>0</v>
      </c>
      <c r="AI1128" s="224">
        <v>0</v>
      </c>
      <c r="AJ1128" s="224">
        <v>50</v>
      </c>
      <c r="AK1128" s="230">
        <f t="shared" si="189"/>
        <v>2007</v>
      </c>
      <c r="AL1128" s="224">
        <f t="shared" si="190"/>
        <v>50</v>
      </c>
      <c r="AM1128" s="224">
        <v>0</v>
      </c>
      <c r="AN1128" s="224">
        <f t="shared" si="191"/>
        <v>50</v>
      </c>
      <c r="AO1128" s="224">
        <f t="shared" si="192"/>
        <v>50</v>
      </c>
      <c r="AP1128" s="233"/>
      <c r="AQ1128" s="224">
        <f t="shared" si="193"/>
        <v>50</v>
      </c>
      <c r="AR1128" s="224"/>
      <c r="AS1128" s="224">
        <f t="shared" si="194"/>
        <v>50</v>
      </c>
      <c r="AT1128" s="224">
        <f t="shared" si="195"/>
        <v>0</v>
      </c>
      <c r="AU1128" s="224" t="str">
        <f>IFERROR((AQ1128-#REF!+#REF!)/(#REF!-#REF!)*100,"")</f>
        <v/>
      </c>
      <c r="AV1128" s="224"/>
      <c r="AW1128" s="224"/>
      <c r="AX1128" s="224"/>
    </row>
    <row r="1129" ht="12.75" customHeight="1" spans="1:50">
      <c r="A1129" s="13">
        <v>1122</v>
      </c>
      <c r="B1129" s="204" t="s">
        <v>3063</v>
      </c>
      <c r="C1129" s="204" t="s">
        <v>3064</v>
      </c>
      <c r="D1129" s="205" t="s">
        <v>1798</v>
      </c>
      <c r="E1129" s="206"/>
      <c r="F1129" s="206"/>
      <c r="G1129" s="207" t="s">
        <v>3201</v>
      </c>
      <c r="H1129" s="208"/>
      <c r="I1129" s="209" t="s">
        <v>1829</v>
      </c>
      <c r="J1129" s="208">
        <v>1</v>
      </c>
      <c r="K1129" s="209" t="s">
        <v>3127</v>
      </c>
      <c r="L1129" s="215" t="s">
        <v>3065</v>
      </c>
      <c r="M1129" s="214" t="str">
        <f t="shared" si="187"/>
        <v>2004-07-01</v>
      </c>
      <c r="N1129" s="46"/>
      <c r="O1129" s="16"/>
      <c r="P1129" s="14"/>
      <c r="Q1129" s="217">
        <v>18800</v>
      </c>
      <c r="R1129" s="16">
        <v>0</v>
      </c>
      <c r="S1129" s="16"/>
      <c r="T1129" s="16">
        <f t="shared" si="196"/>
        <v>2500</v>
      </c>
      <c r="U1129" s="46"/>
      <c r="V1129" s="16">
        <f t="shared" si="197"/>
        <v>2500</v>
      </c>
      <c r="W1129" s="16" t="str">
        <f t="shared" si="188"/>
        <v/>
      </c>
      <c r="X1129" s="14"/>
      <c r="Y1129" s="2"/>
      <c r="AA1129" s="45" t="s">
        <v>3129</v>
      </c>
      <c r="AB1129" s="224" t="s">
        <v>3130</v>
      </c>
      <c r="AC1129" s="224"/>
      <c r="AD1129" s="224"/>
      <c r="AE1129" s="224"/>
      <c r="AF1129" s="224"/>
      <c r="AG1129" s="224">
        <v>1</v>
      </c>
      <c r="AH1129" s="224">
        <v>0</v>
      </c>
      <c r="AI1129" s="224">
        <v>0</v>
      </c>
      <c r="AJ1129" s="224">
        <v>2500</v>
      </c>
      <c r="AK1129" s="230">
        <f t="shared" si="189"/>
        <v>2004</v>
      </c>
      <c r="AL1129" s="224">
        <f t="shared" si="190"/>
        <v>2500</v>
      </c>
      <c r="AM1129" s="224">
        <v>0</v>
      </c>
      <c r="AN1129" s="224">
        <f t="shared" si="191"/>
        <v>2500</v>
      </c>
      <c r="AO1129" s="224">
        <f t="shared" si="192"/>
        <v>2500</v>
      </c>
      <c r="AP1129" s="233"/>
      <c r="AQ1129" s="224">
        <f t="shared" si="193"/>
        <v>2500</v>
      </c>
      <c r="AR1129" s="224"/>
      <c r="AS1129" s="224">
        <f t="shared" si="194"/>
        <v>2500</v>
      </c>
      <c r="AT1129" s="224">
        <f t="shared" si="195"/>
        <v>0</v>
      </c>
      <c r="AU1129" s="224" t="str">
        <f>IFERROR((AQ1129-#REF!+#REF!)/(#REF!-#REF!)*100,"")</f>
        <v/>
      </c>
      <c r="AV1129" s="224"/>
      <c r="AW1129" s="224"/>
      <c r="AX1129" s="224"/>
    </row>
    <row r="1130" ht="12.75" customHeight="1" spans="1:50">
      <c r="A1130" s="13">
        <v>1123</v>
      </c>
      <c r="B1130" s="204" t="s">
        <v>3207</v>
      </c>
      <c r="C1130" s="204" t="s">
        <v>3093</v>
      </c>
      <c r="D1130" s="205" t="s">
        <v>1798</v>
      </c>
      <c r="E1130" s="206"/>
      <c r="F1130" s="206"/>
      <c r="G1130" s="207" t="s">
        <v>3201</v>
      </c>
      <c r="H1130" s="208"/>
      <c r="I1130" s="209" t="s">
        <v>1829</v>
      </c>
      <c r="J1130" s="208">
        <v>1</v>
      </c>
      <c r="K1130" s="209" t="s">
        <v>3127</v>
      </c>
      <c r="L1130" s="215" t="s">
        <v>3208</v>
      </c>
      <c r="M1130" s="214" t="str">
        <f t="shared" si="187"/>
        <v>2003-12-31</v>
      </c>
      <c r="N1130" s="46"/>
      <c r="O1130" s="16"/>
      <c r="P1130" s="14"/>
      <c r="Q1130" s="217">
        <v>57000</v>
      </c>
      <c r="R1130" s="16">
        <v>0</v>
      </c>
      <c r="S1130" s="16"/>
      <c r="T1130" s="16">
        <f t="shared" si="196"/>
        <v>1600</v>
      </c>
      <c r="U1130" s="46"/>
      <c r="V1130" s="16">
        <f t="shared" si="197"/>
        <v>1600</v>
      </c>
      <c r="W1130" s="16" t="str">
        <f t="shared" si="188"/>
        <v/>
      </c>
      <c r="X1130" s="14"/>
      <c r="Y1130" s="2"/>
      <c r="AA1130" s="45" t="s">
        <v>3129</v>
      </c>
      <c r="AB1130" s="224" t="s">
        <v>3130</v>
      </c>
      <c r="AC1130" s="224"/>
      <c r="AD1130" s="224"/>
      <c r="AE1130" s="224"/>
      <c r="AF1130" s="224"/>
      <c r="AG1130" s="224">
        <v>1</v>
      </c>
      <c r="AH1130" s="224">
        <v>0</v>
      </c>
      <c r="AI1130" s="224">
        <v>0</v>
      </c>
      <c r="AJ1130" s="224">
        <v>1600</v>
      </c>
      <c r="AK1130" s="230">
        <f t="shared" si="189"/>
        <v>2003</v>
      </c>
      <c r="AL1130" s="224">
        <f t="shared" si="190"/>
        <v>1600</v>
      </c>
      <c r="AM1130" s="224">
        <v>0</v>
      </c>
      <c r="AN1130" s="224">
        <f t="shared" si="191"/>
        <v>1600</v>
      </c>
      <c r="AO1130" s="224">
        <f t="shared" si="192"/>
        <v>1600</v>
      </c>
      <c r="AP1130" s="233"/>
      <c r="AQ1130" s="224">
        <f t="shared" si="193"/>
        <v>1600</v>
      </c>
      <c r="AR1130" s="224"/>
      <c r="AS1130" s="224">
        <f t="shared" si="194"/>
        <v>1600</v>
      </c>
      <c r="AT1130" s="224">
        <f t="shared" si="195"/>
        <v>0</v>
      </c>
      <c r="AU1130" s="224" t="str">
        <f>IFERROR((AQ1130-#REF!+#REF!)/(#REF!-#REF!)*100,"")</f>
        <v/>
      </c>
      <c r="AV1130" s="224"/>
      <c r="AW1130" s="224"/>
      <c r="AX1130" s="224"/>
    </row>
    <row r="1131" ht="12.75" customHeight="1" spans="1:50">
      <c r="A1131" s="13">
        <v>1124</v>
      </c>
      <c r="B1131" s="204" t="s">
        <v>3066</v>
      </c>
      <c r="C1131" s="204" t="s">
        <v>3067</v>
      </c>
      <c r="D1131" s="205" t="s">
        <v>3068</v>
      </c>
      <c r="E1131" s="206"/>
      <c r="F1131" s="206"/>
      <c r="G1131" s="207" t="s">
        <v>3201</v>
      </c>
      <c r="H1131" s="208">
        <v>0.006</v>
      </c>
      <c r="I1131" s="209" t="s">
        <v>1806</v>
      </c>
      <c r="J1131" s="208">
        <v>1</v>
      </c>
      <c r="K1131" s="209" t="s">
        <v>3127</v>
      </c>
      <c r="L1131" s="215" t="s">
        <v>3069</v>
      </c>
      <c r="M1131" s="214" t="str">
        <f t="shared" si="187"/>
        <v>2016-06-21</v>
      </c>
      <c r="N1131" s="46"/>
      <c r="O1131" s="16"/>
      <c r="P1131" s="14"/>
      <c r="Q1131" s="217">
        <v>243.09</v>
      </c>
      <c r="R1131" s="16">
        <v>0</v>
      </c>
      <c r="S1131" s="16"/>
      <c r="T1131" s="16">
        <f t="shared" si="196"/>
        <v>330</v>
      </c>
      <c r="U1131" s="46"/>
      <c r="V1131" s="16">
        <f t="shared" si="197"/>
        <v>330</v>
      </c>
      <c r="W1131" s="16" t="str">
        <f t="shared" si="188"/>
        <v/>
      </c>
      <c r="X1131" s="14"/>
      <c r="Y1131" s="2"/>
      <c r="AA1131" s="45" t="s">
        <v>3134</v>
      </c>
      <c r="AB1131" s="224" t="s">
        <v>3130</v>
      </c>
      <c r="AC1131" s="224">
        <v>55290</v>
      </c>
      <c r="AD1131" s="224"/>
      <c r="AE1131" s="224"/>
      <c r="AF1131" s="224"/>
      <c r="AG1131" s="224">
        <v>1</v>
      </c>
      <c r="AH1131" s="224">
        <v>0</v>
      </c>
      <c r="AI1131" s="224">
        <v>0</v>
      </c>
      <c r="AJ1131" s="224">
        <v>0</v>
      </c>
      <c r="AK1131" s="230">
        <f t="shared" si="189"/>
        <v>2016</v>
      </c>
      <c r="AL1131" s="224">
        <f t="shared" si="190"/>
        <v>330</v>
      </c>
      <c r="AM1131" s="224">
        <v>0</v>
      </c>
      <c r="AN1131" s="224">
        <f t="shared" si="191"/>
        <v>330</v>
      </c>
      <c r="AO1131" s="224">
        <f t="shared" si="192"/>
        <v>330</v>
      </c>
      <c r="AP1131" s="233"/>
      <c r="AQ1131" s="224">
        <f t="shared" si="193"/>
        <v>330</v>
      </c>
      <c r="AR1131" s="224"/>
      <c r="AS1131" s="224">
        <f t="shared" si="194"/>
        <v>330</v>
      </c>
      <c r="AT1131" s="224">
        <f t="shared" si="195"/>
        <v>0</v>
      </c>
      <c r="AU1131" s="224" t="str">
        <f>IFERROR((AQ1131-#REF!+#REF!)/(#REF!-#REF!)*100,"")</f>
        <v/>
      </c>
      <c r="AV1131" s="224"/>
      <c r="AW1131" s="224"/>
      <c r="AX1131" s="224"/>
    </row>
    <row r="1132" ht="12.75" customHeight="1" spans="1:50">
      <c r="A1132" s="13">
        <v>1125</v>
      </c>
      <c r="B1132" s="204" t="s">
        <v>3070</v>
      </c>
      <c r="C1132" s="204" t="s">
        <v>3071</v>
      </c>
      <c r="D1132" s="205" t="s">
        <v>3072</v>
      </c>
      <c r="E1132" s="206"/>
      <c r="F1132" s="206"/>
      <c r="G1132" s="207" t="s">
        <v>3201</v>
      </c>
      <c r="H1132" s="208"/>
      <c r="I1132" s="209" t="s">
        <v>1806</v>
      </c>
      <c r="J1132" s="208">
        <v>1</v>
      </c>
      <c r="K1132" s="209" t="s">
        <v>3127</v>
      </c>
      <c r="L1132" s="215" t="s">
        <v>1825</v>
      </c>
      <c r="M1132" s="214" t="str">
        <f t="shared" si="187"/>
        <v>2012-02-14</v>
      </c>
      <c r="N1132" s="46"/>
      <c r="O1132" s="16"/>
      <c r="P1132" s="14"/>
      <c r="Q1132" s="217">
        <v>2680</v>
      </c>
      <c r="R1132" s="16">
        <v>0</v>
      </c>
      <c r="S1132" s="16"/>
      <c r="T1132" s="16">
        <f t="shared" si="196"/>
        <v>50</v>
      </c>
      <c r="U1132" s="46"/>
      <c r="V1132" s="16">
        <f t="shared" si="197"/>
        <v>50</v>
      </c>
      <c r="W1132" s="16" t="str">
        <f t="shared" si="188"/>
        <v/>
      </c>
      <c r="X1132" s="14"/>
      <c r="Y1132" s="2"/>
      <c r="AA1132" s="45" t="s">
        <v>3129</v>
      </c>
      <c r="AB1132" s="224" t="s">
        <v>3130</v>
      </c>
      <c r="AC1132" s="224"/>
      <c r="AD1132" s="224"/>
      <c r="AE1132" s="224"/>
      <c r="AF1132" s="224"/>
      <c r="AG1132" s="224">
        <v>1</v>
      </c>
      <c r="AH1132" s="224">
        <v>0</v>
      </c>
      <c r="AI1132" s="224">
        <v>0</v>
      </c>
      <c r="AJ1132" s="224">
        <v>50</v>
      </c>
      <c r="AK1132" s="230">
        <f t="shared" si="189"/>
        <v>2012</v>
      </c>
      <c r="AL1132" s="224">
        <f t="shared" si="190"/>
        <v>50</v>
      </c>
      <c r="AM1132" s="224">
        <v>0</v>
      </c>
      <c r="AN1132" s="224">
        <f t="shared" si="191"/>
        <v>50</v>
      </c>
      <c r="AO1132" s="224">
        <f t="shared" si="192"/>
        <v>50</v>
      </c>
      <c r="AP1132" s="233"/>
      <c r="AQ1132" s="224">
        <f t="shared" si="193"/>
        <v>50</v>
      </c>
      <c r="AR1132" s="224"/>
      <c r="AS1132" s="224">
        <f t="shared" si="194"/>
        <v>50</v>
      </c>
      <c r="AT1132" s="224">
        <f t="shared" si="195"/>
        <v>0</v>
      </c>
      <c r="AU1132" s="224" t="str">
        <f>IFERROR((AQ1132-#REF!+#REF!)/(#REF!-#REF!)*100,"")</f>
        <v/>
      </c>
      <c r="AV1132" s="224"/>
      <c r="AW1132" s="224"/>
      <c r="AX1132" s="224"/>
    </row>
    <row r="1133" ht="12.75" customHeight="1" spans="1:50">
      <c r="A1133" s="13">
        <v>1126</v>
      </c>
      <c r="B1133" s="204" t="s">
        <v>3073</v>
      </c>
      <c r="C1133" s="204" t="s">
        <v>2019</v>
      </c>
      <c r="D1133" s="205" t="s">
        <v>2020</v>
      </c>
      <c r="E1133" s="209" t="s">
        <v>3153</v>
      </c>
      <c r="F1133" s="209" t="s">
        <v>1849</v>
      </c>
      <c r="G1133" s="207" t="s">
        <v>3201</v>
      </c>
      <c r="H1133" s="208">
        <v>0.05</v>
      </c>
      <c r="I1133" s="209" t="s">
        <v>1799</v>
      </c>
      <c r="J1133" s="208">
        <v>1</v>
      </c>
      <c r="K1133" s="209" t="s">
        <v>3127</v>
      </c>
      <c r="L1133" s="215" t="s">
        <v>1949</v>
      </c>
      <c r="M1133" s="214" t="str">
        <f t="shared" si="187"/>
        <v>2005-07-26</v>
      </c>
      <c r="N1133" s="46"/>
      <c r="O1133" s="16"/>
      <c r="P1133" s="14"/>
      <c r="Q1133" s="217">
        <v>580</v>
      </c>
      <c r="R1133" s="16">
        <v>0</v>
      </c>
      <c r="S1133" s="16"/>
      <c r="T1133" s="16">
        <f t="shared" si="196"/>
        <v>490</v>
      </c>
      <c r="U1133" s="46"/>
      <c r="V1133" s="16">
        <f t="shared" si="197"/>
        <v>490</v>
      </c>
      <c r="W1133" s="16" t="str">
        <f t="shared" si="188"/>
        <v/>
      </c>
      <c r="X1133" s="14"/>
      <c r="Y1133" s="2"/>
      <c r="AA1133" s="45" t="s">
        <v>3134</v>
      </c>
      <c r="AB1133" s="224" t="s">
        <v>3130</v>
      </c>
      <c r="AC1133" s="224">
        <v>9810</v>
      </c>
      <c r="AD1133" s="224"/>
      <c r="AE1133" s="224"/>
      <c r="AF1133" s="224"/>
      <c r="AG1133" s="224">
        <v>1</v>
      </c>
      <c r="AH1133" s="224">
        <v>0</v>
      </c>
      <c r="AI1133" s="224">
        <v>0</v>
      </c>
      <c r="AJ1133" s="224">
        <v>0</v>
      </c>
      <c r="AK1133" s="230">
        <f t="shared" si="189"/>
        <v>2005</v>
      </c>
      <c r="AL1133" s="224">
        <f t="shared" si="190"/>
        <v>490</v>
      </c>
      <c r="AM1133" s="224">
        <v>0</v>
      </c>
      <c r="AN1133" s="224">
        <f t="shared" si="191"/>
        <v>490</v>
      </c>
      <c r="AO1133" s="224">
        <f t="shared" si="192"/>
        <v>490</v>
      </c>
      <c r="AP1133" s="233"/>
      <c r="AQ1133" s="224">
        <f t="shared" si="193"/>
        <v>490</v>
      </c>
      <c r="AR1133" s="224"/>
      <c r="AS1133" s="224">
        <f t="shared" si="194"/>
        <v>490</v>
      </c>
      <c r="AT1133" s="224">
        <f t="shared" si="195"/>
        <v>0</v>
      </c>
      <c r="AU1133" s="224" t="str">
        <f>IFERROR((AQ1133-#REF!+#REF!)/(#REF!-#REF!)*100,"")</f>
        <v/>
      </c>
      <c r="AV1133" s="224"/>
      <c r="AW1133" s="224"/>
      <c r="AX1133" s="224"/>
    </row>
    <row r="1134" ht="12.75" customHeight="1" spans="1:50">
      <c r="A1134" s="13">
        <v>1127</v>
      </c>
      <c r="B1134" s="204" t="s">
        <v>3074</v>
      </c>
      <c r="C1134" s="204" t="s">
        <v>2105</v>
      </c>
      <c r="D1134" s="205" t="s">
        <v>1798</v>
      </c>
      <c r="E1134" s="206"/>
      <c r="F1134" s="206"/>
      <c r="G1134" s="207" t="s">
        <v>3201</v>
      </c>
      <c r="H1134" s="208"/>
      <c r="I1134" s="209" t="s">
        <v>1799</v>
      </c>
      <c r="J1134" s="208">
        <v>1</v>
      </c>
      <c r="K1134" s="209" t="s">
        <v>3127</v>
      </c>
      <c r="L1134" s="215" t="s">
        <v>1850</v>
      </c>
      <c r="M1134" s="214" t="str">
        <f t="shared" si="187"/>
        <v>2005-07-23</v>
      </c>
      <c r="N1134" s="46"/>
      <c r="O1134" s="16"/>
      <c r="P1134" s="14"/>
      <c r="Q1134" s="217">
        <v>260</v>
      </c>
      <c r="R1134" s="16">
        <v>0</v>
      </c>
      <c r="S1134" s="16"/>
      <c r="T1134" s="16">
        <f t="shared" si="196"/>
        <v>10</v>
      </c>
      <c r="U1134" s="46"/>
      <c r="V1134" s="16">
        <f t="shared" si="197"/>
        <v>10</v>
      </c>
      <c r="W1134" s="16" t="str">
        <f t="shared" si="188"/>
        <v/>
      </c>
      <c r="X1134" s="14"/>
      <c r="Y1134" s="2"/>
      <c r="AA1134" s="45" t="s">
        <v>3129</v>
      </c>
      <c r="AB1134" s="224" t="s">
        <v>3130</v>
      </c>
      <c r="AC1134" s="224"/>
      <c r="AD1134" s="224"/>
      <c r="AE1134" s="224"/>
      <c r="AF1134" s="224"/>
      <c r="AG1134" s="224">
        <v>1</v>
      </c>
      <c r="AH1134" s="224">
        <v>0</v>
      </c>
      <c r="AI1134" s="224">
        <v>0</v>
      </c>
      <c r="AJ1134" s="224">
        <v>10</v>
      </c>
      <c r="AK1134" s="230">
        <f t="shared" si="189"/>
        <v>2005</v>
      </c>
      <c r="AL1134" s="224">
        <f t="shared" si="190"/>
        <v>10</v>
      </c>
      <c r="AM1134" s="224">
        <v>0</v>
      </c>
      <c r="AN1134" s="224">
        <f t="shared" si="191"/>
        <v>10</v>
      </c>
      <c r="AO1134" s="224">
        <f t="shared" si="192"/>
        <v>10</v>
      </c>
      <c r="AP1134" s="233"/>
      <c r="AQ1134" s="224">
        <f t="shared" si="193"/>
        <v>10</v>
      </c>
      <c r="AR1134" s="224"/>
      <c r="AS1134" s="224">
        <f t="shared" si="194"/>
        <v>10</v>
      </c>
      <c r="AT1134" s="224">
        <f t="shared" si="195"/>
        <v>0</v>
      </c>
      <c r="AU1134" s="224" t="str">
        <f>IFERROR((AQ1134-#REF!+#REF!)/(#REF!-#REF!)*100,"")</f>
        <v/>
      </c>
      <c r="AV1134" s="224"/>
      <c r="AW1134" s="224"/>
      <c r="AX1134" s="224"/>
    </row>
    <row r="1135" ht="12.75" customHeight="1" spans="1:50">
      <c r="A1135" s="13">
        <v>1128</v>
      </c>
      <c r="B1135" s="204" t="s">
        <v>3075</v>
      </c>
      <c r="C1135" s="204" t="s">
        <v>2123</v>
      </c>
      <c r="D1135" s="205" t="s">
        <v>1798</v>
      </c>
      <c r="E1135" s="206"/>
      <c r="F1135" s="206"/>
      <c r="G1135" s="207" t="s">
        <v>3201</v>
      </c>
      <c r="H1135" s="208"/>
      <c r="I1135" s="209" t="s">
        <v>1799</v>
      </c>
      <c r="J1135" s="208">
        <v>1</v>
      </c>
      <c r="K1135" s="209" t="s">
        <v>3127</v>
      </c>
      <c r="L1135" s="215" t="s">
        <v>1969</v>
      </c>
      <c r="M1135" s="214" t="str">
        <f t="shared" si="187"/>
        <v>2006-12-31</v>
      </c>
      <c r="N1135" s="46"/>
      <c r="O1135" s="16"/>
      <c r="P1135" s="14"/>
      <c r="Q1135" s="217">
        <v>866</v>
      </c>
      <c r="R1135" s="16">
        <v>0</v>
      </c>
      <c r="S1135" s="16"/>
      <c r="T1135" s="16">
        <f t="shared" si="196"/>
        <v>10</v>
      </c>
      <c r="U1135" s="46"/>
      <c r="V1135" s="16">
        <f t="shared" si="197"/>
        <v>10</v>
      </c>
      <c r="W1135" s="16" t="str">
        <f t="shared" si="188"/>
        <v/>
      </c>
      <c r="X1135" s="14"/>
      <c r="Y1135" s="2"/>
      <c r="AA1135" s="45" t="s">
        <v>3129</v>
      </c>
      <c r="AB1135" s="224" t="s">
        <v>3130</v>
      </c>
      <c r="AC1135" s="224"/>
      <c r="AD1135" s="224"/>
      <c r="AE1135" s="224"/>
      <c r="AF1135" s="224"/>
      <c r="AG1135" s="224">
        <v>1</v>
      </c>
      <c r="AH1135" s="224">
        <v>0</v>
      </c>
      <c r="AI1135" s="224">
        <v>0</v>
      </c>
      <c r="AJ1135" s="224">
        <v>5</v>
      </c>
      <c r="AK1135" s="230">
        <f t="shared" si="189"/>
        <v>2006</v>
      </c>
      <c r="AL1135" s="224">
        <f t="shared" si="190"/>
        <v>5</v>
      </c>
      <c r="AM1135" s="224">
        <v>0</v>
      </c>
      <c r="AN1135" s="224">
        <f t="shared" si="191"/>
        <v>10</v>
      </c>
      <c r="AO1135" s="224">
        <f t="shared" si="192"/>
        <v>10</v>
      </c>
      <c r="AP1135" s="233"/>
      <c r="AQ1135" s="224">
        <f t="shared" si="193"/>
        <v>10</v>
      </c>
      <c r="AR1135" s="224"/>
      <c r="AS1135" s="224">
        <f t="shared" si="194"/>
        <v>10</v>
      </c>
      <c r="AT1135" s="224">
        <f t="shared" si="195"/>
        <v>0</v>
      </c>
      <c r="AU1135" s="224" t="str">
        <f>IFERROR((AQ1135-#REF!+#REF!)/(#REF!-#REF!)*100,"")</f>
        <v/>
      </c>
      <c r="AV1135" s="224"/>
      <c r="AW1135" s="224"/>
      <c r="AX1135" s="224"/>
    </row>
    <row r="1136" ht="12.75" customHeight="1" spans="1:50">
      <c r="A1136" s="13">
        <v>1129</v>
      </c>
      <c r="B1136" s="204" t="s">
        <v>3076</v>
      </c>
      <c r="C1136" s="204" t="s">
        <v>2140</v>
      </c>
      <c r="D1136" s="205" t="s">
        <v>1798</v>
      </c>
      <c r="E1136" s="206"/>
      <c r="F1136" s="206"/>
      <c r="G1136" s="207" t="s">
        <v>3201</v>
      </c>
      <c r="H1136" s="208"/>
      <c r="I1136" s="209" t="s">
        <v>1799</v>
      </c>
      <c r="J1136" s="208">
        <v>1</v>
      </c>
      <c r="K1136" s="209" t="s">
        <v>3127</v>
      </c>
      <c r="L1136" s="215" t="s">
        <v>1969</v>
      </c>
      <c r="M1136" s="214" t="str">
        <f t="shared" si="187"/>
        <v>2006-12-31</v>
      </c>
      <c r="N1136" s="46"/>
      <c r="O1136" s="16"/>
      <c r="P1136" s="14"/>
      <c r="Q1136" s="217">
        <v>957</v>
      </c>
      <c r="R1136" s="16">
        <v>0</v>
      </c>
      <c r="S1136" s="16"/>
      <c r="T1136" s="16">
        <f t="shared" si="196"/>
        <v>10</v>
      </c>
      <c r="U1136" s="46"/>
      <c r="V1136" s="16">
        <f t="shared" si="197"/>
        <v>10</v>
      </c>
      <c r="W1136" s="16" t="str">
        <f t="shared" si="188"/>
        <v/>
      </c>
      <c r="X1136" s="14"/>
      <c r="Y1136" s="2"/>
      <c r="AA1136" s="45" t="s">
        <v>3129</v>
      </c>
      <c r="AB1136" s="224" t="s">
        <v>3130</v>
      </c>
      <c r="AC1136" s="224"/>
      <c r="AD1136" s="224"/>
      <c r="AE1136" s="224"/>
      <c r="AF1136" s="224"/>
      <c r="AG1136" s="224">
        <v>1</v>
      </c>
      <c r="AH1136" s="224">
        <v>0</v>
      </c>
      <c r="AI1136" s="224">
        <v>0</v>
      </c>
      <c r="AJ1136" s="224">
        <v>10</v>
      </c>
      <c r="AK1136" s="230">
        <f t="shared" si="189"/>
        <v>2006</v>
      </c>
      <c r="AL1136" s="224">
        <f t="shared" si="190"/>
        <v>10</v>
      </c>
      <c r="AM1136" s="224">
        <v>0</v>
      </c>
      <c r="AN1136" s="224">
        <f t="shared" si="191"/>
        <v>10</v>
      </c>
      <c r="AO1136" s="224">
        <f t="shared" si="192"/>
        <v>10</v>
      </c>
      <c r="AP1136" s="233"/>
      <c r="AQ1136" s="224">
        <f t="shared" si="193"/>
        <v>10</v>
      </c>
      <c r="AR1136" s="224"/>
      <c r="AS1136" s="224">
        <f t="shared" si="194"/>
        <v>10</v>
      </c>
      <c r="AT1136" s="224">
        <f t="shared" si="195"/>
        <v>0</v>
      </c>
      <c r="AU1136" s="224" t="str">
        <f>IFERROR((AQ1136-#REF!+#REF!)/(#REF!-#REF!)*100,"")</f>
        <v/>
      </c>
      <c r="AV1136" s="224"/>
      <c r="AW1136" s="224"/>
      <c r="AX1136" s="224"/>
    </row>
    <row r="1137" ht="12.75" customHeight="1" spans="1:50">
      <c r="A1137" s="13">
        <v>1130</v>
      </c>
      <c r="B1137" s="204" t="s">
        <v>3077</v>
      </c>
      <c r="C1137" s="204" t="s">
        <v>2179</v>
      </c>
      <c r="D1137" s="205" t="s">
        <v>1798</v>
      </c>
      <c r="E1137" s="206"/>
      <c r="F1137" s="206"/>
      <c r="G1137" s="207" t="s">
        <v>3201</v>
      </c>
      <c r="H1137" s="208"/>
      <c r="I1137" s="209" t="s">
        <v>1799</v>
      </c>
      <c r="J1137" s="208">
        <v>1</v>
      </c>
      <c r="K1137" s="209" t="s">
        <v>3127</v>
      </c>
      <c r="L1137" s="215" t="s">
        <v>1969</v>
      </c>
      <c r="M1137" s="214" t="str">
        <f t="shared" si="187"/>
        <v>2006-12-31</v>
      </c>
      <c r="N1137" s="46"/>
      <c r="O1137" s="16"/>
      <c r="P1137" s="14"/>
      <c r="Q1137" s="217">
        <v>915</v>
      </c>
      <c r="R1137" s="16">
        <v>0</v>
      </c>
      <c r="S1137" s="16"/>
      <c r="T1137" s="16">
        <f t="shared" si="196"/>
        <v>10</v>
      </c>
      <c r="U1137" s="46"/>
      <c r="V1137" s="16">
        <f t="shared" si="197"/>
        <v>10</v>
      </c>
      <c r="W1137" s="16" t="str">
        <f t="shared" si="188"/>
        <v/>
      </c>
      <c r="X1137" s="14"/>
      <c r="Y1137" s="2"/>
      <c r="AA1137" s="45" t="s">
        <v>3129</v>
      </c>
      <c r="AB1137" s="224" t="s">
        <v>3130</v>
      </c>
      <c r="AC1137" s="224"/>
      <c r="AD1137" s="224"/>
      <c r="AE1137" s="224"/>
      <c r="AF1137" s="224"/>
      <c r="AG1137" s="224">
        <v>1</v>
      </c>
      <c r="AH1137" s="224">
        <v>0</v>
      </c>
      <c r="AI1137" s="224">
        <v>0</v>
      </c>
      <c r="AJ1137" s="224">
        <v>5</v>
      </c>
      <c r="AK1137" s="230">
        <f t="shared" si="189"/>
        <v>2006</v>
      </c>
      <c r="AL1137" s="224">
        <f t="shared" si="190"/>
        <v>5</v>
      </c>
      <c r="AM1137" s="224">
        <v>0</v>
      </c>
      <c r="AN1137" s="224">
        <f t="shared" si="191"/>
        <v>10</v>
      </c>
      <c r="AO1137" s="224">
        <f t="shared" si="192"/>
        <v>10</v>
      </c>
      <c r="AP1137" s="233"/>
      <c r="AQ1137" s="224">
        <f t="shared" si="193"/>
        <v>10</v>
      </c>
      <c r="AR1137" s="224"/>
      <c r="AS1137" s="224">
        <f t="shared" si="194"/>
        <v>10</v>
      </c>
      <c r="AT1137" s="224">
        <f t="shared" si="195"/>
        <v>0</v>
      </c>
      <c r="AU1137" s="224" t="str">
        <f>IFERROR((AQ1137-#REF!+#REF!)/(#REF!-#REF!)*100,"")</f>
        <v/>
      </c>
      <c r="AV1137" s="224"/>
      <c r="AW1137" s="224"/>
      <c r="AX1137" s="224"/>
    </row>
    <row r="1138" ht="12.75" customHeight="1" spans="1:50">
      <c r="A1138" s="13">
        <v>1131</v>
      </c>
      <c r="B1138" s="204" t="s">
        <v>3078</v>
      </c>
      <c r="C1138" s="204" t="s">
        <v>2123</v>
      </c>
      <c r="D1138" s="205" t="s">
        <v>1798</v>
      </c>
      <c r="E1138" s="206"/>
      <c r="F1138" s="206"/>
      <c r="G1138" s="207" t="s">
        <v>3201</v>
      </c>
      <c r="H1138" s="208"/>
      <c r="I1138" s="209" t="s">
        <v>1799</v>
      </c>
      <c r="J1138" s="208">
        <v>1</v>
      </c>
      <c r="K1138" s="209" t="s">
        <v>3127</v>
      </c>
      <c r="L1138" s="215" t="s">
        <v>1969</v>
      </c>
      <c r="M1138" s="214" t="str">
        <f t="shared" si="187"/>
        <v>2006-12-31</v>
      </c>
      <c r="N1138" s="46"/>
      <c r="O1138" s="16"/>
      <c r="P1138" s="14"/>
      <c r="Q1138" s="217">
        <v>2643.2</v>
      </c>
      <c r="R1138" s="16">
        <v>0</v>
      </c>
      <c r="S1138" s="16"/>
      <c r="T1138" s="16">
        <f t="shared" si="196"/>
        <v>10</v>
      </c>
      <c r="U1138" s="46"/>
      <c r="V1138" s="16">
        <f t="shared" si="197"/>
        <v>10</v>
      </c>
      <c r="W1138" s="16" t="str">
        <f t="shared" si="188"/>
        <v/>
      </c>
      <c r="X1138" s="14"/>
      <c r="Y1138" s="2"/>
      <c r="AA1138" s="45" t="s">
        <v>3129</v>
      </c>
      <c r="AB1138" s="224" t="s">
        <v>3130</v>
      </c>
      <c r="AC1138" s="224"/>
      <c r="AD1138" s="224"/>
      <c r="AE1138" s="224"/>
      <c r="AF1138" s="224"/>
      <c r="AG1138" s="224">
        <v>1</v>
      </c>
      <c r="AH1138" s="224">
        <v>0</v>
      </c>
      <c r="AI1138" s="224">
        <v>0</v>
      </c>
      <c r="AJ1138" s="224">
        <v>5</v>
      </c>
      <c r="AK1138" s="230">
        <f t="shared" si="189"/>
        <v>2006</v>
      </c>
      <c r="AL1138" s="224">
        <f t="shared" si="190"/>
        <v>5</v>
      </c>
      <c r="AM1138" s="224">
        <v>0</v>
      </c>
      <c r="AN1138" s="224">
        <f t="shared" si="191"/>
        <v>10</v>
      </c>
      <c r="AO1138" s="224">
        <f t="shared" si="192"/>
        <v>10</v>
      </c>
      <c r="AP1138" s="233"/>
      <c r="AQ1138" s="224">
        <f t="shared" si="193"/>
        <v>10</v>
      </c>
      <c r="AR1138" s="224"/>
      <c r="AS1138" s="224">
        <f t="shared" si="194"/>
        <v>10</v>
      </c>
      <c r="AT1138" s="224">
        <f t="shared" si="195"/>
        <v>0</v>
      </c>
      <c r="AU1138" s="224" t="str">
        <f>IFERROR((AQ1138-#REF!+#REF!)/(#REF!-#REF!)*100,"")</f>
        <v/>
      </c>
      <c r="AV1138" s="224"/>
      <c r="AW1138" s="224"/>
      <c r="AX1138" s="224"/>
    </row>
    <row r="1139" ht="12.75" customHeight="1" spans="1:50">
      <c r="A1139" s="13">
        <v>1132</v>
      </c>
      <c r="B1139" s="204" t="s">
        <v>3079</v>
      </c>
      <c r="C1139" s="204" t="s">
        <v>2236</v>
      </c>
      <c r="D1139" s="205" t="s">
        <v>1798</v>
      </c>
      <c r="E1139" s="206"/>
      <c r="F1139" s="206"/>
      <c r="G1139" s="207" t="s">
        <v>3201</v>
      </c>
      <c r="H1139" s="208"/>
      <c r="I1139" s="209" t="s">
        <v>1799</v>
      </c>
      <c r="J1139" s="208">
        <v>1</v>
      </c>
      <c r="K1139" s="209" t="s">
        <v>3127</v>
      </c>
      <c r="L1139" s="215" t="s">
        <v>1969</v>
      </c>
      <c r="M1139" s="214" t="str">
        <f t="shared" si="187"/>
        <v>2006-12-31</v>
      </c>
      <c r="N1139" s="46"/>
      <c r="O1139" s="16"/>
      <c r="P1139" s="14"/>
      <c r="Q1139" s="217">
        <v>883</v>
      </c>
      <c r="R1139" s="16">
        <v>0</v>
      </c>
      <c r="S1139" s="16"/>
      <c r="T1139" s="16">
        <f t="shared" si="196"/>
        <v>10</v>
      </c>
      <c r="U1139" s="46"/>
      <c r="V1139" s="16">
        <f t="shared" si="197"/>
        <v>10</v>
      </c>
      <c r="W1139" s="16" t="str">
        <f t="shared" si="188"/>
        <v/>
      </c>
      <c r="X1139" s="14"/>
      <c r="Y1139" s="2"/>
      <c r="AA1139" s="45" t="s">
        <v>3129</v>
      </c>
      <c r="AB1139" s="224" t="s">
        <v>3130</v>
      </c>
      <c r="AC1139" s="224"/>
      <c r="AD1139" s="224"/>
      <c r="AE1139" s="224"/>
      <c r="AF1139" s="224"/>
      <c r="AG1139" s="224">
        <v>1</v>
      </c>
      <c r="AH1139" s="224">
        <v>0</v>
      </c>
      <c r="AI1139" s="224">
        <v>0</v>
      </c>
      <c r="AJ1139" s="224">
        <v>5</v>
      </c>
      <c r="AK1139" s="230">
        <f t="shared" si="189"/>
        <v>2006</v>
      </c>
      <c r="AL1139" s="224">
        <f t="shared" si="190"/>
        <v>5</v>
      </c>
      <c r="AM1139" s="224">
        <v>0</v>
      </c>
      <c r="AN1139" s="224">
        <f t="shared" si="191"/>
        <v>10</v>
      </c>
      <c r="AO1139" s="224">
        <f t="shared" si="192"/>
        <v>10</v>
      </c>
      <c r="AP1139" s="233"/>
      <c r="AQ1139" s="224">
        <f t="shared" si="193"/>
        <v>10</v>
      </c>
      <c r="AR1139" s="224"/>
      <c r="AS1139" s="224">
        <f t="shared" si="194"/>
        <v>10</v>
      </c>
      <c r="AT1139" s="224">
        <f t="shared" si="195"/>
        <v>0</v>
      </c>
      <c r="AU1139" s="224" t="str">
        <f>IFERROR((AQ1139-#REF!+#REF!)/(#REF!-#REF!)*100,"")</f>
        <v/>
      </c>
      <c r="AV1139" s="224"/>
      <c r="AW1139" s="224"/>
      <c r="AX1139" s="224"/>
    </row>
    <row r="1140" ht="12.75" customHeight="1" spans="1:50">
      <c r="A1140" s="13">
        <v>1133</v>
      </c>
      <c r="B1140" s="204" t="s">
        <v>3080</v>
      </c>
      <c r="C1140" s="204" t="s">
        <v>2630</v>
      </c>
      <c r="D1140" s="205" t="s">
        <v>1798</v>
      </c>
      <c r="E1140" s="206"/>
      <c r="F1140" s="206"/>
      <c r="G1140" s="207" t="s">
        <v>3201</v>
      </c>
      <c r="H1140" s="208"/>
      <c r="I1140" s="209" t="s">
        <v>1799</v>
      </c>
      <c r="J1140" s="208">
        <v>1</v>
      </c>
      <c r="K1140" s="209" t="s">
        <v>3127</v>
      </c>
      <c r="L1140" s="215" t="s">
        <v>1969</v>
      </c>
      <c r="M1140" s="214" t="str">
        <f t="shared" si="187"/>
        <v>2006-12-31</v>
      </c>
      <c r="N1140" s="46"/>
      <c r="O1140" s="16"/>
      <c r="P1140" s="14"/>
      <c r="Q1140" s="217">
        <v>1106</v>
      </c>
      <c r="R1140" s="16">
        <v>0</v>
      </c>
      <c r="S1140" s="16"/>
      <c r="T1140" s="16">
        <f t="shared" si="196"/>
        <v>10</v>
      </c>
      <c r="U1140" s="46"/>
      <c r="V1140" s="16">
        <f t="shared" si="197"/>
        <v>10</v>
      </c>
      <c r="W1140" s="16" t="str">
        <f t="shared" si="188"/>
        <v/>
      </c>
      <c r="X1140" s="14"/>
      <c r="Y1140" s="2"/>
      <c r="AA1140" s="45" t="s">
        <v>3129</v>
      </c>
      <c r="AB1140" s="224" t="s">
        <v>3130</v>
      </c>
      <c r="AC1140" s="224"/>
      <c r="AD1140" s="224"/>
      <c r="AE1140" s="224"/>
      <c r="AF1140" s="224"/>
      <c r="AG1140" s="224">
        <v>1</v>
      </c>
      <c r="AH1140" s="224">
        <v>0</v>
      </c>
      <c r="AI1140" s="224">
        <v>0</v>
      </c>
      <c r="AJ1140" s="224">
        <v>5</v>
      </c>
      <c r="AK1140" s="230">
        <f t="shared" si="189"/>
        <v>2006</v>
      </c>
      <c r="AL1140" s="224">
        <f t="shared" si="190"/>
        <v>5</v>
      </c>
      <c r="AM1140" s="224">
        <v>0</v>
      </c>
      <c r="AN1140" s="224">
        <f t="shared" si="191"/>
        <v>10</v>
      </c>
      <c r="AO1140" s="224">
        <f t="shared" si="192"/>
        <v>10</v>
      </c>
      <c r="AP1140" s="233"/>
      <c r="AQ1140" s="224">
        <f t="shared" si="193"/>
        <v>10</v>
      </c>
      <c r="AR1140" s="224"/>
      <c r="AS1140" s="224">
        <f t="shared" si="194"/>
        <v>10</v>
      </c>
      <c r="AT1140" s="224">
        <f t="shared" si="195"/>
        <v>0</v>
      </c>
      <c r="AU1140" s="224" t="str">
        <f>IFERROR((AQ1140-#REF!+#REF!)/(#REF!-#REF!)*100,"")</f>
        <v/>
      </c>
      <c r="AV1140" s="224"/>
      <c r="AW1140" s="224"/>
      <c r="AX1140" s="224"/>
    </row>
    <row r="1141" ht="12.75" customHeight="1" spans="1:50">
      <c r="A1141" s="13">
        <v>1134</v>
      </c>
      <c r="B1141" s="204" t="s">
        <v>3081</v>
      </c>
      <c r="C1141" s="204" t="s">
        <v>1797</v>
      </c>
      <c r="D1141" s="205" t="s">
        <v>1798</v>
      </c>
      <c r="E1141" s="206"/>
      <c r="F1141" s="206"/>
      <c r="G1141" s="207" t="s">
        <v>3201</v>
      </c>
      <c r="H1141" s="208"/>
      <c r="I1141" s="209" t="s">
        <v>1799</v>
      </c>
      <c r="J1141" s="208">
        <v>1</v>
      </c>
      <c r="K1141" s="209" t="s">
        <v>3127</v>
      </c>
      <c r="L1141" s="215" t="s">
        <v>1969</v>
      </c>
      <c r="M1141" s="214" t="str">
        <f t="shared" si="187"/>
        <v>2006-12-31</v>
      </c>
      <c r="N1141" s="46"/>
      <c r="O1141" s="16"/>
      <c r="P1141" s="14"/>
      <c r="Q1141" s="217">
        <v>426</v>
      </c>
      <c r="R1141" s="16">
        <v>0</v>
      </c>
      <c r="S1141" s="16"/>
      <c r="T1141" s="16">
        <f t="shared" si="196"/>
        <v>30</v>
      </c>
      <c r="U1141" s="46"/>
      <c r="V1141" s="16">
        <f t="shared" si="197"/>
        <v>30</v>
      </c>
      <c r="W1141" s="16" t="str">
        <f t="shared" si="188"/>
        <v/>
      </c>
      <c r="X1141" s="14"/>
      <c r="Y1141" s="2"/>
      <c r="AA1141" s="45" t="s">
        <v>3129</v>
      </c>
      <c r="AB1141" s="224" t="s">
        <v>3130</v>
      </c>
      <c r="AC1141" s="224"/>
      <c r="AD1141" s="224"/>
      <c r="AE1141" s="224"/>
      <c r="AF1141" s="224"/>
      <c r="AG1141" s="224">
        <v>1</v>
      </c>
      <c r="AH1141" s="224">
        <v>0</v>
      </c>
      <c r="AI1141" s="224">
        <v>0</v>
      </c>
      <c r="AJ1141" s="224">
        <v>25</v>
      </c>
      <c r="AK1141" s="230">
        <f t="shared" si="189"/>
        <v>2006</v>
      </c>
      <c r="AL1141" s="224">
        <f t="shared" si="190"/>
        <v>25</v>
      </c>
      <c r="AM1141" s="224">
        <v>0</v>
      </c>
      <c r="AN1141" s="224">
        <f t="shared" si="191"/>
        <v>30</v>
      </c>
      <c r="AO1141" s="224">
        <f t="shared" si="192"/>
        <v>30</v>
      </c>
      <c r="AP1141" s="233"/>
      <c r="AQ1141" s="224">
        <f t="shared" si="193"/>
        <v>30</v>
      </c>
      <c r="AR1141" s="224"/>
      <c r="AS1141" s="224">
        <f t="shared" si="194"/>
        <v>30</v>
      </c>
      <c r="AT1141" s="224">
        <f t="shared" si="195"/>
        <v>0</v>
      </c>
      <c r="AU1141" s="224" t="str">
        <f>IFERROR((AQ1141-#REF!+#REF!)/(#REF!-#REF!)*100,"")</f>
        <v/>
      </c>
      <c r="AV1141" s="224"/>
      <c r="AW1141" s="224"/>
      <c r="AX1141" s="224"/>
    </row>
    <row r="1142" ht="12.75" customHeight="1" spans="1:50">
      <c r="A1142" s="13">
        <v>1135</v>
      </c>
      <c r="B1142" s="204" t="s">
        <v>3082</v>
      </c>
      <c r="C1142" s="204" t="s">
        <v>1797</v>
      </c>
      <c r="D1142" s="205" t="s">
        <v>1798</v>
      </c>
      <c r="E1142" s="206"/>
      <c r="F1142" s="206"/>
      <c r="G1142" s="207" t="s">
        <v>3201</v>
      </c>
      <c r="H1142" s="208"/>
      <c r="I1142" s="209" t="s">
        <v>1799</v>
      </c>
      <c r="J1142" s="208">
        <v>1</v>
      </c>
      <c r="K1142" s="209" t="s">
        <v>3127</v>
      </c>
      <c r="L1142" s="215" t="s">
        <v>1969</v>
      </c>
      <c r="M1142" s="214" t="str">
        <f t="shared" si="187"/>
        <v>2006-12-31</v>
      </c>
      <c r="N1142" s="46"/>
      <c r="O1142" s="16"/>
      <c r="P1142" s="14"/>
      <c r="Q1142" s="217">
        <v>426</v>
      </c>
      <c r="R1142" s="16">
        <v>0</v>
      </c>
      <c r="S1142" s="16"/>
      <c r="T1142" s="16">
        <f t="shared" si="196"/>
        <v>30</v>
      </c>
      <c r="U1142" s="46"/>
      <c r="V1142" s="16">
        <f t="shared" si="197"/>
        <v>30</v>
      </c>
      <c r="W1142" s="16" t="str">
        <f t="shared" si="188"/>
        <v/>
      </c>
      <c r="X1142" s="14"/>
      <c r="Y1142" s="2"/>
      <c r="AA1142" s="45" t="s">
        <v>3129</v>
      </c>
      <c r="AB1142" s="224" t="s">
        <v>3130</v>
      </c>
      <c r="AC1142" s="224"/>
      <c r="AD1142" s="224"/>
      <c r="AE1142" s="224"/>
      <c r="AF1142" s="224"/>
      <c r="AG1142" s="224">
        <v>1</v>
      </c>
      <c r="AH1142" s="224">
        <v>0</v>
      </c>
      <c r="AI1142" s="224">
        <v>0</v>
      </c>
      <c r="AJ1142" s="224">
        <v>25</v>
      </c>
      <c r="AK1142" s="230">
        <f t="shared" si="189"/>
        <v>2006</v>
      </c>
      <c r="AL1142" s="224">
        <f t="shared" si="190"/>
        <v>25</v>
      </c>
      <c r="AM1142" s="224">
        <v>0</v>
      </c>
      <c r="AN1142" s="224">
        <f t="shared" si="191"/>
        <v>30</v>
      </c>
      <c r="AO1142" s="224">
        <f t="shared" si="192"/>
        <v>30</v>
      </c>
      <c r="AP1142" s="233"/>
      <c r="AQ1142" s="224">
        <f t="shared" si="193"/>
        <v>30</v>
      </c>
      <c r="AR1142" s="224"/>
      <c r="AS1142" s="224">
        <f t="shared" si="194"/>
        <v>30</v>
      </c>
      <c r="AT1142" s="224">
        <f t="shared" si="195"/>
        <v>0</v>
      </c>
      <c r="AU1142" s="224" t="str">
        <f>IFERROR((AQ1142-#REF!+#REF!)/(#REF!-#REF!)*100,"")</f>
        <v/>
      </c>
      <c r="AV1142" s="224"/>
      <c r="AW1142" s="224"/>
      <c r="AX1142" s="224"/>
    </row>
    <row r="1143" ht="12.75" customHeight="1" spans="1:50">
      <c r="A1143" s="13">
        <v>1136</v>
      </c>
      <c r="B1143" s="204" t="s">
        <v>3083</v>
      </c>
      <c r="C1143" s="204" t="s">
        <v>1797</v>
      </c>
      <c r="D1143" s="205" t="s">
        <v>1798</v>
      </c>
      <c r="E1143" s="206"/>
      <c r="F1143" s="206"/>
      <c r="G1143" s="207" t="s">
        <v>3201</v>
      </c>
      <c r="H1143" s="208"/>
      <c r="I1143" s="209" t="s">
        <v>1799</v>
      </c>
      <c r="J1143" s="208">
        <v>1</v>
      </c>
      <c r="K1143" s="209" t="s">
        <v>3127</v>
      </c>
      <c r="L1143" s="215" t="s">
        <v>1969</v>
      </c>
      <c r="M1143" s="214" t="str">
        <f t="shared" si="187"/>
        <v>2006-12-31</v>
      </c>
      <c r="N1143" s="46"/>
      <c r="O1143" s="16"/>
      <c r="P1143" s="14"/>
      <c r="Q1143" s="217">
        <v>426</v>
      </c>
      <c r="R1143" s="16">
        <v>0</v>
      </c>
      <c r="S1143" s="16"/>
      <c r="T1143" s="16">
        <f t="shared" si="196"/>
        <v>30</v>
      </c>
      <c r="U1143" s="46"/>
      <c r="V1143" s="16">
        <f t="shared" si="197"/>
        <v>30</v>
      </c>
      <c r="W1143" s="16" t="str">
        <f t="shared" si="188"/>
        <v/>
      </c>
      <c r="X1143" s="14"/>
      <c r="Y1143" s="2"/>
      <c r="AA1143" s="45" t="s">
        <v>3129</v>
      </c>
      <c r="AB1143" s="224" t="s">
        <v>3130</v>
      </c>
      <c r="AC1143" s="224"/>
      <c r="AD1143" s="224"/>
      <c r="AE1143" s="224"/>
      <c r="AF1143" s="224"/>
      <c r="AG1143" s="224">
        <v>1</v>
      </c>
      <c r="AH1143" s="224">
        <v>0</v>
      </c>
      <c r="AI1143" s="224">
        <v>0</v>
      </c>
      <c r="AJ1143" s="224">
        <v>25</v>
      </c>
      <c r="AK1143" s="230">
        <f t="shared" si="189"/>
        <v>2006</v>
      </c>
      <c r="AL1143" s="224">
        <f t="shared" si="190"/>
        <v>25</v>
      </c>
      <c r="AM1143" s="224">
        <v>0</v>
      </c>
      <c r="AN1143" s="224">
        <f t="shared" si="191"/>
        <v>30</v>
      </c>
      <c r="AO1143" s="224">
        <f t="shared" si="192"/>
        <v>30</v>
      </c>
      <c r="AP1143" s="233"/>
      <c r="AQ1143" s="224">
        <f t="shared" si="193"/>
        <v>30</v>
      </c>
      <c r="AR1143" s="224"/>
      <c r="AS1143" s="224">
        <f t="shared" si="194"/>
        <v>30</v>
      </c>
      <c r="AT1143" s="224">
        <f t="shared" si="195"/>
        <v>0</v>
      </c>
      <c r="AU1143" s="224" t="str">
        <f>IFERROR((AQ1143-#REF!+#REF!)/(#REF!-#REF!)*100,"")</f>
        <v/>
      </c>
      <c r="AV1143" s="224"/>
      <c r="AW1143" s="224"/>
      <c r="AX1143" s="224"/>
    </row>
    <row r="1144" ht="12.75" customHeight="1" spans="1:50">
      <c r="A1144" s="13">
        <v>1137</v>
      </c>
      <c r="B1144" s="204" t="s">
        <v>3084</v>
      </c>
      <c r="C1144" s="204" t="s">
        <v>1797</v>
      </c>
      <c r="D1144" s="205" t="s">
        <v>1798</v>
      </c>
      <c r="E1144" s="206"/>
      <c r="F1144" s="206"/>
      <c r="G1144" s="207" t="s">
        <v>3201</v>
      </c>
      <c r="H1144" s="208"/>
      <c r="I1144" s="209" t="s">
        <v>1799</v>
      </c>
      <c r="J1144" s="208">
        <v>1</v>
      </c>
      <c r="K1144" s="209" t="s">
        <v>3127</v>
      </c>
      <c r="L1144" s="215" t="s">
        <v>1969</v>
      </c>
      <c r="M1144" s="214" t="str">
        <f t="shared" si="187"/>
        <v>2006-12-31</v>
      </c>
      <c r="N1144" s="46"/>
      <c r="O1144" s="16"/>
      <c r="P1144" s="14"/>
      <c r="Q1144" s="217">
        <v>426</v>
      </c>
      <c r="R1144" s="16">
        <v>0</v>
      </c>
      <c r="S1144" s="16"/>
      <c r="T1144" s="16">
        <f t="shared" si="196"/>
        <v>30</v>
      </c>
      <c r="U1144" s="46"/>
      <c r="V1144" s="16">
        <f t="shared" si="197"/>
        <v>30</v>
      </c>
      <c r="W1144" s="16" t="str">
        <f t="shared" si="188"/>
        <v/>
      </c>
      <c r="X1144" s="14"/>
      <c r="Y1144" s="2"/>
      <c r="AA1144" s="45" t="s">
        <v>3129</v>
      </c>
      <c r="AB1144" s="224" t="s">
        <v>3130</v>
      </c>
      <c r="AC1144" s="224"/>
      <c r="AD1144" s="224"/>
      <c r="AE1144" s="224"/>
      <c r="AF1144" s="224"/>
      <c r="AG1144" s="224">
        <v>1</v>
      </c>
      <c r="AH1144" s="224">
        <v>0</v>
      </c>
      <c r="AI1144" s="224">
        <v>0</v>
      </c>
      <c r="AJ1144" s="224">
        <v>25</v>
      </c>
      <c r="AK1144" s="230">
        <f t="shared" si="189"/>
        <v>2006</v>
      </c>
      <c r="AL1144" s="224">
        <f t="shared" si="190"/>
        <v>25</v>
      </c>
      <c r="AM1144" s="224">
        <v>0</v>
      </c>
      <c r="AN1144" s="224">
        <f t="shared" si="191"/>
        <v>30</v>
      </c>
      <c r="AO1144" s="224">
        <f t="shared" si="192"/>
        <v>30</v>
      </c>
      <c r="AP1144" s="233"/>
      <c r="AQ1144" s="224">
        <f t="shared" si="193"/>
        <v>30</v>
      </c>
      <c r="AR1144" s="224"/>
      <c r="AS1144" s="224">
        <f t="shared" si="194"/>
        <v>30</v>
      </c>
      <c r="AT1144" s="224">
        <f t="shared" si="195"/>
        <v>0</v>
      </c>
      <c r="AU1144" s="224" t="str">
        <f>IFERROR((AQ1144-#REF!+#REF!)/(#REF!-#REF!)*100,"")</f>
        <v/>
      </c>
      <c r="AV1144" s="224"/>
      <c r="AW1144" s="224"/>
      <c r="AX1144" s="224"/>
    </row>
    <row r="1145" ht="12.75" customHeight="1" spans="1:50">
      <c r="A1145" s="13">
        <v>1138</v>
      </c>
      <c r="B1145" s="204" t="s">
        <v>3085</v>
      </c>
      <c r="C1145" s="204" t="s">
        <v>1797</v>
      </c>
      <c r="D1145" s="205" t="s">
        <v>1798</v>
      </c>
      <c r="E1145" s="206"/>
      <c r="F1145" s="206"/>
      <c r="G1145" s="207" t="s">
        <v>3201</v>
      </c>
      <c r="H1145" s="208"/>
      <c r="I1145" s="209" t="s">
        <v>1799</v>
      </c>
      <c r="J1145" s="208">
        <v>1</v>
      </c>
      <c r="K1145" s="209" t="s">
        <v>3127</v>
      </c>
      <c r="L1145" s="215" t="s">
        <v>1969</v>
      </c>
      <c r="M1145" s="214" t="str">
        <f t="shared" si="187"/>
        <v>2006-12-31</v>
      </c>
      <c r="N1145" s="46"/>
      <c r="O1145" s="16"/>
      <c r="P1145" s="14"/>
      <c r="Q1145" s="217">
        <v>426</v>
      </c>
      <c r="R1145" s="16">
        <v>0</v>
      </c>
      <c r="S1145" s="16"/>
      <c r="T1145" s="16">
        <f t="shared" si="196"/>
        <v>30</v>
      </c>
      <c r="U1145" s="46"/>
      <c r="V1145" s="16">
        <f t="shared" si="197"/>
        <v>30</v>
      </c>
      <c r="W1145" s="16" t="str">
        <f t="shared" si="188"/>
        <v/>
      </c>
      <c r="X1145" s="14"/>
      <c r="Y1145" s="2"/>
      <c r="AA1145" s="45" t="s">
        <v>3129</v>
      </c>
      <c r="AB1145" s="224" t="s">
        <v>3130</v>
      </c>
      <c r="AC1145" s="224"/>
      <c r="AD1145" s="224"/>
      <c r="AE1145" s="224"/>
      <c r="AF1145" s="224"/>
      <c r="AG1145" s="224">
        <v>1</v>
      </c>
      <c r="AH1145" s="224">
        <v>0</v>
      </c>
      <c r="AI1145" s="224">
        <v>0</v>
      </c>
      <c r="AJ1145" s="224">
        <v>25</v>
      </c>
      <c r="AK1145" s="230">
        <f t="shared" si="189"/>
        <v>2006</v>
      </c>
      <c r="AL1145" s="224">
        <f t="shared" si="190"/>
        <v>25</v>
      </c>
      <c r="AM1145" s="224">
        <v>0</v>
      </c>
      <c r="AN1145" s="224">
        <f t="shared" si="191"/>
        <v>30</v>
      </c>
      <c r="AO1145" s="224">
        <f t="shared" si="192"/>
        <v>30</v>
      </c>
      <c r="AP1145" s="233"/>
      <c r="AQ1145" s="224">
        <f t="shared" si="193"/>
        <v>30</v>
      </c>
      <c r="AR1145" s="224"/>
      <c r="AS1145" s="224">
        <f t="shared" si="194"/>
        <v>30</v>
      </c>
      <c r="AT1145" s="224">
        <f t="shared" si="195"/>
        <v>0</v>
      </c>
      <c r="AU1145" s="224" t="str">
        <f>IFERROR((AQ1145-#REF!+#REF!)/(#REF!-#REF!)*100,"")</f>
        <v/>
      </c>
      <c r="AV1145" s="224"/>
      <c r="AW1145" s="224"/>
      <c r="AX1145" s="224"/>
    </row>
    <row r="1146" ht="12.75" customHeight="1" spans="1:50">
      <c r="A1146" s="13">
        <v>1139</v>
      </c>
      <c r="B1146" s="204" t="s">
        <v>3086</v>
      </c>
      <c r="C1146" s="204" t="s">
        <v>2701</v>
      </c>
      <c r="D1146" s="205" t="s">
        <v>1798</v>
      </c>
      <c r="E1146" s="206"/>
      <c r="F1146" s="206"/>
      <c r="G1146" s="207" t="s">
        <v>3201</v>
      </c>
      <c r="H1146" s="208"/>
      <c r="I1146" s="209" t="s">
        <v>1799</v>
      </c>
      <c r="J1146" s="208">
        <v>1</v>
      </c>
      <c r="K1146" s="209" t="s">
        <v>3127</v>
      </c>
      <c r="L1146" s="251" t="s">
        <v>1969</v>
      </c>
      <c r="M1146" s="252" t="str">
        <f t="shared" si="187"/>
        <v>2006-12-31</v>
      </c>
      <c r="N1146" s="46"/>
      <c r="O1146" s="16"/>
      <c r="P1146" s="14"/>
      <c r="Q1146" s="217">
        <v>918</v>
      </c>
      <c r="R1146" s="16">
        <v>0</v>
      </c>
      <c r="S1146" s="16"/>
      <c r="T1146" s="16">
        <f t="shared" si="196"/>
        <v>30</v>
      </c>
      <c r="U1146" s="46"/>
      <c r="V1146" s="16">
        <f t="shared" si="197"/>
        <v>30</v>
      </c>
      <c r="W1146" s="16" t="str">
        <f t="shared" si="188"/>
        <v/>
      </c>
      <c r="X1146" s="14"/>
      <c r="Y1146" s="2"/>
      <c r="AA1146" s="45" t="s">
        <v>3129</v>
      </c>
      <c r="AB1146" s="224" t="s">
        <v>3130</v>
      </c>
      <c r="AC1146" s="224"/>
      <c r="AD1146" s="224"/>
      <c r="AE1146" s="224"/>
      <c r="AF1146" s="224"/>
      <c r="AG1146" s="224">
        <v>1</v>
      </c>
      <c r="AH1146" s="224">
        <v>0</v>
      </c>
      <c r="AI1146" s="224">
        <v>0</v>
      </c>
      <c r="AJ1146" s="224">
        <v>30</v>
      </c>
      <c r="AK1146" s="230">
        <f t="shared" si="189"/>
        <v>2006</v>
      </c>
      <c r="AL1146" s="224">
        <f t="shared" si="190"/>
        <v>30</v>
      </c>
      <c r="AM1146" s="224">
        <v>0</v>
      </c>
      <c r="AN1146" s="224">
        <f t="shared" si="191"/>
        <v>30</v>
      </c>
      <c r="AO1146" s="224">
        <f t="shared" si="192"/>
        <v>30</v>
      </c>
      <c r="AP1146" s="233"/>
      <c r="AQ1146" s="224">
        <f t="shared" si="193"/>
        <v>30</v>
      </c>
      <c r="AR1146" s="224"/>
      <c r="AS1146" s="224">
        <f t="shared" si="194"/>
        <v>30</v>
      </c>
      <c r="AT1146" s="224">
        <f t="shared" si="195"/>
        <v>0</v>
      </c>
      <c r="AU1146" s="224" t="str">
        <f>IFERROR((AQ1146-#REF!+#REF!)/(#REF!-#REF!)*100,"")</f>
        <v/>
      </c>
      <c r="AV1146" s="224"/>
      <c r="AW1146" s="224"/>
      <c r="AX1146" s="224"/>
    </row>
    <row r="1147" ht="12.75" customHeight="1" spans="1:50">
      <c r="A1147" s="13">
        <v>1140</v>
      </c>
      <c r="B1147" s="204" t="s">
        <v>3087</v>
      </c>
      <c r="C1147" s="204" t="s">
        <v>2724</v>
      </c>
      <c r="D1147" s="205" t="s">
        <v>1798</v>
      </c>
      <c r="E1147" s="206"/>
      <c r="F1147" s="206"/>
      <c r="G1147" s="207" t="s">
        <v>3201</v>
      </c>
      <c r="H1147" s="208"/>
      <c r="I1147" s="209" t="s">
        <v>1799</v>
      </c>
      <c r="J1147" s="208">
        <v>1</v>
      </c>
      <c r="K1147" s="209" t="s">
        <v>3127</v>
      </c>
      <c r="L1147" s="251" t="s">
        <v>1969</v>
      </c>
      <c r="M1147" s="252" t="str">
        <f t="shared" si="187"/>
        <v>2006-12-31</v>
      </c>
      <c r="N1147" s="46"/>
      <c r="O1147" s="16"/>
      <c r="P1147" s="14"/>
      <c r="Q1147" s="217">
        <v>637</v>
      </c>
      <c r="R1147" s="16">
        <v>0</v>
      </c>
      <c r="S1147" s="16"/>
      <c r="T1147" s="16">
        <f t="shared" si="196"/>
        <v>30</v>
      </c>
      <c r="U1147" s="46"/>
      <c r="V1147" s="16">
        <f t="shared" si="197"/>
        <v>30</v>
      </c>
      <c r="W1147" s="16" t="str">
        <f t="shared" si="188"/>
        <v/>
      </c>
      <c r="X1147" s="14"/>
      <c r="Y1147" s="2"/>
      <c r="AA1147" s="45" t="s">
        <v>3129</v>
      </c>
      <c r="AB1147" s="224" t="s">
        <v>3130</v>
      </c>
      <c r="AC1147" s="224"/>
      <c r="AD1147" s="224"/>
      <c r="AE1147" s="224"/>
      <c r="AF1147" s="224"/>
      <c r="AG1147" s="224">
        <v>1</v>
      </c>
      <c r="AH1147" s="224">
        <v>0</v>
      </c>
      <c r="AI1147" s="224">
        <v>0</v>
      </c>
      <c r="AJ1147" s="224">
        <v>30</v>
      </c>
      <c r="AK1147" s="230">
        <f t="shared" si="189"/>
        <v>2006</v>
      </c>
      <c r="AL1147" s="224">
        <f t="shared" si="190"/>
        <v>30</v>
      </c>
      <c r="AM1147" s="224">
        <v>0</v>
      </c>
      <c r="AN1147" s="224">
        <f t="shared" si="191"/>
        <v>30</v>
      </c>
      <c r="AO1147" s="224">
        <f t="shared" si="192"/>
        <v>30</v>
      </c>
      <c r="AP1147" s="233"/>
      <c r="AQ1147" s="224">
        <f t="shared" si="193"/>
        <v>30</v>
      </c>
      <c r="AR1147" s="224"/>
      <c r="AS1147" s="224">
        <f t="shared" si="194"/>
        <v>30</v>
      </c>
      <c r="AT1147" s="224">
        <f t="shared" si="195"/>
        <v>0</v>
      </c>
      <c r="AU1147" s="224" t="str">
        <f>IFERROR((AQ1147-#REF!+#REF!)/(#REF!-#REF!)*100,"")</f>
        <v/>
      </c>
      <c r="AV1147" s="224"/>
      <c r="AW1147" s="224"/>
      <c r="AX1147" s="224"/>
    </row>
    <row r="1148" ht="12.75" customHeight="1" spans="1:50">
      <c r="A1148" s="13"/>
      <c r="B1148" s="13"/>
      <c r="C1148" s="14"/>
      <c r="D1148" s="250"/>
      <c r="E1148" s="14"/>
      <c r="F1148" s="14"/>
      <c r="G1148" s="14"/>
      <c r="H1148" s="46"/>
      <c r="I1148" s="14"/>
      <c r="J1148" s="46"/>
      <c r="K1148" s="14"/>
      <c r="L1148" s="15"/>
      <c r="M1148" s="252"/>
      <c r="N1148" s="46"/>
      <c r="O1148" s="16"/>
      <c r="P1148" s="14"/>
      <c r="Q1148" s="16"/>
      <c r="R1148" s="16"/>
      <c r="S1148" s="16"/>
      <c r="T1148" s="16"/>
      <c r="U1148" s="46"/>
      <c r="V1148" s="16"/>
      <c r="W1148" s="23"/>
      <c r="X1148" s="14"/>
      <c r="Y1148" s="2"/>
      <c r="AA1148" s="45"/>
      <c r="AB1148" s="253"/>
      <c r="AC1148" s="253"/>
      <c r="AD1148" s="253"/>
      <c r="AE1148" s="253"/>
      <c r="AF1148" s="253"/>
      <c r="AG1148" s="253"/>
      <c r="AH1148" s="253"/>
      <c r="AI1148" s="253"/>
      <c r="AJ1148" s="253"/>
      <c r="AK1148" s="254"/>
      <c r="AL1148" s="253"/>
      <c r="AM1148" s="253"/>
      <c r="AN1148" s="253"/>
      <c r="AO1148" s="253"/>
      <c r="AP1148" s="255"/>
      <c r="AQ1148" s="253"/>
      <c r="AR1148" s="253"/>
      <c r="AS1148" s="253"/>
      <c r="AT1148" s="253"/>
      <c r="AU1148" s="253"/>
      <c r="AV1148" s="253"/>
      <c r="AW1148" s="253"/>
      <c r="AX1148" s="253"/>
    </row>
    <row r="1149" ht="12.75" customHeight="1" spans="1:50">
      <c r="A1149" s="13" t="str">
        <f t="shared" ref="A1149:A1151" si="198">IF(C1149="","",ROW()-7)</f>
        <v/>
      </c>
      <c r="B1149" s="13"/>
      <c r="C1149" s="14"/>
      <c r="D1149" s="14"/>
      <c r="E1149" s="14"/>
      <c r="F1149" s="14"/>
      <c r="G1149" s="14"/>
      <c r="H1149" s="46"/>
      <c r="I1149" s="14"/>
      <c r="J1149" s="46"/>
      <c r="K1149" s="14"/>
      <c r="L1149" s="15"/>
      <c r="M1149" s="252"/>
      <c r="N1149" s="46"/>
      <c r="O1149" s="16"/>
      <c r="P1149" s="14"/>
      <c r="Q1149" s="16"/>
      <c r="R1149" s="16"/>
      <c r="S1149" s="16"/>
      <c r="T1149" s="16"/>
      <c r="U1149" s="46"/>
      <c r="V1149" s="16"/>
      <c r="W1149" s="23" t="str">
        <f t="shared" ref="W1149:W1154" si="199">IF(R1149-S1149=0,"",(V1149-R1149+S1149)/(R1149-S1149)*100)</f>
        <v/>
      </c>
      <c r="X1149" s="14"/>
      <c r="Y1149" s="2" t="s">
        <v>3209</v>
      </c>
      <c r="AA1149" s="45"/>
      <c r="AB1149" s="253"/>
      <c r="AC1149" s="253"/>
      <c r="AD1149" s="253"/>
      <c r="AE1149" s="253"/>
      <c r="AF1149" s="253"/>
      <c r="AG1149" s="253"/>
      <c r="AH1149" s="253"/>
      <c r="AI1149" s="253"/>
      <c r="AJ1149" s="253"/>
      <c r="AK1149" s="254"/>
      <c r="AL1149" s="253"/>
      <c r="AM1149" s="253"/>
      <c r="AN1149" s="253"/>
      <c r="AO1149" s="253"/>
      <c r="AP1149" s="255"/>
      <c r="AQ1149" s="253"/>
      <c r="AR1149" s="253"/>
      <c r="AS1149" s="253"/>
      <c r="AT1149" s="253"/>
      <c r="AU1149" s="253"/>
      <c r="AV1149" s="253"/>
      <c r="AW1149" s="253"/>
      <c r="AX1149" s="253"/>
    </row>
    <row r="1150" ht="12.75" customHeight="1" spans="1:50">
      <c r="A1150" s="13" t="str">
        <f t="shared" si="198"/>
        <v/>
      </c>
      <c r="B1150" s="13"/>
      <c r="C1150" s="14"/>
      <c r="D1150" s="14"/>
      <c r="E1150" s="14"/>
      <c r="F1150" s="14"/>
      <c r="G1150" s="14"/>
      <c r="H1150" s="46"/>
      <c r="I1150" s="14"/>
      <c r="J1150" s="46"/>
      <c r="K1150" s="14"/>
      <c r="L1150" s="15"/>
      <c r="M1150" s="252"/>
      <c r="N1150" s="46"/>
      <c r="O1150" s="16"/>
      <c r="P1150" s="14"/>
      <c r="Q1150" s="16"/>
      <c r="R1150" s="16"/>
      <c r="S1150" s="16"/>
      <c r="T1150" s="16"/>
      <c r="U1150" s="46"/>
      <c r="V1150" s="16"/>
      <c r="W1150" s="23" t="str">
        <f t="shared" si="199"/>
        <v/>
      </c>
      <c r="X1150" s="14"/>
      <c r="Y1150" s="2" t="s">
        <v>3210</v>
      </c>
      <c r="AA1150" s="45"/>
      <c r="AB1150" s="253"/>
      <c r="AC1150" s="253"/>
      <c r="AD1150" s="253"/>
      <c r="AE1150" s="253"/>
      <c r="AF1150" s="253"/>
      <c r="AG1150" s="253"/>
      <c r="AH1150" s="253"/>
      <c r="AI1150" s="253"/>
      <c r="AJ1150" s="253"/>
      <c r="AK1150" s="254"/>
      <c r="AL1150" s="253"/>
      <c r="AM1150" s="253"/>
      <c r="AN1150" s="253"/>
      <c r="AO1150" s="253"/>
      <c r="AP1150" s="255"/>
      <c r="AQ1150" s="253"/>
      <c r="AR1150" s="253"/>
      <c r="AS1150" s="253"/>
      <c r="AT1150" s="253"/>
      <c r="AU1150" s="253"/>
      <c r="AV1150" s="253"/>
      <c r="AW1150" s="253"/>
      <c r="AX1150" s="253"/>
    </row>
    <row r="1151" ht="12.75" customHeight="1" spans="1:50">
      <c r="A1151" s="13" t="str">
        <f t="shared" si="198"/>
        <v/>
      </c>
      <c r="B1151" s="13"/>
      <c r="C1151" s="14"/>
      <c r="D1151" s="14"/>
      <c r="E1151" s="14"/>
      <c r="F1151" s="14"/>
      <c r="G1151" s="14"/>
      <c r="H1151" s="46"/>
      <c r="I1151" s="14"/>
      <c r="J1151" s="46"/>
      <c r="K1151" s="14"/>
      <c r="L1151" s="15"/>
      <c r="M1151" s="252"/>
      <c r="N1151" s="46"/>
      <c r="O1151" s="16"/>
      <c r="P1151" s="14"/>
      <c r="Q1151" s="16"/>
      <c r="R1151" s="16"/>
      <c r="S1151" s="16"/>
      <c r="T1151" s="16"/>
      <c r="U1151" s="46"/>
      <c r="V1151" s="16"/>
      <c r="W1151" s="23" t="str">
        <f t="shared" si="199"/>
        <v/>
      </c>
      <c r="X1151" s="14"/>
      <c r="Y1151" s="2" t="s">
        <v>3211</v>
      </c>
      <c r="AA1151" s="45"/>
      <c r="AB1151" s="253"/>
      <c r="AC1151" s="253"/>
      <c r="AD1151" s="253"/>
      <c r="AE1151" s="253"/>
      <c r="AF1151" s="253"/>
      <c r="AG1151" s="253"/>
      <c r="AH1151" s="253"/>
      <c r="AI1151" s="253"/>
      <c r="AJ1151" s="253"/>
      <c r="AK1151" s="254"/>
      <c r="AL1151" s="253"/>
      <c r="AM1151" s="253"/>
      <c r="AN1151" s="253"/>
      <c r="AO1151" s="253"/>
      <c r="AP1151" s="255"/>
      <c r="AQ1151" s="253"/>
      <c r="AR1151" s="253"/>
      <c r="AS1151" s="253"/>
      <c r="AT1151" s="253"/>
      <c r="AU1151" s="253"/>
      <c r="AV1151" s="253"/>
      <c r="AW1151" s="253"/>
      <c r="AX1151" s="253"/>
    </row>
    <row r="1152" ht="12.75" customHeight="1" spans="1:50">
      <c r="A1152" s="13" t="s">
        <v>3212</v>
      </c>
      <c r="B1152" s="72"/>
      <c r="C1152" s="69"/>
      <c r="D1152" s="14"/>
      <c r="E1152" s="14"/>
      <c r="F1152" s="14"/>
      <c r="G1152" s="14"/>
      <c r="H1152" s="46"/>
      <c r="I1152" s="14"/>
      <c r="J1152" s="46"/>
      <c r="K1152" s="14"/>
      <c r="L1152" s="15"/>
      <c r="M1152" s="252"/>
      <c r="N1152" s="46"/>
      <c r="O1152" s="16"/>
      <c r="P1152" s="14"/>
      <c r="Q1152" s="16">
        <f>SUM(Q8:Q1151)</f>
        <v>5042839.25</v>
      </c>
      <c r="R1152" s="16">
        <f>SUM(R8:R1151)</f>
        <v>0</v>
      </c>
      <c r="S1152" s="16"/>
      <c r="T1152" s="16">
        <f>SUM(T8:T1151)</f>
        <v>750720</v>
      </c>
      <c r="U1152" s="16"/>
      <c r="V1152" s="16">
        <f>SUM(V8:V1151)</f>
        <v>750720</v>
      </c>
      <c r="W1152" s="16" t="str">
        <f t="shared" si="199"/>
        <v/>
      </c>
      <c r="X1152" s="14"/>
      <c r="AA1152" s="45"/>
      <c r="AB1152" s="253"/>
      <c r="AC1152" s="253"/>
      <c r="AD1152" s="253"/>
      <c r="AE1152" s="253"/>
      <c r="AF1152" s="253"/>
      <c r="AG1152" s="253"/>
      <c r="AH1152" s="253"/>
      <c r="AI1152" s="253"/>
      <c r="AJ1152" s="253"/>
      <c r="AK1152" s="254"/>
      <c r="AL1152" s="253"/>
      <c r="AM1152" s="253"/>
      <c r="AN1152" s="253"/>
      <c r="AO1152" s="253"/>
      <c r="AP1152" s="255"/>
      <c r="AQ1152" s="253"/>
      <c r="AR1152" s="253"/>
      <c r="AS1152" s="253"/>
      <c r="AT1152" s="253"/>
      <c r="AU1152" s="253"/>
      <c r="AV1152" s="253"/>
      <c r="AW1152" s="253"/>
      <c r="AX1152" s="253"/>
    </row>
    <row r="1153" ht="12.75" customHeight="1" spans="1:50">
      <c r="A1153" s="13" t="s">
        <v>3213</v>
      </c>
      <c r="B1153" s="72"/>
      <c r="C1153" s="69"/>
      <c r="D1153" s="14"/>
      <c r="E1153" s="14"/>
      <c r="F1153" s="14"/>
      <c r="G1153" s="14"/>
      <c r="H1153" s="46"/>
      <c r="I1153" s="14"/>
      <c r="J1153" s="46"/>
      <c r="K1153" s="14"/>
      <c r="L1153" s="15"/>
      <c r="M1153" s="252"/>
      <c r="N1153" s="46"/>
      <c r="O1153" s="16"/>
      <c r="P1153" s="14"/>
      <c r="Q1153" s="16"/>
      <c r="R1153" s="16">
        <f>S1152</f>
        <v>0</v>
      </c>
      <c r="S1153" s="16"/>
      <c r="T1153" s="16"/>
      <c r="U1153" s="16"/>
      <c r="V1153" s="16"/>
      <c r="W1153" s="23"/>
      <c r="X1153" s="14"/>
      <c r="AA1153" s="45"/>
      <c r="AB1153" s="253"/>
      <c r="AC1153" s="253"/>
      <c r="AD1153" s="253"/>
      <c r="AE1153" s="253"/>
      <c r="AF1153" s="253"/>
      <c r="AG1153" s="253"/>
      <c r="AH1153" s="253"/>
      <c r="AI1153" s="253"/>
      <c r="AJ1153" s="253"/>
      <c r="AK1153" s="254"/>
      <c r="AL1153" s="253"/>
      <c r="AM1153" s="253"/>
      <c r="AN1153" s="253"/>
      <c r="AO1153" s="253"/>
      <c r="AP1153" s="255"/>
      <c r="AQ1153" s="253"/>
      <c r="AR1153" s="253"/>
      <c r="AS1153" s="253"/>
      <c r="AT1153" s="253"/>
      <c r="AU1153" s="253"/>
      <c r="AV1153" s="253"/>
      <c r="AW1153" s="253"/>
      <c r="AX1153" s="253"/>
    </row>
    <row r="1154" customHeight="1" spans="1:50">
      <c r="A1154" s="17" t="s">
        <v>3214</v>
      </c>
      <c r="B1154" s="9"/>
      <c r="C1154" s="18"/>
      <c r="D1154" s="17"/>
      <c r="E1154" s="17"/>
      <c r="F1154" s="17"/>
      <c r="G1154" s="17"/>
      <c r="H1154" s="17"/>
      <c r="I1154" s="17"/>
      <c r="J1154" s="20"/>
      <c r="K1154" s="20"/>
      <c r="L1154" s="23"/>
      <c r="M1154" s="65"/>
      <c r="N1154" s="23"/>
      <c r="O1154" s="23"/>
      <c r="P1154" s="23"/>
      <c r="Q1154" s="23">
        <f>Q1152-Q1153</f>
        <v>5042839.25</v>
      </c>
      <c r="R1154" s="23">
        <f>R1152-R1153</f>
        <v>0</v>
      </c>
      <c r="S1154" s="23"/>
      <c r="T1154" s="16">
        <f>T1152</f>
        <v>750720</v>
      </c>
      <c r="U1154" s="23"/>
      <c r="V1154" s="16">
        <f>V1152</f>
        <v>750720</v>
      </c>
      <c r="W1154" s="23" t="str">
        <f t="shared" si="199"/>
        <v/>
      </c>
      <c r="X1154" s="197"/>
      <c r="AA1154" s="45"/>
      <c r="AB1154" s="253"/>
      <c r="AC1154" s="253"/>
      <c r="AD1154" s="253"/>
      <c r="AE1154" s="253"/>
      <c r="AF1154" s="253"/>
      <c r="AG1154" s="253"/>
      <c r="AH1154" s="253"/>
      <c r="AI1154" s="253"/>
      <c r="AJ1154" s="253"/>
      <c r="AK1154" s="254"/>
      <c r="AL1154" s="253"/>
      <c r="AM1154" s="253"/>
      <c r="AN1154" s="253"/>
      <c r="AO1154" s="253"/>
      <c r="AP1154" s="255"/>
      <c r="AQ1154" s="253"/>
      <c r="AR1154" s="253"/>
      <c r="AS1154" s="253"/>
      <c r="AT1154" s="253"/>
      <c r="AU1154" s="253"/>
      <c r="AV1154" s="253"/>
      <c r="AW1154" s="253"/>
      <c r="AX1154" s="253"/>
    </row>
    <row r="1155" customHeight="1" spans="1:50">
      <c r="A1155" s="3" t="e">
        <f>#REF!&amp;"填表人："&amp;#REF!</f>
        <v>#REF!</v>
      </c>
      <c r="V1155" s="3" t="e">
        <f>"评估人员："&amp;#REF!</f>
        <v>#REF!</v>
      </c>
      <c r="Y1155" s="3" t="s">
        <v>1270</v>
      </c>
      <c r="AA1155" s="45"/>
      <c r="AB1155" s="253"/>
      <c r="AC1155" s="253"/>
      <c r="AD1155" s="253"/>
      <c r="AE1155" s="253"/>
      <c r="AF1155" s="253"/>
      <c r="AG1155" s="253"/>
      <c r="AH1155" s="253"/>
      <c r="AI1155" s="253"/>
      <c r="AJ1155" s="253"/>
      <c r="AK1155" s="254"/>
      <c r="AL1155" s="253"/>
      <c r="AM1155" s="253"/>
      <c r="AN1155" s="253"/>
      <c r="AO1155" s="253"/>
      <c r="AP1155" s="255"/>
      <c r="AQ1155" s="253"/>
      <c r="AR1155" s="253"/>
      <c r="AS1155" s="253"/>
      <c r="AT1155" s="253"/>
      <c r="AU1155" s="253"/>
      <c r="AV1155" s="253"/>
      <c r="AW1155" s="253"/>
      <c r="AX1155" s="253"/>
    </row>
    <row r="1156" customHeight="1" spans="1:50">
      <c r="A1156" s="3" t="e">
        <f>"填表日期："&amp;YEAR(#REF!)&amp;"年"&amp;MONTH(#REF!)&amp;"月"&amp;DAY(#REF!)&amp;"日"</f>
        <v>#REF!</v>
      </c>
      <c r="AA1156" s="45"/>
      <c r="AB1156" s="253"/>
      <c r="AC1156" s="253"/>
      <c r="AD1156" s="253"/>
      <c r="AE1156" s="253"/>
      <c r="AF1156" s="253"/>
      <c r="AG1156" s="253"/>
      <c r="AH1156" s="253"/>
      <c r="AI1156" s="253"/>
      <c r="AJ1156" s="253"/>
      <c r="AK1156" s="254"/>
      <c r="AL1156" s="253"/>
      <c r="AM1156" s="253"/>
      <c r="AN1156" s="253"/>
      <c r="AO1156" s="253"/>
      <c r="AP1156" s="255"/>
      <c r="AQ1156" s="253"/>
      <c r="AR1156" s="253"/>
      <c r="AS1156" s="253"/>
      <c r="AT1156" s="253"/>
      <c r="AU1156" s="253"/>
      <c r="AV1156" s="253"/>
      <c r="AW1156" s="253"/>
      <c r="AX1156" s="253"/>
    </row>
    <row r="1157" customHeight="1" spans="27:50">
      <c r="AA1157" s="45"/>
      <c r="AB1157" s="253"/>
      <c r="AC1157" s="253"/>
      <c r="AD1157" s="253"/>
      <c r="AE1157" s="253"/>
      <c r="AF1157" s="253"/>
      <c r="AG1157" s="253"/>
      <c r="AH1157" s="253"/>
      <c r="AI1157" s="253"/>
      <c r="AJ1157" s="253"/>
      <c r="AK1157" s="254"/>
      <c r="AL1157" s="253"/>
      <c r="AM1157" s="253"/>
      <c r="AN1157" s="253"/>
      <c r="AO1157" s="253"/>
      <c r="AP1157" s="255"/>
      <c r="AQ1157" s="253"/>
      <c r="AR1157" s="253"/>
      <c r="AS1157" s="253"/>
      <c r="AT1157" s="253"/>
      <c r="AU1157" s="253"/>
      <c r="AV1157" s="253"/>
      <c r="AW1157" s="253"/>
      <c r="AX1157" s="253"/>
    </row>
    <row r="1158" customHeight="1" spans="27:50">
      <c r="AA1158" s="45"/>
      <c r="AB1158" s="253"/>
      <c r="AC1158" s="253"/>
      <c r="AD1158" s="253"/>
      <c r="AE1158" s="253"/>
      <c r="AF1158" s="253"/>
      <c r="AG1158" s="253"/>
      <c r="AH1158" s="253"/>
      <c r="AI1158" s="253"/>
      <c r="AJ1158" s="253"/>
      <c r="AK1158" s="254"/>
      <c r="AL1158" s="253"/>
      <c r="AM1158" s="253"/>
      <c r="AN1158" s="253"/>
      <c r="AO1158" s="253"/>
      <c r="AP1158" s="255"/>
      <c r="AQ1158" s="253"/>
      <c r="AR1158" s="253"/>
      <c r="AS1158" s="253"/>
      <c r="AT1158" s="253"/>
      <c r="AU1158" s="253"/>
      <c r="AV1158" s="253"/>
      <c r="AW1158" s="253"/>
      <c r="AX1158" s="253"/>
    </row>
    <row r="1159" customHeight="1" spans="27:50">
      <c r="AA1159" s="45"/>
      <c r="AB1159" s="253"/>
      <c r="AC1159" s="253"/>
      <c r="AD1159" s="253"/>
      <c r="AE1159" s="253"/>
      <c r="AF1159" s="253"/>
      <c r="AG1159" s="253"/>
      <c r="AH1159" s="253"/>
      <c r="AI1159" s="253"/>
      <c r="AJ1159" s="253"/>
      <c r="AK1159" s="254"/>
      <c r="AL1159" s="253"/>
      <c r="AM1159" s="253"/>
      <c r="AN1159" s="253"/>
      <c r="AO1159" s="253"/>
      <c r="AP1159" s="255"/>
      <c r="AQ1159" s="253"/>
      <c r="AR1159" s="253"/>
      <c r="AS1159" s="253"/>
      <c r="AT1159" s="253"/>
      <c r="AU1159" s="253"/>
      <c r="AV1159" s="253"/>
      <c r="AW1159" s="253"/>
      <c r="AX1159" s="253"/>
    </row>
    <row r="1160" customHeight="1" spans="27:50">
      <c r="AA1160" s="45"/>
      <c r="AB1160" s="253"/>
      <c r="AC1160" s="253"/>
      <c r="AD1160" s="253"/>
      <c r="AE1160" s="253"/>
      <c r="AF1160" s="253"/>
      <c r="AG1160" s="253"/>
      <c r="AH1160" s="253"/>
      <c r="AI1160" s="253"/>
      <c r="AJ1160" s="253"/>
      <c r="AK1160" s="254"/>
      <c r="AL1160" s="253"/>
      <c r="AM1160" s="253"/>
      <c r="AN1160" s="253"/>
      <c r="AO1160" s="253"/>
      <c r="AP1160" s="255"/>
      <c r="AQ1160" s="253"/>
      <c r="AR1160" s="253"/>
      <c r="AS1160" s="253"/>
      <c r="AT1160" s="253"/>
      <c r="AU1160" s="253"/>
      <c r="AV1160" s="253"/>
      <c r="AW1160" s="253"/>
      <c r="AX1160" s="253"/>
    </row>
    <row r="1161" customHeight="1" spans="27:50">
      <c r="AA1161" s="45"/>
      <c r="AB1161" s="253"/>
      <c r="AC1161" s="253"/>
      <c r="AD1161" s="253"/>
      <c r="AE1161" s="253"/>
      <c r="AF1161" s="253"/>
      <c r="AG1161" s="253"/>
      <c r="AH1161" s="253"/>
      <c r="AI1161" s="253"/>
      <c r="AJ1161" s="253"/>
      <c r="AK1161" s="254"/>
      <c r="AL1161" s="253"/>
      <c r="AM1161" s="253"/>
      <c r="AN1161" s="253"/>
      <c r="AO1161" s="253"/>
      <c r="AP1161" s="255"/>
      <c r="AQ1161" s="253"/>
      <c r="AR1161" s="253"/>
      <c r="AS1161" s="253"/>
      <c r="AT1161" s="253"/>
      <c r="AU1161" s="253"/>
      <c r="AV1161" s="253"/>
      <c r="AW1161" s="253"/>
      <c r="AX1161" s="253"/>
    </row>
    <row r="1162" customHeight="1" spans="27:50">
      <c r="AA1162" s="45"/>
      <c r="AB1162" s="253"/>
      <c r="AC1162" s="253"/>
      <c r="AD1162" s="253"/>
      <c r="AE1162" s="253"/>
      <c r="AF1162" s="253"/>
      <c r="AG1162" s="253"/>
      <c r="AH1162" s="253"/>
      <c r="AI1162" s="253"/>
      <c r="AJ1162" s="253"/>
      <c r="AK1162" s="254"/>
      <c r="AL1162" s="253"/>
      <c r="AM1162" s="253"/>
      <c r="AN1162" s="253"/>
      <c r="AO1162" s="253"/>
      <c r="AP1162" s="255"/>
      <c r="AQ1162" s="253"/>
      <c r="AR1162" s="253"/>
      <c r="AS1162" s="253"/>
      <c r="AT1162" s="253"/>
      <c r="AU1162" s="253"/>
      <c r="AV1162" s="253"/>
      <c r="AW1162" s="253"/>
      <c r="AX1162" s="253"/>
    </row>
    <row r="1163" customHeight="1" spans="27:50">
      <c r="AA1163" s="45"/>
      <c r="AB1163" s="253"/>
      <c r="AC1163" s="253"/>
      <c r="AD1163" s="253"/>
      <c r="AE1163" s="253"/>
      <c r="AF1163" s="253"/>
      <c r="AG1163" s="253"/>
      <c r="AH1163" s="253"/>
      <c r="AI1163" s="253"/>
      <c r="AJ1163" s="253"/>
      <c r="AK1163" s="254"/>
      <c r="AL1163" s="253"/>
      <c r="AM1163" s="253"/>
      <c r="AN1163" s="253"/>
      <c r="AO1163" s="253"/>
      <c r="AP1163" s="255"/>
      <c r="AQ1163" s="253"/>
      <c r="AR1163" s="253"/>
      <c r="AS1163" s="253"/>
      <c r="AT1163" s="253"/>
      <c r="AU1163" s="253"/>
      <c r="AV1163" s="253"/>
      <c r="AW1163" s="253"/>
      <c r="AX1163" s="253"/>
    </row>
    <row r="1164" customHeight="1" spans="27:50">
      <c r="AA1164" s="45"/>
      <c r="AB1164" s="253"/>
      <c r="AC1164" s="253"/>
      <c r="AD1164" s="253"/>
      <c r="AE1164" s="253"/>
      <c r="AF1164" s="253"/>
      <c r="AG1164" s="253"/>
      <c r="AH1164" s="253"/>
      <c r="AI1164" s="253"/>
      <c r="AJ1164" s="253"/>
      <c r="AK1164" s="254"/>
      <c r="AL1164" s="253"/>
      <c r="AM1164" s="253"/>
      <c r="AN1164" s="253"/>
      <c r="AO1164" s="253"/>
      <c r="AP1164" s="255"/>
      <c r="AQ1164" s="253"/>
      <c r="AR1164" s="253"/>
      <c r="AS1164" s="253"/>
      <c r="AT1164" s="253"/>
      <c r="AU1164" s="253"/>
      <c r="AV1164" s="253"/>
      <c r="AW1164" s="253"/>
      <c r="AX1164" s="253"/>
    </row>
    <row r="1165" customHeight="1" spans="27:50">
      <c r="AA1165" s="45"/>
      <c r="AB1165" s="253"/>
      <c r="AC1165" s="253"/>
      <c r="AD1165" s="253"/>
      <c r="AE1165" s="253"/>
      <c r="AF1165" s="253"/>
      <c r="AG1165" s="253"/>
      <c r="AH1165" s="253"/>
      <c r="AI1165" s="253"/>
      <c r="AJ1165" s="253"/>
      <c r="AK1165" s="254"/>
      <c r="AL1165" s="253"/>
      <c r="AM1165" s="253"/>
      <c r="AN1165" s="253"/>
      <c r="AO1165" s="253"/>
      <c r="AP1165" s="255"/>
      <c r="AQ1165" s="253"/>
      <c r="AR1165" s="253"/>
      <c r="AS1165" s="253"/>
      <c r="AT1165" s="253"/>
      <c r="AU1165" s="253"/>
      <c r="AV1165" s="253"/>
      <c r="AW1165" s="253"/>
      <c r="AX1165" s="253"/>
    </row>
    <row r="1166" customHeight="1" spans="27:50">
      <c r="AA1166" s="45"/>
      <c r="AB1166" s="253"/>
      <c r="AC1166" s="253"/>
      <c r="AD1166" s="253"/>
      <c r="AE1166" s="253"/>
      <c r="AF1166" s="253"/>
      <c r="AG1166" s="253"/>
      <c r="AH1166" s="253"/>
      <c r="AI1166" s="253"/>
      <c r="AJ1166" s="253"/>
      <c r="AK1166" s="254"/>
      <c r="AL1166" s="253"/>
      <c r="AM1166" s="253"/>
      <c r="AN1166" s="253"/>
      <c r="AO1166" s="253"/>
      <c r="AP1166" s="255"/>
      <c r="AQ1166" s="253"/>
      <c r="AR1166" s="253"/>
      <c r="AS1166" s="253"/>
      <c r="AT1166" s="253"/>
      <c r="AU1166" s="253"/>
      <c r="AV1166" s="253"/>
      <c r="AW1166" s="253"/>
      <c r="AX1166" s="253"/>
    </row>
    <row r="1167" customHeight="1" spans="27:50">
      <c r="AA1167" s="45"/>
      <c r="AB1167" s="253"/>
      <c r="AC1167" s="253"/>
      <c r="AD1167" s="253"/>
      <c r="AE1167" s="253"/>
      <c r="AF1167" s="253"/>
      <c r="AG1167" s="253"/>
      <c r="AH1167" s="253"/>
      <c r="AI1167" s="253"/>
      <c r="AJ1167" s="253"/>
      <c r="AK1167" s="254"/>
      <c r="AL1167" s="253"/>
      <c r="AM1167" s="253"/>
      <c r="AN1167" s="253"/>
      <c r="AO1167" s="253"/>
      <c r="AP1167" s="255"/>
      <c r="AQ1167" s="253"/>
      <c r="AR1167" s="253"/>
      <c r="AS1167" s="253"/>
      <c r="AT1167" s="253"/>
      <c r="AU1167" s="253"/>
      <c r="AV1167" s="253"/>
      <c r="AW1167" s="253"/>
      <c r="AX1167" s="253"/>
    </row>
    <row r="1168" customHeight="1" spans="27:50">
      <c r="AA1168" s="45"/>
      <c r="AB1168" s="253"/>
      <c r="AC1168" s="253"/>
      <c r="AD1168" s="253"/>
      <c r="AE1168" s="253"/>
      <c r="AF1168" s="253"/>
      <c r="AG1168" s="253"/>
      <c r="AH1168" s="253"/>
      <c r="AI1168" s="253"/>
      <c r="AJ1168" s="253"/>
      <c r="AK1168" s="254"/>
      <c r="AL1168" s="253"/>
      <c r="AM1168" s="253"/>
      <c r="AN1168" s="253"/>
      <c r="AO1168" s="253"/>
      <c r="AP1168" s="255"/>
      <c r="AQ1168" s="253"/>
      <c r="AR1168" s="253"/>
      <c r="AS1168" s="253"/>
      <c r="AT1168" s="253"/>
      <c r="AU1168" s="253"/>
      <c r="AV1168" s="253"/>
      <c r="AW1168" s="253"/>
      <c r="AX1168" s="253"/>
    </row>
    <row r="1169" customHeight="1" spans="27:50">
      <c r="AA1169" s="45"/>
      <c r="AB1169" s="253"/>
      <c r="AC1169" s="253"/>
      <c r="AD1169" s="253"/>
      <c r="AE1169" s="253"/>
      <c r="AF1169" s="253"/>
      <c r="AG1169" s="253"/>
      <c r="AH1169" s="253"/>
      <c r="AI1169" s="253"/>
      <c r="AJ1169" s="253"/>
      <c r="AK1169" s="254"/>
      <c r="AL1169" s="253"/>
      <c r="AM1169" s="253"/>
      <c r="AN1169" s="253"/>
      <c r="AO1169" s="253"/>
      <c r="AP1169" s="255"/>
      <c r="AQ1169" s="253"/>
      <c r="AR1169" s="253"/>
      <c r="AS1169" s="253"/>
      <c r="AT1169" s="253"/>
      <c r="AU1169" s="253"/>
      <c r="AV1169" s="253"/>
      <c r="AW1169" s="253"/>
      <c r="AX1169" s="253"/>
    </row>
    <row r="1170" customHeight="1" spans="27:50">
      <c r="AA1170" s="45"/>
      <c r="AB1170" s="253"/>
      <c r="AC1170" s="253"/>
      <c r="AD1170" s="253"/>
      <c r="AE1170" s="253"/>
      <c r="AF1170" s="253"/>
      <c r="AG1170" s="253"/>
      <c r="AH1170" s="253"/>
      <c r="AI1170" s="253"/>
      <c r="AJ1170" s="253"/>
      <c r="AK1170" s="254"/>
      <c r="AL1170" s="253"/>
      <c r="AM1170" s="253"/>
      <c r="AN1170" s="253"/>
      <c r="AO1170" s="253"/>
      <c r="AP1170" s="255"/>
      <c r="AQ1170" s="253"/>
      <c r="AR1170" s="253"/>
      <c r="AS1170" s="253"/>
      <c r="AT1170" s="253"/>
      <c r="AU1170" s="253"/>
      <c r="AV1170" s="253"/>
      <c r="AW1170" s="253"/>
      <c r="AX1170" s="253"/>
    </row>
    <row r="1171" customHeight="1" spans="27:50">
      <c r="AA1171" s="45"/>
      <c r="AB1171" s="253"/>
      <c r="AC1171" s="253"/>
      <c r="AD1171" s="253"/>
      <c r="AE1171" s="253"/>
      <c r="AF1171" s="253"/>
      <c r="AG1171" s="253"/>
      <c r="AH1171" s="253"/>
      <c r="AI1171" s="253"/>
      <c r="AJ1171" s="253"/>
      <c r="AK1171" s="254"/>
      <c r="AL1171" s="253"/>
      <c r="AM1171" s="253"/>
      <c r="AN1171" s="253"/>
      <c r="AO1171" s="253"/>
      <c r="AP1171" s="255"/>
      <c r="AQ1171" s="253"/>
      <c r="AR1171" s="253"/>
      <c r="AS1171" s="253"/>
      <c r="AT1171" s="253"/>
      <c r="AU1171" s="253"/>
      <c r="AV1171" s="253"/>
      <c r="AW1171" s="253"/>
      <c r="AX1171" s="253"/>
    </row>
    <row r="1172" customHeight="1" spans="27:50">
      <c r="AA1172" s="45"/>
      <c r="AB1172" s="253"/>
      <c r="AC1172" s="253"/>
      <c r="AD1172" s="253"/>
      <c r="AE1172" s="253"/>
      <c r="AF1172" s="253"/>
      <c r="AG1172" s="253"/>
      <c r="AH1172" s="253"/>
      <c r="AI1172" s="253"/>
      <c r="AJ1172" s="253"/>
      <c r="AK1172" s="254"/>
      <c r="AL1172" s="253"/>
      <c r="AM1172" s="253"/>
      <c r="AN1172" s="253"/>
      <c r="AO1172" s="253"/>
      <c r="AP1172" s="255"/>
      <c r="AQ1172" s="253"/>
      <c r="AR1172" s="253"/>
      <c r="AS1172" s="253"/>
      <c r="AT1172" s="253"/>
      <c r="AU1172" s="253"/>
      <c r="AV1172" s="253"/>
      <c r="AW1172" s="253"/>
      <c r="AX1172" s="253"/>
    </row>
    <row r="1173" customHeight="1" spans="27:50">
      <c r="AA1173" s="45"/>
      <c r="AB1173" s="253"/>
      <c r="AC1173" s="253"/>
      <c r="AD1173" s="253"/>
      <c r="AE1173" s="253"/>
      <c r="AF1173" s="253"/>
      <c r="AG1173" s="253"/>
      <c r="AH1173" s="253"/>
      <c r="AI1173" s="253"/>
      <c r="AJ1173" s="253"/>
      <c r="AK1173" s="254"/>
      <c r="AL1173" s="253"/>
      <c r="AM1173" s="253"/>
      <c r="AN1173" s="253"/>
      <c r="AO1173" s="253"/>
      <c r="AP1173" s="255"/>
      <c r="AQ1173" s="253"/>
      <c r="AR1173" s="253"/>
      <c r="AS1173" s="253"/>
      <c r="AT1173" s="253"/>
      <c r="AU1173" s="253"/>
      <c r="AV1173" s="253"/>
      <c r="AW1173" s="253"/>
      <c r="AX1173" s="253"/>
    </row>
    <row r="1174" customHeight="1" spans="27:50">
      <c r="AA1174" s="45"/>
      <c r="AB1174" s="253"/>
      <c r="AC1174" s="253"/>
      <c r="AD1174" s="253"/>
      <c r="AE1174" s="253"/>
      <c r="AF1174" s="253"/>
      <c r="AG1174" s="253"/>
      <c r="AH1174" s="253"/>
      <c r="AI1174" s="253"/>
      <c r="AJ1174" s="253"/>
      <c r="AK1174" s="254"/>
      <c r="AL1174" s="253"/>
      <c r="AM1174" s="253"/>
      <c r="AN1174" s="253"/>
      <c r="AO1174" s="253"/>
      <c r="AP1174" s="255"/>
      <c r="AQ1174" s="253"/>
      <c r="AR1174" s="253"/>
      <c r="AS1174" s="253"/>
      <c r="AT1174" s="253"/>
      <c r="AU1174" s="253"/>
      <c r="AV1174" s="253"/>
      <c r="AW1174" s="253"/>
      <c r="AX1174" s="253"/>
    </row>
    <row r="1175" customHeight="1" spans="27:50">
      <c r="AA1175" s="45"/>
      <c r="AB1175" s="253"/>
      <c r="AC1175" s="253"/>
      <c r="AD1175" s="253"/>
      <c r="AE1175" s="253"/>
      <c r="AF1175" s="253"/>
      <c r="AG1175" s="253"/>
      <c r="AH1175" s="253"/>
      <c r="AI1175" s="253"/>
      <c r="AJ1175" s="253"/>
      <c r="AK1175" s="254"/>
      <c r="AL1175" s="253"/>
      <c r="AM1175" s="253"/>
      <c r="AN1175" s="253"/>
      <c r="AO1175" s="253"/>
      <c r="AP1175" s="255"/>
      <c r="AQ1175" s="253"/>
      <c r="AR1175" s="253"/>
      <c r="AS1175" s="253"/>
      <c r="AT1175" s="253"/>
      <c r="AU1175" s="253"/>
      <c r="AV1175" s="253"/>
      <c r="AW1175" s="253"/>
      <c r="AX1175" s="253"/>
    </row>
    <row r="1176" customHeight="1" spans="27:50">
      <c r="AA1176" s="45"/>
      <c r="AB1176" s="253"/>
      <c r="AC1176" s="253"/>
      <c r="AD1176" s="253"/>
      <c r="AE1176" s="253"/>
      <c r="AF1176" s="253"/>
      <c r="AG1176" s="253"/>
      <c r="AH1176" s="253"/>
      <c r="AI1176" s="253"/>
      <c r="AJ1176" s="253"/>
      <c r="AK1176" s="254"/>
      <c r="AL1176" s="253"/>
      <c r="AM1176" s="253"/>
      <c r="AN1176" s="253"/>
      <c r="AO1176" s="253"/>
      <c r="AP1176" s="255"/>
      <c r="AQ1176" s="253"/>
      <c r="AR1176" s="253"/>
      <c r="AS1176" s="253"/>
      <c r="AT1176" s="253"/>
      <c r="AU1176" s="253"/>
      <c r="AV1176" s="253"/>
      <c r="AW1176" s="253"/>
      <c r="AX1176" s="253"/>
    </row>
    <row r="1177" customHeight="1" spans="27:50">
      <c r="AA1177" s="45"/>
      <c r="AB1177" s="253"/>
      <c r="AC1177" s="253"/>
      <c r="AD1177" s="253"/>
      <c r="AE1177" s="253"/>
      <c r="AF1177" s="253"/>
      <c r="AG1177" s="253"/>
      <c r="AH1177" s="253"/>
      <c r="AI1177" s="253"/>
      <c r="AJ1177" s="253"/>
      <c r="AK1177" s="254"/>
      <c r="AL1177" s="253"/>
      <c r="AM1177" s="253"/>
      <c r="AN1177" s="253"/>
      <c r="AO1177" s="253"/>
      <c r="AP1177" s="255"/>
      <c r="AQ1177" s="253"/>
      <c r="AR1177" s="253"/>
      <c r="AS1177" s="253"/>
      <c r="AT1177" s="253"/>
      <c r="AU1177" s="253"/>
      <c r="AV1177" s="253"/>
      <c r="AW1177" s="253"/>
      <c r="AX1177" s="253"/>
    </row>
    <row r="1178" customHeight="1" spans="27:50">
      <c r="AA1178" s="45"/>
      <c r="AB1178" s="253"/>
      <c r="AC1178" s="253"/>
      <c r="AD1178" s="253"/>
      <c r="AE1178" s="253"/>
      <c r="AF1178" s="253"/>
      <c r="AG1178" s="253"/>
      <c r="AH1178" s="253"/>
      <c r="AI1178" s="253"/>
      <c r="AJ1178" s="253"/>
      <c r="AK1178" s="254"/>
      <c r="AL1178" s="253"/>
      <c r="AM1178" s="253"/>
      <c r="AN1178" s="253"/>
      <c r="AO1178" s="253"/>
      <c r="AP1178" s="255"/>
      <c r="AQ1178" s="253"/>
      <c r="AR1178" s="253"/>
      <c r="AS1178" s="253"/>
      <c r="AT1178" s="253"/>
      <c r="AU1178" s="253"/>
      <c r="AV1178" s="253"/>
      <c r="AW1178" s="253"/>
      <c r="AX1178" s="253"/>
    </row>
    <row r="1179" customHeight="1" spans="27:50">
      <c r="AA1179" s="45"/>
      <c r="AB1179" s="253"/>
      <c r="AC1179" s="253"/>
      <c r="AD1179" s="253"/>
      <c r="AE1179" s="253"/>
      <c r="AF1179" s="253"/>
      <c r="AG1179" s="253"/>
      <c r="AH1179" s="253"/>
      <c r="AI1179" s="253"/>
      <c r="AJ1179" s="253"/>
      <c r="AK1179" s="254"/>
      <c r="AL1179" s="253"/>
      <c r="AM1179" s="253"/>
      <c r="AN1179" s="253"/>
      <c r="AO1179" s="253"/>
      <c r="AP1179" s="255"/>
      <c r="AQ1179" s="253"/>
      <c r="AR1179" s="253"/>
      <c r="AS1179" s="253"/>
      <c r="AT1179" s="253"/>
      <c r="AU1179" s="253"/>
      <c r="AV1179" s="253"/>
      <c r="AW1179" s="253"/>
      <c r="AX1179" s="253"/>
    </row>
    <row r="1180" customHeight="1" spans="27:50">
      <c r="AA1180" s="45"/>
      <c r="AB1180" s="253"/>
      <c r="AC1180" s="253"/>
      <c r="AD1180" s="253"/>
      <c r="AE1180" s="253"/>
      <c r="AF1180" s="253"/>
      <c r="AG1180" s="253"/>
      <c r="AH1180" s="253"/>
      <c r="AI1180" s="253"/>
      <c r="AJ1180" s="253"/>
      <c r="AK1180" s="254"/>
      <c r="AL1180" s="253"/>
      <c r="AM1180" s="253"/>
      <c r="AN1180" s="253"/>
      <c r="AO1180" s="253"/>
      <c r="AP1180" s="255"/>
      <c r="AQ1180" s="253"/>
      <c r="AR1180" s="253"/>
      <c r="AS1180" s="253"/>
      <c r="AT1180" s="253"/>
      <c r="AU1180" s="253"/>
      <c r="AV1180" s="253"/>
      <c r="AW1180" s="253"/>
      <c r="AX1180" s="253"/>
    </row>
    <row r="1181" customHeight="1" spans="27:50">
      <c r="AA1181" s="45"/>
      <c r="AB1181" s="253"/>
      <c r="AC1181" s="253"/>
      <c r="AD1181" s="253"/>
      <c r="AE1181" s="253"/>
      <c r="AF1181" s="253"/>
      <c r="AG1181" s="253"/>
      <c r="AH1181" s="253"/>
      <c r="AI1181" s="253"/>
      <c r="AJ1181" s="253"/>
      <c r="AK1181" s="254"/>
      <c r="AL1181" s="253"/>
      <c r="AM1181" s="253"/>
      <c r="AN1181" s="253"/>
      <c r="AO1181" s="253"/>
      <c r="AP1181" s="255"/>
      <c r="AQ1181" s="253"/>
      <c r="AR1181" s="253"/>
      <c r="AS1181" s="253"/>
      <c r="AT1181" s="253"/>
      <c r="AU1181" s="253"/>
      <c r="AV1181" s="253"/>
      <c r="AW1181" s="253"/>
      <c r="AX1181" s="253"/>
    </row>
    <row r="1182" customHeight="1" spans="27:50">
      <c r="AA1182" s="45"/>
      <c r="AB1182" s="253"/>
      <c r="AC1182" s="253"/>
      <c r="AD1182" s="253"/>
      <c r="AE1182" s="253"/>
      <c r="AF1182" s="253"/>
      <c r="AG1182" s="253"/>
      <c r="AH1182" s="253"/>
      <c r="AI1182" s="253"/>
      <c r="AJ1182" s="253"/>
      <c r="AK1182" s="254"/>
      <c r="AL1182" s="253"/>
      <c r="AM1182" s="253"/>
      <c r="AN1182" s="253"/>
      <c r="AO1182" s="253"/>
      <c r="AP1182" s="255"/>
      <c r="AQ1182" s="253"/>
      <c r="AR1182" s="253"/>
      <c r="AS1182" s="253"/>
      <c r="AT1182" s="253"/>
      <c r="AU1182" s="253"/>
      <c r="AV1182" s="253"/>
      <c r="AW1182" s="253"/>
      <c r="AX1182" s="253"/>
    </row>
    <row r="1183" customHeight="1" spans="27:50">
      <c r="AA1183" s="45"/>
      <c r="AB1183" s="253"/>
      <c r="AC1183" s="253"/>
      <c r="AD1183" s="253"/>
      <c r="AE1183" s="253"/>
      <c r="AF1183" s="253"/>
      <c r="AG1183" s="253"/>
      <c r="AH1183" s="253"/>
      <c r="AI1183" s="253"/>
      <c r="AJ1183" s="253"/>
      <c r="AK1183" s="254"/>
      <c r="AL1183" s="253"/>
      <c r="AM1183" s="253"/>
      <c r="AN1183" s="253"/>
      <c r="AO1183" s="253"/>
      <c r="AP1183" s="255"/>
      <c r="AQ1183" s="253"/>
      <c r="AR1183" s="253"/>
      <c r="AS1183" s="253"/>
      <c r="AT1183" s="253"/>
      <c r="AU1183" s="253"/>
      <c r="AV1183" s="253"/>
      <c r="AW1183" s="253"/>
      <c r="AX1183" s="253"/>
    </row>
    <row r="1184" customHeight="1" spans="27:50">
      <c r="AA1184" s="45"/>
      <c r="AB1184" s="253"/>
      <c r="AC1184" s="253"/>
      <c r="AD1184" s="253"/>
      <c r="AE1184" s="253"/>
      <c r="AF1184" s="253"/>
      <c r="AG1184" s="253"/>
      <c r="AH1184" s="253"/>
      <c r="AI1184" s="253"/>
      <c r="AJ1184" s="253"/>
      <c r="AK1184" s="254"/>
      <c r="AL1184" s="253"/>
      <c r="AM1184" s="253"/>
      <c r="AN1184" s="253"/>
      <c r="AO1184" s="253"/>
      <c r="AP1184" s="255"/>
      <c r="AQ1184" s="253"/>
      <c r="AR1184" s="253"/>
      <c r="AS1184" s="253"/>
      <c r="AT1184" s="253"/>
      <c r="AU1184" s="253"/>
      <c r="AV1184" s="253"/>
      <c r="AW1184" s="253"/>
      <c r="AX1184" s="253"/>
    </row>
    <row r="1185" customHeight="1" spans="27:50">
      <c r="AA1185" s="45"/>
      <c r="AB1185" s="253"/>
      <c r="AC1185" s="253"/>
      <c r="AD1185" s="253"/>
      <c r="AE1185" s="253"/>
      <c r="AF1185" s="253"/>
      <c r="AG1185" s="253"/>
      <c r="AH1185" s="253"/>
      <c r="AI1185" s="253"/>
      <c r="AJ1185" s="253"/>
      <c r="AK1185" s="254"/>
      <c r="AL1185" s="253"/>
      <c r="AM1185" s="253"/>
      <c r="AN1185" s="253"/>
      <c r="AO1185" s="253"/>
      <c r="AP1185" s="255"/>
      <c r="AQ1185" s="253"/>
      <c r="AR1185" s="253"/>
      <c r="AS1185" s="253"/>
      <c r="AT1185" s="253"/>
      <c r="AU1185" s="253"/>
      <c r="AV1185" s="253"/>
      <c r="AW1185" s="253"/>
      <c r="AX1185" s="253"/>
    </row>
    <row r="1186" customHeight="1" spans="27:50">
      <c r="AA1186" s="45"/>
      <c r="AB1186" s="253"/>
      <c r="AC1186" s="253"/>
      <c r="AD1186" s="253"/>
      <c r="AE1186" s="253"/>
      <c r="AF1186" s="253"/>
      <c r="AG1186" s="253"/>
      <c r="AH1186" s="253"/>
      <c r="AI1186" s="253"/>
      <c r="AJ1186" s="253"/>
      <c r="AK1186" s="254"/>
      <c r="AL1186" s="253"/>
      <c r="AM1186" s="253"/>
      <c r="AN1186" s="253"/>
      <c r="AO1186" s="253"/>
      <c r="AP1186" s="255"/>
      <c r="AQ1186" s="253"/>
      <c r="AR1186" s="253"/>
      <c r="AS1186" s="253"/>
      <c r="AT1186" s="253"/>
      <c r="AU1186" s="253"/>
      <c r="AV1186" s="253"/>
      <c r="AW1186" s="253"/>
      <c r="AX1186" s="253"/>
    </row>
    <row r="1187" customHeight="1" spans="27:50">
      <c r="AA1187" s="45"/>
      <c r="AB1187" s="253"/>
      <c r="AC1187" s="253"/>
      <c r="AD1187" s="253"/>
      <c r="AE1187" s="253"/>
      <c r="AF1187" s="253"/>
      <c r="AG1187" s="253"/>
      <c r="AH1187" s="253"/>
      <c r="AI1187" s="253"/>
      <c r="AJ1187" s="253"/>
      <c r="AK1187" s="254"/>
      <c r="AL1187" s="253"/>
      <c r="AM1187" s="253"/>
      <c r="AN1187" s="253"/>
      <c r="AO1187" s="253"/>
      <c r="AP1187" s="255"/>
      <c r="AQ1187" s="253"/>
      <c r="AR1187" s="253"/>
      <c r="AS1187" s="253"/>
      <c r="AT1187" s="253"/>
      <c r="AU1187" s="253"/>
      <c r="AV1187" s="253"/>
      <c r="AW1187" s="253"/>
      <c r="AX1187" s="253"/>
    </row>
    <row r="1188" customHeight="1" spans="27:50">
      <c r="AA1188" s="45"/>
      <c r="AB1188" s="253"/>
      <c r="AC1188" s="253"/>
      <c r="AD1188" s="253"/>
      <c r="AE1188" s="253"/>
      <c r="AF1188" s="253"/>
      <c r="AG1188" s="253"/>
      <c r="AH1188" s="253"/>
      <c r="AI1188" s="253"/>
      <c r="AJ1188" s="253"/>
      <c r="AK1188" s="254"/>
      <c r="AL1188" s="253"/>
      <c r="AM1188" s="253"/>
      <c r="AN1188" s="253"/>
      <c r="AO1188" s="253"/>
      <c r="AP1188" s="255"/>
      <c r="AQ1188" s="253"/>
      <c r="AR1188" s="253"/>
      <c r="AS1188" s="253"/>
      <c r="AT1188" s="253"/>
      <c r="AU1188" s="253"/>
      <c r="AV1188" s="253"/>
      <c r="AW1188" s="253"/>
      <c r="AX1188" s="253"/>
    </row>
    <row r="1189" customHeight="1" spans="27:50">
      <c r="AA1189" s="45"/>
      <c r="AB1189" s="253"/>
      <c r="AC1189" s="253"/>
      <c r="AD1189" s="253"/>
      <c r="AE1189" s="253"/>
      <c r="AF1189" s="253"/>
      <c r="AG1189" s="253"/>
      <c r="AH1189" s="253"/>
      <c r="AI1189" s="253"/>
      <c r="AJ1189" s="253"/>
      <c r="AK1189" s="254"/>
      <c r="AL1189" s="253"/>
      <c r="AM1189" s="253"/>
      <c r="AN1189" s="253"/>
      <c r="AO1189" s="253"/>
      <c r="AP1189" s="255"/>
      <c r="AQ1189" s="253"/>
      <c r="AR1189" s="253"/>
      <c r="AS1189" s="253"/>
      <c r="AT1189" s="253"/>
      <c r="AU1189" s="253"/>
      <c r="AV1189" s="253"/>
      <c r="AW1189" s="253"/>
      <c r="AX1189" s="253"/>
    </row>
    <row r="1190" customHeight="1" spans="27:50">
      <c r="AA1190" s="45"/>
      <c r="AB1190" s="253"/>
      <c r="AC1190" s="253"/>
      <c r="AD1190" s="253"/>
      <c r="AE1190" s="253"/>
      <c r="AF1190" s="253"/>
      <c r="AG1190" s="253"/>
      <c r="AH1190" s="253"/>
      <c r="AI1190" s="253"/>
      <c r="AJ1190" s="253"/>
      <c r="AK1190" s="254"/>
      <c r="AL1190" s="253"/>
      <c r="AM1190" s="253"/>
      <c r="AN1190" s="253"/>
      <c r="AO1190" s="253"/>
      <c r="AP1190" s="255"/>
      <c r="AQ1190" s="253"/>
      <c r="AR1190" s="253"/>
      <c r="AS1190" s="253"/>
      <c r="AT1190" s="253"/>
      <c r="AU1190" s="253"/>
      <c r="AV1190" s="253"/>
      <c r="AW1190" s="253"/>
      <c r="AX1190" s="253"/>
    </row>
    <row r="1191" customHeight="1" spans="27:50">
      <c r="AA1191" s="45"/>
      <c r="AB1191" s="253"/>
      <c r="AC1191" s="253"/>
      <c r="AD1191" s="253"/>
      <c r="AE1191" s="253"/>
      <c r="AF1191" s="253"/>
      <c r="AG1191" s="253"/>
      <c r="AH1191" s="253"/>
      <c r="AI1191" s="253"/>
      <c r="AJ1191" s="253"/>
      <c r="AK1191" s="254"/>
      <c r="AL1191" s="253"/>
      <c r="AM1191" s="253"/>
      <c r="AN1191" s="253"/>
      <c r="AO1191" s="253"/>
      <c r="AP1191" s="255"/>
      <c r="AQ1191" s="253"/>
      <c r="AR1191" s="253"/>
      <c r="AS1191" s="253"/>
      <c r="AT1191" s="253"/>
      <c r="AU1191" s="253"/>
      <c r="AV1191" s="253"/>
      <c r="AW1191" s="253"/>
      <c r="AX1191" s="253"/>
    </row>
    <row r="1192" customHeight="1" spans="27:50">
      <c r="AA1192" s="45"/>
      <c r="AB1192" s="253"/>
      <c r="AC1192" s="253"/>
      <c r="AD1192" s="253"/>
      <c r="AE1192" s="253"/>
      <c r="AF1192" s="253"/>
      <c r="AG1192" s="253"/>
      <c r="AH1192" s="253"/>
      <c r="AI1192" s="253"/>
      <c r="AJ1192" s="253"/>
      <c r="AK1192" s="254"/>
      <c r="AL1192" s="253"/>
      <c r="AM1192" s="253"/>
      <c r="AN1192" s="253"/>
      <c r="AO1192" s="253"/>
      <c r="AP1192" s="255"/>
      <c r="AQ1192" s="253"/>
      <c r="AR1192" s="253"/>
      <c r="AS1192" s="253"/>
      <c r="AT1192" s="253"/>
      <c r="AU1192" s="253"/>
      <c r="AV1192" s="253"/>
      <c r="AW1192" s="253"/>
      <c r="AX1192" s="253"/>
    </row>
    <row r="1193" customHeight="1" spans="27:50">
      <c r="AA1193" s="45"/>
      <c r="AB1193" s="253"/>
      <c r="AC1193" s="253"/>
      <c r="AD1193" s="253"/>
      <c r="AE1193" s="253"/>
      <c r="AF1193" s="253"/>
      <c r="AG1193" s="253"/>
      <c r="AH1193" s="253"/>
      <c r="AI1193" s="253"/>
      <c r="AJ1193" s="253"/>
      <c r="AK1193" s="254"/>
      <c r="AL1193" s="253"/>
      <c r="AM1193" s="253"/>
      <c r="AN1193" s="253"/>
      <c r="AO1193" s="253"/>
      <c r="AP1193" s="255"/>
      <c r="AQ1193" s="253"/>
      <c r="AR1193" s="253"/>
      <c r="AS1193" s="253"/>
      <c r="AT1193" s="253"/>
      <c r="AU1193" s="253"/>
      <c r="AV1193" s="253"/>
      <c r="AW1193" s="253"/>
      <c r="AX1193" s="253"/>
    </row>
    <row r="1194" customHeight="1" spans="27:50">
      <c r="AA1194" s="45"/>
      <c r="AB1194" s="253"/>
      <c r="AC1194" s="253"/>
      <c r="AD1194" s="253"/>
      <c r="AE1194" s="253"/>
      <c r="AF1194" s="253"/>
      <c r="AG1194" s="253"/>
      <c r="AH1194" s="253"/>
      <c r="AI1194" s="253"/>
      <c r="AJ1194" s="253"/>
      <c r="AK1194" s="254"/>
      <c r="AL1194" s="253"/>
      <c r="AM1194" s="253"/>
      <c r="AN1194" s="253"/>
      <c r="AO1194" s="253"/>
      <c r="AP1194" s="255"/>
      <c r="AQ1194" s="253"/>
      <c r="AR1194" s="253"/>
      <c r="AS1194" s="253"/>
      <c r="AT1194" s="253"/>
      <c r="AU1194" s="253"/>
      <c r="AV1194" s="253"/>
      <c r="AW1194" s="253"/>
      <c r="AX1194" s="253"/>
    </row>
    <row r="1195" customHeight="1" spans="27:50">
      <c r="AA1195" s="45"/>
      <c r="AB1195" s="253"/>
      <c r="AC1195" s="253"/>
      <c r="AD1195" s="253"/>
      <c r="AE1195" s="253"/>
      <c r="AF1195" s="253"/>
      <c r="AG1195" s="253"/>
      <c r="AH1195" s="253"/>
      <c r="AI1195" s="253"/>
      <c r="AJ1195" s="253"/>
      <c r="AK1195" s="254"/>
      <c r="AL1195" s="253"/>
      <c r="AM1195" s="253"/>
      <c r="AN1195" s="253"/>
      <c r="AO1195" s="253"/>
      <c r="AP1195" s="255"/>
      <c r="AQ1195" s="253"/>
      <c r="AR1195" s="253"/>
      <c r="AS1195" s="253"/>
      <c r="AT1195" s="253"/>
      <c r="AU1195" s="253"/>
      <c r="AV1195" s="253"/>
      <c r="AW1195" s="253"/>
      <c r="AX1195" s="253"/>
    </row>
    <row r="1196" customHeight="1" spans="27:50">
      <c r="AA1196" s="45"/>
      <c r="AB1196" s="253"/>
      <c r="AC1196" s="253"/>
      <c r="AD1196" s="253"/>
      <c r="AE1196" s="253"/>
      <c r="AF1196" s="253"/>
      <c r="AG1196" s="253"/>
      <c r="AH1196" s="253"/>
      <c r="AI1196" s="253"/>
      <c r="AJ1196" s="253"/>
      <c r="AK1196" s="254"/>
      <c r="AL1196" s="253"/>
      <c r="AM1196" s="253"/>
      <c r="AN1196" s="253"/>
      <c r="AO1196" s="253"/>
      <c r="AP1196" s="255"/>
      <c r="AQ1196" s="253"/>
      <c r="AR1196" s="253"/>
      <c r="AS1196" s="253"/>
      <c r="AT1196" s="253"/>
      <c r="AU1196" s="253"/>
      <c r="AV1196" s="253"/>
      <c r="AW1196" s="253"/>
      <c r="AX1196" s="253"/>
    </row>
    <row r="1197" customHeight="1" spans="27:50">
      <c r="AA1197" s="45"/>
      <c r="AB1197" s="253"/>
      <c r="AC1197" s="253"/>
      <c r="AD1197" s="253"/>
      <c r="AE1197" s="253"/>
      <c r="AF1197" s="253"/>
      <c r="AG1197" s="253"/>
      <c r="AH1197" s="253"/>
      <c r="AI1197" s="253"/>
      <c r="AJ1197" s="253"/>
      <c r="AK1197" s="254"/>
      <c r="AL1197" s="253"/>
      <c r="AM1197" s="253"/>
      <c r="AN1197" s="253"/>
      <c r="AO1197" s="253"/>
      <c r="AP1197" s="255"/>
      <c r="AQ1197" s="253"/>
      <c r="AR1197" s="253"/>
      <c r="AS1197" s="253"/>
      <c r="AT1197" s="253"/>
      <c r="AU1197" s="253"/>
      <c r="AV1197" s="253"/>
      <c r="AW1197" s="253"/>
      <c r="AX1197" s="253"/>
    </row>
    <row r="1198" customHeight="1" spans="27:50">
      <c r="AA1198" s="45"/>
      <c r="AB1198" s="253"/>
      <c r="AC1198" s="253"/>
      <c r="AD1198" s="253"/>
      <c r="AE1198" s="253"/>
      <c r="AF1198" s="253"/>
      <c r="AG1198" s="253"/>
      <c r="AH1198" s="253"/>
      <c r="AI1198" s="253"/>
      <c r="AJ1198" s="253"/>
      <c r="AK1198" s="254"/>
      <c r="AL1198" s="253"/>
      <c r="AM1198" s="253"/>
      <c r="AN1198" s="253"/>
      <c r="AO1198" s="253"/>
      <c r="AP1198" s="255"/>
      <c r="AQ1198" s="253"/>
      <c r="AR1198" s="253"/>
      <c r="AS1198" s="253"/>
      <c r="AT1198" s="253"/>
      <c r="AU1198" s="253"/>
      <c r="AV1198" s="253"/>
      <c r="AW1198" s="253"/>
      <c r="AX1198" s="253"/>
    </row>
    <row r="1199" customHeight="1" spans="27:50">
      <c r="AA1199" s="45"/>
      <c r="AB1199" s="253"/>
      <c r="AC1199" s="253"/>
      <c r="AD1199" s="253"/>
      <c r="AE1199" s="253"/>
      <c r="AF1199" s="253"/>
      <c r="AG1199" s="253"/>
      <c r="AH1199" s="253"/>
      <c r="AI1199" s="253"/>
      <c r="AJ1199" s="253"/>
      <c r="AK1199" s="254"/>
      <c r="AL1199" s="253"/>
      <c r="AM1199" s="253"/>
      <c r="AN1199" s="253"/>
      <c r="AO1199" s="253"/>
      <c r="AP1199" s="255"/>
      <c r="AQ1199" s="253"/>
      <c r="AR1199" s="253"/>
      <c r="AS1199" s="253"/>
      <c r="AT1199" s="253"/>
      <c r="AU1199" s="253"/>
      <c r="AV1199" s="253"/>
      <c r="AW1199" s="253"/>
      <c r="AX1199" s="253"/>
    </row>
    <row r="1200" customHeight="1" spans="27:50">
      <c r="AA1200" s="45"/>
      <c r="AB1200" s="253"/>
      <c r="AC1200" s="253"/>
      <c r="AD1200" s="253"/>
      <c r="AE1200" s="253"/>
      <c r="AF1200" s="253"/>
      <c r="AG1200" s="253"/>
      <c r="AH1200" s="253"/>
      <c r="AI1200" s="253"/>
      <c r="AJ1200" s="253"/>
      <c r="AK1200" s="254"/>
      <c r="AL1200" s="253"/>
      <c r="AM1200" s="253"/>
      <c r="AN1200" s="253"/>
      <c r="AO1200" s="253"/>
      <c r="AP1200" s="255"/>
      <c r="AQ1200" s="253"/>
      <c r="AR1200" s="253"/>
      <c r="AS1200" s="253"/>
      <c r="AT1200" s="253"/>
      <c r="AU1200" s="253"/>
      <c r="AV1200" s="253"/>
      <c r="AW1200" s="253"/>
      <c r="AX1200" s="253"/>
    </row>
    <row r="1201" customHeight="1" spans="27:50">
      <c r="AA1201" s="45"/>
      <c r="AB1201" s="253"/>
      <c r="AC1201" s="253"/>
      <c r="AD1201" s="253"/>
      <c r="AE1201" s="253"/>
      <c r="AF1201" s="253"/>
      <c r="AG1201" s="253"/>
      <c r="AH1201" s="253"/>
      <c r="AI1201" s="253"/>
      <c r="AJ1201" s="253"/>
      <c r="AK1201" s="254"/>
      <c r="AL1201" s="253"/>
      <c r="AM1201" s="253"/>
      <c r="AN1201" s="253"/>
      <c r="AO1201" s="253"/>
      <c r="AP1201" s="255"/>
      <c r="AQ1201" s="253"/>
      <c r="AR1201" s="253"/>
      <c r="AS1201" s="253"/>
      <c r="AT1201" s="253"/>
      <c r="AU1201" s="253"/>
      <c r="AV1201" s="253"/>
      <c r="AW1201" s="253"/>
      <c r="AX1201" s="253"/>
    </row>
    <row r="1202" customHeight="1" spans="27:50">
      <c r="AA1202" s="45"/>
      <c r="AB1202" s="253"/>
      <c r="AC1202" s="253"/>
      <c r="AD1202" s="253"/>
      <c r="AE1202" s="253"/>
      <c r="AF1202" s="253"/>
      <c r="AG1202" s="253"/>
      <c r="AH1202" s="253"/>
      <c r="AI1202" s="253"/>
      <c r="AJ1202" s="253"/>
      <c r="AK1202" s="254"/>
      <c r="AL1202" s="253"/>
      <c r="AM1202" s="253"/>
      <c r="AN1202" s="253"/>
      <c r="AO1202" s="253"/>
      <c r="AP1202" s="255"/>
      <c r="AQ1202" s="253"/>
      <c r="AR1202" s="253"/>
      <c r="AS1202" s="253"/>
      <c r="AT1202" s="253"/>
      <c r="AU1202" s="253"/>
      <c r="AV1202" s="253"/>
      <c r="AW1202" s="253"/>
      <c r="AX1202" s="253"/>
    </row>
    <row r="1203" customHeight="1" spans="27:50">
      <c r="AA1203" s="45"/>
      <c r="AB1203" s="253"/>
      <c r="AC1203" s="253"/>
      <c r="AD1203" s="253"/>
      <c r="AE1203" s="253"/>
      <c r="AF1203" s="253"/>
      <c r="AG1203" s="253"/>
      <c r="AH1203" s="253"/>
      <c r="AI1203" s="253"/>
      <c r="AJ1203" s="253"/>
      <c r="AK1203" s="254"/>
      <c r="AL1203" s="253"/>
      <c r="AM1203" s="253"/>
      <c r="AN1203" s="253"/>
      <c r="AO1203" s="253"/>
      <c r="AP1203" s="255"/>
      <c r="AQ1203" s="253"/>
      <c r="AR1203" s="253"/>
      <c r="AS1203" s="253"/>
      <c r="AT1203" s="253"/>
      <c r="AU1203" s="253"/>
      <c r="AV1203" s="253"/>
      <c r="AW1203" s="253"/>
      <c r="AX1203" s="253"/>
    </row>
    <row r="1204" customHeight="1" spans="27:50">
      <c r="AA1204" s="45"/>
      <c r="AB1204" s="253"/>
      <c r="AC1204" s="253"/>
      <c r="AD1204" s="253"/>
      <c r="AE1204" s="253"/>
      <c r="AF1204" s="253"/>
      <c r="AG1204" s="253"/>
      <c r="AH1204" s="253"/>
      <c r="AI1204" s="253"/>
      <c r="AJ1204" s="253"/>
      <c r="AK1204" s="254"/>
      <c r="AL1204" s="253"/>
      <c r="AM1204" s="253"/>
      <c r="AN1204" s="253"/>
      <c r="AO1204" s="253"/>
      <c r="AP1204" s="255"/>
      <c r="AQ1204" s="253"/>
      <c r="AR1204" s="253"/>
      <c r="AS1204" s="253"/>
      <c r="AT1204" s="253"/>
      <c r="AU1204" s="253"/>
      <c r="AV1204" s="253"/>
      <c r="AW1204" s="253"/>
      <c r="AX1204" s="253"/>
    </row>
    <row r="1205" customHeight="1" spans="27:50">
      <c r="AA1205" s="45"/>
      <c r="AB1205" s="253"/>
      <c r="AC1205" s="253"/>
      <c r="AD1205" s="253"/>
      <c r="AE1205" s="253"/>
      <c r="AF1205" s="253"/>
      <c r="AG1205" s="253"/>
      <c r="AH1205" s="253"/>
      <c r="AI1205" s="253"/>
      <c r="AJ1205" s="253"/>
      <c r="AK1205" s="254"/>
      <c r="AL1205" s="253"/>
      <c r="AM1205" s="253"/>
      <c r="AN1205" s="253"/>
      <c r="AO1205" s="253"/>
      <c r="AP1205" s="255"/>
      <c r="AQ1205" s="253"/>
      <c r="AR1205" s="253"/>
      <c r="AS1205" s="253"/>
      <c r="AT1205" s="253"/>
      <c r="AU1205" s="253"/>
      <c r="AV1205" s="253"/>
      <c r="AW1205" s="253"/>
      <c r="AX1205" s="253"/>
    </row>
    <row r="1206" customHeight="1" spans="27:50">
      <c r="AA1206" s="45"/>
      <c r="AB1206" s="253"/>
      <c r="AC1206" s="253"/>
      <c r="AD1206" s="253"/>
      <c r="AE1206" s="253"/>
      <c r="AF1206" s="253"/>
      <c r="AG1206" s="253"/>
      <c r="AH1206" s="253"/>
      <c r="AI1206" s="253"/>
      <c r="AJ1206" s="253"/>
      <c r="AK1206" s="254"/>
      <c r="AL1206" s="253"/>
      <c r="AM1206" s="253"/>
      <c r="AN1206" s="253"/>
      <c r="AO1206" s="253"/>
      <c r="AP1206" s="255"/>
      <c r="AQ1206" s="253"/>
      <c r="AR1206" s="253"/>
      <c r="AS1206" s="253"/>
      <c r="AT1206" s="253"/>
      <c r="AU1206" s="253"/>
      <c r="AV1206" s="253"/>
      <c r="AW1206" s="253"/>
      <c r="AX1206" s="253"/>
    </row>
    <row r="1207" customHeight="1" spans="27:50">
      <c r="AA1207" s="45"/>
      <c r="AB1207" s="253"/>
      <c r="AC1207" s="253"/>
      <c r="AD1207" s="253"/>
      <c r="AE1207" s="253"/>
      <c r="AF1207" s="253"/>
      <c r="AG1207" s="253"/>
      <c r="AH1207" s="253"/>
      <c r="AI1207" s="253"/>
      <c r="AJ1207" s="253"/>
      <c r="AK1207" s="254"/>
      <c r="AL1207" s="253"/>
      <c r="AM1207" s="253"/>
      <c r="AN1207" s="253"/>
      <c r="AO1207" s="253"/>
      <c r="AP1207" s="255"/>
      <c r="AQ1207" s="253"/>
      <c r="AR1207" s="253"/>
      <c r="AS1207" s="253"/>
      <c r="AT1207" s="253"/>
      <c r="AU1207" s="253"/>
      <c r="AV1207" s="253"/>
      <c r="AW1207" s="253"/>
      <c r="AX1207" s="253"/>
    </row>
    <row r="1208" customHeight="1" spans="27:50">
      <c r="AA1208" s="45"/>
      <c r="AB1208" s="253"/>
      <c r="AC1208" s="253"/>
      <c r="AD1208" s="253"/>
      <c r="AE1208" s="253"/>
      <c r="AF1208" s="253"/>
      <c r="AG1208" s="253"/>
      <c r="AH1208" s="253"/>
      <c r="AI1208" s="253"/>
      <c r="AJ1208" s="253"/>
      <c r="AK1208" s="254"/>
      <c r="AL1208" s="253"/>
      <c r="AM1208" s="253"/>
      <c r="AN1208" s="253"/>
      <c r="AO1208" s="253"/>
      <c r="AP1208" s="255"/>
      <c r="AQ1208" s="253"/>
      <c r="AR1208" s="253"/>
      <c r="AS1208" s="253"/>
      <c r="AT1208" s="253"/>
      <c r="AU1208" s="253"/>
      <c r="AV1208" s="253"/>
      <c r="AW1208" s="253"/>
      <c r="AX1208" s="253"/>
    </row>
    <row r="1209" customHeight="1" spans="27:50">
      <c r="AA1209" s="45"/>
      <c r="AB1209" s="253"/>
      <c r="AC1209" s="253"/>
      <c r="AD1209" s="253"/>
      <c r="AE1209" s="253"/>
      <c r="AF1209" s="253"/>
      <c r="AG1209" s="253"/>
      <c r="AH1209" s="253"/>
      <c r="AI1209" s="253"/>
      <c r="AJ1209" s="253"/>
      <c r="AK1209" s="254"/>
      <c r="AL1209" s="253"/>
      <c r="AM1209" s="253"/>
      <c r="AN1209" s="253"/>
      <c r="AO1209" s="253"/>
      <c r="AP1209" s="255"/>
      <c r="AQ1209" s="253"/>
      <c r="AR1209" s="253"/>
      <c r="AS1209" s="253"/>
      <c r="AT1209" s="253"/>
      <c r="AU1209" s="253"/>
      <c r="AV1209" s="253"/>
      <c r="AW1209" s="253"/>
      <c r="AX1209" s="253"/>
    </row>
    <row r="1210" customHeight="1" spans="27:50">
      <c r="AA1210" s="45"/>
      <c r="AB1210" s="253"/>
      <c r="AC1210" s="253"/>
      <c r="AD1210" s="253"/>
      <c r="AE1210" s="253"/>
      <c r="AF1210" s="253"/>
      <c r="AG1210" s="253"/>
      <c r="AH1210" s="253"/>
      <c r="AI1210" s="253"/>
      <c r="AJ1210" s="253"/>
      <c r="AK1210" s="254"/>
      <c r="AL1210" s="253"/>
      <c r="AM1210" s="253"/>
      <c r="AN1210" s="253"/>
      <c r="AO1210" s="253"/>
      <c r="AP1210" s="255"/>
      <c r="AQ1210" s="253"/>
      <c r="AR1210" s="253"/>
      <c r="AS1210" s="253"/>
      <c r="AT1210" s="253"/>
      <c r="AU1210" s="253"/>
      <c r="AV1210" s="253"/>
      <c r="AW1210" s="253"/>
      <c r="AX1210" s="253"/>
    </row>
    <row r="1211" customHeight="1" spans="27:50">
      <c r="AA1211" s="45"/>
      <c r="AB1211" s="253"/>
      <c r="AC1211" s="253"/>
      <c r="AD1211" s="253"/>
      <c r="AE1211" s="253"/>
      <c r="AF1211" s="253"/>
      <c r="AG1211" s="253"/>
      <c r="AH1211" s="253"/>
      <c r="AI1211" s="253"/>
      <c r="AJ1211" s="253"/>
      <c r="AK1211" s="254"/>
      <c r="AL1211" s="253"/>
      <c r="AM1211" s="253"/>
      <c r="AN1211" s="253"/>
      <c r="AO1211" s="253"/>
      <c r="AP1211" s="255"/>
      <c r="AQ1211" s="253"/>
      <c r="AR1211" s="253"/>
      <c r="AS1211" s="253"/>
      <c r="AT1211" s="253"/>
      <c r="AU1211" s="253"/>
      <c r="AV1211" s="253"/>
      <c r="AW1211" s="253"/>
      <c r="AX1211" s="253"/>
    </row>
    <row r="1212" customHeight="1" spans="27:50">
      <c r="AA1212" s="45"/>
      <c r="AB1212" s="253"/>
      <c r="AC1212" s="253"/>
      <c r="AD1212" s="253"/>
      <c r="AE1212" s="253"/>
      <c r="AF1212" s="253"/>
      <c r="AG1212" s="253"/>
      <c r="AH1212" s="253"/>
      <c r="AI1212" s="253"/>
      <c r="AJ1212" s="253"/>
      <c r="AK1212" s="254"/>
      <c r="AL1212" s="253"/>
      <c r="AM1212" s="253"/>
      <c r="AN1212" s="253"/>
      <c r="AO1212" s="253"/>
      <c r="AP1212" s="255"/>
      <c r="AQ1212" s="253"/>
      <c r="AR1212" s="253"/>
      <c r="AS1212" s="253"/>
      <c r="AT1212" s="253"/>
      <c r="AU1212" s="253"/>
      <c r="AV1212" s="253"/>
      <c r="AW1212" s="253"/>
      <c r="AX1212" s="253"/>
    </row>
    <row r="1213" customHeight="1" spans="27:50">
      <c r="AA1213" s="45"/>
      <c r="AB1213" s="253"/>
      <c r="AC1213" s="253"/>
      <c r="AD1213" s="253"/>
      <c r="AE1213" s="253"/>
      <c r="AF1213" s="253"/>
      <c r="AG1213" s="253"/>
      <c r="AH1213" s="253"/>
      <c r="AI1213" s="253"/>
      <c r="AJ1213" s="253"/>
      <c r="AK1213" s="254"/>
      <c r="AL1213" s="253"/>
      <c r="AM1213" s="253"/>
      <c r="AN1213" s="253"/>
      <c r="AO1213" s="253"/>
      <c r="AP1213" s="255"/>
      <c r="AQ1213" s="253"/>
      <c r="AR1213" s="253"/>
      <c r="AS1213" s="253"/>
      <c r="AT1213" s="253"/>
      <c r="AU1213" s="253"/>
      <c r="AV1213" s="253"/>
      <c r="AW1213" s="253"/>
      <c r="AX1213" s="253"/>
    </row>
    <row r="1214" customHeight="1" spans="27:50">
      <c r="AA1214" s="45"/>
      <c r="AB1214" s="253"/>
      <c r="AC1214" s="253"/>
      <c r="AD1214" s="253"/>
      <c r="AE1214" s="253"/>
      <c r="AF1214" s="253"/>
      <c r="AG1214" s="253"/>
      <c r="AH1214" s="253"/>
      <c r="AI1214" s="253"/>
      <c r="AJ1214" s="253"/>
      <c r="AK1214" s="254"/>
      <c r="AL1214" s="253"/>
      <c r="AM1214" s="253"/>
      <c r="AN1214" s="253"/>
      <c r="AO1214" s="253"/>
      <c r="AP1214" s="255"/>
      <c r="AQ1214" s="253"/>
      <c r="AR1214" s="253"/>
      <c r="AS1214" s="253"/>
      <c r="AT1214" s="253"/>
      <c r="AU1214" s="253"/>
      <c r="AV1214" s="253"/>
      <c r="AW1214" s="253"/>
      <c r="AX1214" s="253"/>
    </row>
    <row r="1215" customHeight="1" spans="27:50">
      <c r="AA1215" s="45"/>
      <c r="AB1215" s="253"/>
      <c r="AC1215" s="253"/>
      <c r="AD1215" s="253"/>
      <c r="AE1215" s="253"/>
      <c r="AF1215" s="253"/>
      <c r="AG1215" s="253"/>
      <c r="AH1215" s="253"/>
      <c r="AI1215" s="253"/>
      <c r="AJ1215" s="253"/>
      <c r="AK1215" s="254"/>
      <c r="AL1215" s="253"/>
      <c r="AM1215" s="253"/>
      <c r="AN1215" s="253"/>
      <c r="AO1215" s="253"/>
      <c r="AP1215" s="255"/>
      <c r="AQ1215" s="253"/>
      <c r="AR1215" s="253"/>
      <c r="AS1215" s="253"/>
      <c r="AT1215" s="253"/>
      <c r="AU1215" s="253"/>
      <c r="AV1215" s="253"/>
      <c r="AW1215" s="253"/>
      <c r="AX1215" s="253"/>
    </row>
    <row r="1216" customHeight="1" spans="27:50">
      <c r="AA1216" s="45"/>
      <c r="AB1216" s="253"/>
      <c r="AC1216" s="253"/>
      <c r="AD1216" s="253"/>
      <c r="AE1216" s="253"/>
      <c r="AF1216" s="253"/>
      <c r="AG1216" s="253"/>
      <c r="AH1216" s="253"/>
      <c r="AI1216" s="253"/>
      <c r="AJ1216" s="253"/>
      <c r="AK1216" s="254"/>
      <c r="AL1216" s="253"/>
      <c r="AM1216" s="253"/>
      <c r="AN1216" s="253"/>
      <c r="AO1216" s="253"/>
      <c r="AP1216" s="255"/>
      <c r="AQ1216" s="253"/>
      <c r="AR1216" s="253"/>
      <c r="AS1216" s="253"/>
      <c r="AT1216" s="253"/>
      <c r="AU1216" s="253"/>
      <c r="AV1216" s="253"/>
      <c r="AW1216" s="253"/>
      <c r="AX1216" s="253"/>
    </row>
    <row r="1217" customHeight="1" spans="27:50">
      <c r="AA1217" s="45"/>
      <c r="AB1217" s="253"/>
      <c r="AC1217" s="253"/>
      <c r="AD1217" s="253"/>
      <c r="AE1217" s="253"/>
      <c r="AF1217" s="253"/>
      <c r="AG1217" s="253"/>
      <c r="AH1217" s="253"/>
      <c r="AI1217" s="253"/>
      <c r="AJ1217" s="253"/>
      <c r="AK1217" s="254"/>
      <c r="AL1217" s="253"/>
      <c r="AM1217" s="253"/>
      <c r="AN1217" s="253"/>
      <c r="AO1217" s="253"/>
      <c r="AP1217" s="255"/>
      <c r="AQ1217" s="253"/>
      <c r="AR1217" s="253"/>
      <c r="AS1217" s="253"/>
      <c r="AT1217" s="253"/>
      <c r="AU1217" s="253"/>
      <c r="AV1217" s="253"/>
      <c r="AW1217" s="253"/>
      <c r="AX1217" s="253"/>
    </row>
    <row r="1218" customHeight="1" spans="27:50">
      <c r="AA1218" s="45"/>
      <c r="AB1218" s="253"/>
      <c r="AC1218" s="253"/>
      <c r="AD1218" s="253"/>
      <c r="AE1218" s="253"/>
      <c r="AF1218" s="253"/>
      <c r="AG1218" s="253"/>
      <c r="AH1218" s="253"/>
      <c r="AI1218" s="253"/>
      <c r="AJ1218" s="253"/>
      <c r="AK1218" s="254"/>
      <c r="AL1218" s="253"/>
      <c r="AM1218" s="253"/>
      <c r="AN1218" s="253"/>
      <c r="AO1218" s="253"/>
      <c r="AP1218" s="255"/>
      <c r="AQ1218" s="253"/>
      <c r="AR1218" s="253"/>
      <c r="AS1218" s="253"/>
      <c r="AT1218" s="253"/>
      <c r="AU1218" s="253"/>
      <c r="AV1218" s="253"/>
      <c r="AW1218" s="253"/>
      <c r="AX1218" s="253"/>
    </row>
    <row r="1219" customHeight="1" spans="27:50">
      <c r="AA1219" s="45"/>
      <c r="AB1219" s="253"/>
      <c r="AC1219" s="253"/>
      <c r="AD1219" s="253"/>
      <c r="AE1219" s="253"/>
      <c r="AF1219" s="253"/>
      <c r="AG1219" s="253"/>
      <c r="AH1219" s="253"/>
      <c r="AI1219" s="253"/>
      <c r="AJ1219" s="253"/>
      <c r="AK1219" s="254"/>
      <c r="AL1219" s="253"/>
      <c r="AM1219" s="253"/>
      <c r="AN1219" s="253"/>
      <c r="AO1219" s="253"/>
      <c r="AP1219" s="255"/>
      <c r="AQ1219" s="253"/>
      <c r="AR1219" s="253"/>
      <c r="AS1219" s="253"/>
      <c r="AT1219" s="253"/>
      <c r="AU1219" s="253"/>
      <c r="AV1219" s="253"/>
      <c r="AW1219" s="253"/>
      <c r="AX1219" s="253"/>
    </row>
    <row r="1220" customHeight="1" spans="27:50">
      <c r="AA1220" s="45"/>
      <c r="AB1220" s="253"/>
      <c r="AC1220" s="253"/>
      <c r="AD1220" s="253"/>
      <c r="AE1220" s="253"/>
      <c r="AF1220" s="253"/>
      <c r="AG1220" s="253"/>
      <c r="AH1220" s="253"/>
      <c r="AI1220" s="253"/>
      <c r="AJ1220" s="253"/>
      <c r="AK1220" s="254"/>
      <c r="AL1220" s="253"/>
      <c r="AM1220" s="253"/>
      <c r="AN1220" s="253"/>
      <c r="AO1220" s="253"/>
      <c r="AP1220" s="255"/>
      <c r="AQ1220" s="253"/>
      <c r="AR1220" s="253"/>
      <c r="AS1220" s="253"/>
      <c r="AT1220" s="253"/>
      <c r="AU1220" s="253"/>
      <c r="AV1220" s="253"/>
      <c r="AW1220" s="253"/>
      <c r="AX1220" s="253"/>
    </row>
    <row r="1221" customHeight="1" spans="27:50">
      <c r="AA1221" s="45"/>
      <c r="AB1221" s="253"/>
      <c r="AC1221" s="253"/>
      <c r="AD1221" s="253"/>
      <c r="AE1221" s="253"/>
      <c r="AF1221" s="253"/>
      <c r="AG1221" s="253"/>
      <c r="AH1221" s="253"/>
      <c r="AI1221" s="253"/>
      <c r="AJ1221" s="253"/>
      <c r="AK1221" s="254"/>
      <c r="AL1221" s="253"/>
      <c r="AM1221" s="253"/>
      <c r="AN1221" s="253"/>
      <c r="AO1221" s="253"/>
      <c r="AP1221" s="255"/>
      <c r="AQ1221" s="253"/>
      <c r="AR1221" s="253"/>
      <c r="AS1221" s="253"/>
      <c r="AT1221" s="253"/>
      <c r="AU1221" s="253"/>
      <c r="AV1221" s="253"/>
      <c r="AW1221" s="253"/>
      <c r="AX1221" s="253"/>
    </row>
    <row r="1222" customHeight="1" spans="27:50">
      <c r="AA1222" s="45"/>
      <c r="AB1222" s="253"/>
      <c r="AC1222" s="253"/>
      <c r="AD1222" s="253"/>
      <c r="AE1222" s="253"/>
      <c r="AF1222" s="253"/>
      <c r="AG1222" s="253"/>
      <c r="AH1222" s="253"/>
      <c r="AI1222" s="253"/>
      <c r="AJ1222" s="253"/>
      <c r="AK1222" s="254"/>
      <c r="AL1222" s="253"/>
      <c r="AM1222" s="253"/>
      <c r="AN1222" s="253"/>
      <c r="AO1222" s="253"/>
      <c r="AP1222" s="255"/>
      <c r="AQ1222" s="253"/>
      <c r="AR1222" s="253"/>
      <c r="AS1222" s="253"/>
      <c r="AT1222" s="253"/>
      <c r="AU1222" s="253"/>
      <c r="AV1222" s="253"/>
      <c r="AW1222" s="253"/>
      <c r="AX1222" s="253"/>
    </row>
    <row r="1223" customHeight="1" spans="27:50">
      <c r="AA1223" s="45"/>
      <c r="AB1223" s="253"/>
      <c r="AC1223" s="253"/>
      <c r="AD1223" s="253"/>
      <c r="AE1223" s="253"/>
      <c r="AF1223" s="253"/>
      <c r="AG1223" s="253"/>
      <c r="AH1223" s="253"/>
      <c r="AI1223" s="253"/>
      <c r="AJ1223" s="253"/>
      <c r="AK1223" s="254"/>
      <c r="AL1223" s="253"/>
      <c r="AM1223" s="253"/>
      <c r="AN1223" s="253"/>
      <c r="AO1223" s="253"/>
      <c r="AP1223" s="255"/>
      <c r="AQ1223" s="253"/>
      <c r="AR1223" s="253"/>
      <c r="AS1223" s="253"/>
      <c r="AT1223" s="253"/>
      <c r="AU1223" s="253"/>
      <c r="AV1223" s="253"/>
      <c r="AW1223" s="253"/>
      <c r="AX1223" s="253"/>
    </row>
    <row r="1224" customHeight="1" spans="27:50">
      <c r="AA1224" s="45"/>
      <c r="AB1224" s="253"/>
      <c r="AC1224" s="253"/>
      <c r="AD1224" s="253"/>
      <c r="AE1224" s="253"/>
      <c r="AF1224" s="253"/>
      <c r="AG1224" s="253"/>
      <c r="AH1224" s="253"/>
      <c r="AI1224" s="253"/>
      <c r="AJ1224" s="253"/>
      <c r="AK1224" s="254"/>
      <c r="AL1224" s="253"/>
      <c r="AM1224" s="253"/>
      <c r="AN1224" s="253"/>
      <c r="AO1224" s="253"/>
      <c r="AP1224" s="255"/>
      <c r="AQ1224" s="253"/>
      <c r="AR1224" s="253"/>
      <c r="AS1224" s="253"/>
      <c r="AT1224" s="253"/>
      <c r="AU1224" s="253"/>
      <c r="AV1224" s="253"/>
      <c r="AW1224" s="253"/>
      <c r="AX1224" s="253"/>
    </row>
    <row r="1225" customHeight="1" spans="27:50">
      <c r="AA1225" s="45"/>
      <c r="AB1225" s="253"/>
      <c r="AC1225" s="253"/>
      <c r="AD1225" s="253"/>
      <c r="AE1225" s="253"/>
      <c r="AF1225" s="253"/>
      <c r="AG1225" s="253"/>
      <c r="AH1225" s="253"/>
      <c r="AI1225" s="253"/>
      <c r="AJ1225" s="253"/>
      <c r="AK1225" s="254"/>
      <c r="AL1225" s="253"/>
      <c r="AM1225" s="253"/>
      <c r="AN1225" s="253"/>
      <c r="AO1225" s="253"/>
      <c r="AP1225" s="255"/>
      <c r="AQ1225" s="253"/>
      <c r="AR1225" s="253"/>
      <c r="AS1225" s="253"/>
      <c r="AT1225" s="253"/>
      <c r="AU1225" s="253"/>
      <c r="AV1225" s="253"/>
      <c r="AW1225" s="253"/>
      <c r="AX1225" s="253"/>
    </row>
    <row r="1226" customHeight="1" spans="27:50">
      <c r="AA1226" s="45"/>
      <c r="AB1226" s="253"/>
      <c r="AC1226" s="253"/>
      <c r="AD1226" s="253"/>
      <c r="AE1226" s="253"/>
      <c r="AF1226" s="253"/>
      <c r="AG1226" s="253"/>
      <c r="AH1226" s="253"/>
      <c r="AI1226" s="253"/>
      <c r="AJ1226" s="253"/>
      <c r="AK1226" s="254"/>
      <c r="AL1226" s="253"/>
      <c r="AM1226" s="253"/>
      <c r="AN1226" s="253"/>
      <c r="AO1226" s="253"/>
      <c r="AP1226" s="255"/>
      <c r="AQ1226" s="253"/>
      <c r="AR1226" s="253"/>
      <c r="AS1226" s="253"/>
      <c r="AT1226" s="253"/>
      <c r="AU1226" s="253"/>
      <c r="AV1226" s="253"/>
      <c r="AW1226" s="253"/>
      <c r="AX1226" s="253"/>
    </row>
    <row r="1227" customHeight="1" spans="27:50">
      <c r="AA1227" s="45"/>
      <c r="AB1227" s="253"/>
      <c r="AC1227" s="253"/>
      <c r="AD1227" s="253"/>
      <c r="AE1227" s="253"/>
      <c r="AF1227" s="253"/>
      <c r="AG1227" s="253"/>
      <c r="AH1227" s="253"/>
      <c r="AI1227" s="253"/>
      <c r="AJ1227" s="253"/>
      <c r="AK1227" s="254"/>
      <c r="AL1227" s="253"/>
      <c r="AM1227" s="253"/>
      <c r="AN1227" s="253"/>
      <c r="AO1227" s="253"/>
      <c r="AP1227" s="255"/>
      <c r="AQ1227" s="253"/>
      <c r="AR1227" s="253"/>
      <c r="AS1227" s="253"/>
      <c r="AT1227" s="253"/>
      <c r="AU1227" s="253"/>
      <c r="AV1227" s="253"/>
      <c r="AW1227" s="253"/>
      <c r="AX1227" s="253"/>
    </row>
    <row r="1228" customHeight="1" spans="27:50">
      <c r="AA1228" s="45"/>
      <c r="AB1228" s="253"/>
      <c r="AC1228" s="253"/>
      <c r="AD1228" s="253"/>
      <c r="AE1228" s="253"/>
      <c r="AF1228" s="253"/>
      <c r="AG1228" s="253"/>
      <c r="AH1228" s="253"/>
      <c r="AI1228" s="253"/>
      <c r="AJ1228" s="253"/>
      <c r="AK1228" s="254"/>
      <c r="AL1228" s="253"/>
      <c r="AM1228" s="253"/>
      <c r="AN1228" s="253"/>
      <c r="AO1228" s="253"/>
      <c r="AP1228" s="255"/>
      <c r="AQ1228" s="253"/>
      <c r="AR1228" s="253"/>
      <c r="AS1228" s="253"/>
      <c r="AT1228" s="253"/>
      <c r="AU1228" s="253"/>
      <c r="AV1228" s="253"/>
      <c r="AW1228" s="253"/>
      <c r="AX1228" s="253"/>
    </row>
    <row r="1229" customHeight="1" spans="27:50">
      <c r="AA1229" s="45"/>
      <c r="AB1229" s="253"/>
      <c r="AC1229" s="253"/>
      <c r="AD1229" s="253"/>
      <c r="AE1229" s="253"/>
      <c r="AF1229" s="253"/>
      <c r="AG1229" s="253"/>
      <c r="AH1229" s="253"/>
      <c r="AI1229" s="253"/>
      <c r="AJ1229" s="253"/>
      <c r="AK1229" s="254"/>
      <c r="AL1229" s="253"/>
      <c r="AM1229" s="253"/>
      <c r="AN1229" s="253"/>
      <c r="AO1229" s="253"/>
      <c r="AP1229" s="255"/>
      <c r="AQ1229" s="253"/>
      <c r="AR1229" s="253"/>
      <c r="AS1229" s="253"/>
      <c r="AT1229" s="253"/>
      <c r="AU1229" s="253"/>
      <c r="AV1229" s="253"/>
      <c r="AW1229" s="253"/>
      <c r="AX1229" s="253"/>
    </row>
    <row r="1230" customHeight="1" spans="27:50">
      <c r="AA1230" s="45"/>
      <c r="AB1230" s="253"/>
      <c r="AC1230" s="253"/>
      <c r="AD1230" s="253"/>
      <c r="AE1230" s="253"/>
      <c r="AF1230" s="253"/>
      <c r="AG1230" s="253"/>
      <c r="AH1230" s="253"/>
      <c r="AI1230" s="253"/>
      <c r="AJ1230" s="253"/>
      <c r="AK1230" s="254"/>
      <c r="AL1230" s="253"/>
      <c r="AM1230" s="253"/>
      <c r="AN1230" s="253"/>
      <c r="AO1230" s="253"/>
      <c r="AP1230" s="255"/>
      <c r="AQ1230" s="253"/>
      <c r="AR1230" s="253"/>
      <c r="AS1230" s="253"/>
      <c r="AT1230" s="253"/>
      <c r="AU1230" s="253"/>
      <c r="AV1230" s="253"/>
      <c r="AW1230" s="253"/>
      <c r="AX1230" s="253"/>
    </row>
    <row r="1231" customHeight="1" spans="27:50">
      <c r="AA1231" s="45"/>
      <c r="AB1231" s="253"/>
      <c r="AC1231" s="253"/>
      <c r="AD1231" s="253"/>
      <c r="AE1231" s="253"/>
      <c r="AF1231" s="253"/>
      <c r="AG1231" s="253"/>
      <c r="AH1231" s="253"/>
      <c r="AI1231" s="253"/>
      <c r="AJ1231" s="253"/>
      <c r="AK1231" s="254"/>
      <c r="AL1231" s="253"/>
      <c r="AM1231" s="253"/>
      <c r="AN1231" s="253"/>
      <c r="AO1231" s="253"/>
      <c r="AP1231" s="255"/>
      <c r="AQ1231" s="253"/>
      <c r="AR1231" s="253"/>
      <c r="AS1231" s="253"/>
      <c r="AT1231" s="253"/>
      <c r="AU1231" s="253"/>
      <c r="AV1231" s="253"/>
      <c r="AW1231" s="253"/>
      <c r="AX1231" s="253"/>
    </row>
    <row r="1232" customHeight="1" spans="27:50">
      <c r="AA1232" s="45"/>
      <c r="AB1232" s="253"/>
      <c r="AC1232" s="253"/>
      <c r="AD1232" s="253"/>
      <c r="AE1232" s="253"/>
      <c r="AF1232" s="253"/>
      <c r="AG1232" s="253"/>
      <c r="AH1232" s="253"/>
      <c r="AI1232" s="253"/>
      <c r="AJ1232" s="253"/>
      <c r="AK1232" s="254"/>
      <c r="AL1232" s="253"/>
      <c r="AM1232" s="253"/>
      <c r="AN1232" s="253"/>
      <c r="AO1232" s="253"/>
      <c r="AP1232" s="255"/>
      <c r="AQ1232" s="253"/>
      <c r="AR1232" s="253"/>
      <c r="AS1232" s="253"/>
      <c r="AT1232" s="253"/>
      <c r="AU1232" s="253"/>
      <c r="AV1232" s="253"/>
      <c r="AW1232" s="253"/>
      <c r="AX1232" s="253"/>
    </row>
    <row r="1233" customHeight="1" spans="27:50">
      <c r="AA1233" s="45"/>
      <c r="AB1233" s="253"/>
      <c r="AC1233" s="253"/>
      <c r="AD1233" s="253"/>
      <c r="AE1233" s="253"/>
      <c r="AF1233" s="253"/>
      <c r="AG1233" s="253"/>
      <c r="AH1233" s="253"/>
      <c r="AI1233" s="253"/>
      <c r="AJ1233" s="253"/>
      <c r="AK1233" s="254"/>
      <c r="AL1233" s="253"/>
      <c r="AM1233" s="253"/>
      <c r="AN1233" s="253"/>
      <c r="AO1233" s="253"/>
      <c r="AP1233" s="255"/>
      <c r="AQ1233" s="253"/>
      <c r="AR1233" s="253"/>
      <c r="AS1233" s="253"/>
      <c r="AT1233" s="253"/>
      <c r="AU1233" s="253"/>
      <c r="AV1233" s="253"/>
      <c r="AW1233" s="253"/>
      <c r="AX1233" s="253"/>
    </row>
    <row r="1234" customHeight="1" spans="27:50">
      <c r="AA1234" s="45"/>
      <c r="AB1234" s="253"/>
      <c r="AC1234" s="253"/>
      <c r="AD1234" s="253"/>
      <c r="AE1234" s="253"/>
      <c r="AF1234" s="253"/>
      <c r="AG1234" s="253"/>
      <c r="AH1234" s="253"/>
      <c r="AI1234" s="253"/>
      <c r="AJ1234" s="253"/>
      <c r="AK1234" s="254"/>
      <c r="AL1234" s="253"/>
      <c r="AM1234" s="253"/>
      <c r="AN1234" s="253"/>
      <c r="AO1234" s="253"/>
      <c r="AP1234" s="255"/>
      <c r="AQ1234" s="253"/>
      <c r="AR1234" s="253"/>
      <c r="AS1234" s="253"/>
      <c r="AT1234" s="253"/>
      <c r="AU1234" s="253"/>
      <c r="AV1234" s="253"/>
      <c r="AW1234" s="253"/>
      <c r="AX1234" s="253"/>
    </row>
    <row r="1235" customHeight="1" spans="27:50">
      <c r="AA1235" s="45"/>
      <c r="AB1235" s="253"/>
      <c r="AC1235" s="253"/>
      <c r="AD1235" s="253"/>
      <c r="AE1235" s="253"/>
      <c r="AF1235" s="253"/>
      <c r="AG1235" s="253"/>
      <c r="AH1235" s="253"/>
      <c r="AI1235" s="253"/>
      <c r="AJ1235" s="253"/>
      <c r="AK1235" s="254"/>
      <c r="AL1235" s="253"/>
      <c r="AM1235" s="253"/>
      <c r="AN1235" s="253"/>
      <c r="AO1235" s="253"/>
      <c r="AP1235" s="255"/>
      <c r="AQ1235" s="253"/>
      <c r="AR1235" s="253"/>
      <c r="AS1235" s="253"/>
      <c r="AT1235" s="253"/>
      <c r="AU1235" s="253"/>
      <c r="AV1235" s="253"/>
      <c r="AW1235" s="253"/>
      <c r="AX1235" s="253"/>
    </row>
    <row r="1236" customHeight="1" spans="27:50">
      <c r="AA1236" s="45"/>
      <c r="AB1236" s="253"/>
      <c r="AC1236" s="253"/>
      <c r="AD1236" s="253"/>
      <c r="AE1236" s="253"/>
      <c r="AF1236" s="253"/>
      <c r="AG1236" s="253"/>
      <c r="AH1236" s="253"/>
      <c r="AI1236" s="253"/>
      <c r="AJ1236" s="253"/>
      <c r="AK1236" s="254"/>
      <c r="AL1236" s="253"/>
      <c r="AM1236" s="253"/>
      <c r="AN1236" s="253"/>
      <c r="AO1236" s="253"/>
      <c r="AP1236" s="255"/>
      <c r="AQ1236" s="253"/>
      <c r="AR1236" s="253"/>
      <c r="AS1236" s="253"/>
      <c r="AT1236" s="253"/>
      <c r="AU1236" s="253"/>
      <c r="AV1236" s="253"/>
      <c r="AW1236" s="253"/>
      <c r="AX1236" s="253"/>
    </row>
    <row r="1237" customHeight="1" spans="27:50">
      <c r="AA1237" s="45"/>
      <c r="AB1237" s="253"/>
      <c r="AC1237" s="253"/>
      <c r="AD1237" s="253"/>
      <c r="AE1237" s="253"/>
      <c r="AF1237" s="253"/>
      <c r="AG1237" s="253"/>
      <c r="AH1237" s="253"/>
      <c r="AI1237" s="253"/>
      <c r="AJ1237" s="253"/>
      <c r="AK1237" s="254"/>
      <c r="AL1237" s="253"/>
      <c r="AM1237" s="253"/>
      <c r="AN1237" s="253"/>
      <c r="AO1237" s="253"/>
      <c r="AP1237" s="255"/>
      <c r="AQ1237" s="253"/>
      <c r="AR1237" s="253"/>
      <c r="AS1237" s="253"/>
      <c r="AT1237" s="253"/>
      <c r="AU1237" s="253"/>
      <c r="AV1237" s="253"/>
      <c r="AW1237" s="253"/>
      <c r="AX1237" s="253"/>
    </row>
    <row r="1238" customHeight="1" spans="27:50">
      <c r="AA1238" s="45"/>
      <c r="AB1238" s="253"/>
      <c r="AC1238" s="253"/>
      <c r="AD1238" s="253"/>
      <c r="AE1238" s="253"/>
      <c r="AF1238" s="253"/>
      <c r="AG1238" s="253"/>
      <c r="AH1238" s="253"/>
      <c r="AI1238" s="253"/>
      <c r="AJ1238" s="253"/>
      <c r="AK1238" s="254"/>
      <c r="AL1238" s="253"/>
      <c r="AM1238" s="253"/>
      <c r="AN1238" s="253"/>
      <c r="AO1238" s="253"/>
      <c r="AP1238" s="255"/>
      <c r="AQ1238" s="253"/>
      <c r="AR1238" s="253"/>
      <c r="AS1238" s="253"/>
      <c r="AT1238" s="253"/>
      <c r="AU1238" s="253"/>
      <c r="AV1238" s="253"/>
      <c r="AW1238" s="253"/>
      <c r="AX1238" s="253"/>
    </row>
    <row r="1239" customHeight="1" spans="27:50">
      <c r="AA1239" s="45"/>
      <c r="AB1239" s="253"/>
      <c r="AC1239" s="253"/>
      <c r="AD1239" s="253"/>
      <c r="AE1239" s="253"/>
      <c r="AF1239" s="253"/>
      <c r="AG1239" s="253"/>
      <c r="AH1239" s="253"/>
      <c r="AI1239" s="253"/>
      <c r="AJ1239" s="253"/>
      <c r="AK1239" s="254"/>
      <c r="AL1239" s="253"/>
      <c r="AM1239" s="253"/>
      <c r="AN1239" s="253"/>
      <c r="AO1239" s="253"/>
      <c r="AP1239" s="255"/>
      <c r="AQ1239" s="253"/>
      <c r="AR1239" s="253"/>
      <c r="AS1239" s="253"/>
      <c r="AT1239" s="253"/>
      <c r="AU1239" s="253"/>
      <c r="AV1239" s="253"/>
      <c r="AW1239" s="253"/>
      <c r="AX1239" s="253"/>
    </row>
    <row r="1240" customHeight="1" spans="27:50">
      <c r="AA1240" s="45"/>
      <c r="AB1240" s="253"/>
      <c r="AC1240" s="253"/>
      <c r="AD1240" s="253"/>
      <c r="AE1240" s="253"/>
      <c r="AF1240" s="253"/>
      <c r="AG1240" s="253"/>
      <c r="AH1240" s="253"/>
      <c r="AI1240" s="253"/>
      <c r="AJ1240" s="253"/>
      <c r="AK1240" s="254"/>
      <c r="AL1240" s="253"/>
      <c r="AM1240" s="253"/>
      <c r="AN1240" s="253"/>
      <c r="AO1240" s="253"/>
      <c r="AP1240" s="255"/>
      <c r="AQ1240" s="253"/>
      <c r="AR1240" s="253"/>
      <c r="AS1240" s="253"/>
      <c r="AT1240" s="253"/>
      <c r="AU1240" s="253"/>
      <c r="AV1240" s="253"/>
      <c r="AW1240" s="253"/>
      <c r="AX1240" s="253"/>
    </row>
    <row r="1241" customHeight="1" spans="27:50">
      <c r="AA1241" s="45"/>
      <c r="AB1241" s="253"/>
      <c r="AC1241" s="253"/>
      <c r="AD1241" s="253"/>
      <c r="AE1241" s="253"/>
      <c r="AF1241" s="253"/>
      <c r="AG1241" s="253"/>
      <c r="AH1241" s="253"/>
      <c r="AI1241" s="253"/>
      <c r="AJ1241" s="253"/>
      <c r="AK1241" s="254"/>
      <c r="AL1241" s="253"/>
      <c r="AM1241" s="253"/>
      <c r="AN1241" s="253"/>
      <c r="AO1241" s="253"/>
      <c r="AP1241" s="255"/>
      <c r="AQ1241" s="253"/>
      <c r="AR1241" s="253"/>
      <c r="AS1241" s="253"/>
      <c r="AT1241" s="253"/>
      <c r="AU1241" s="253"/>
      <c r="AV1241" s="253"/>
      <c r="AW1241" s="253"/>
      <c r="AX1241" s="253"/>
    </row>
    <row r="1242" customHeight="1" spans="27:50">
      <c r="AA1242" s="45"/>
      <c r="AB1242" s="253"/>
      <c r="AC1242" s="253"/>
      <c r="AD1242" s="253"/>
      <c r="AE1242" s="253"/>
      <c r="AF1242" s="253"/>
      <c r="AG1242" s="253"/>
      <c r="AH1242" s="253"/>
      <c r="AI1242" s="253"/>
      <c r="AJ1242" s="253"/>
      <c r="AK1242" s="254"/>
      <c r="AL1242" s="253"/>
      <c r="AM1242" s="253"/>
      <c r="AN1242" s="253"/>
      <c r="AO1242" s="253"/>
      <c r="AP1242" s="255"/>
      <c r="AQ1242" s="253"/>
      <c r="AR1242" s="253"/>
      <c r="AS1242" s="253"/>
      <c r="AT1242" s="253"/>
      <c r="AU1242" s="253"/>
      <c r="AV1242" s="253"/>
      <c r="AW1242" s="253"/>
      <c r="AX1242" s="253"/>
    </row>
    <row r="1243" customHeight="1" spans="27:50">
      <c r="AA1243" s="45"/>
      <c r="AB1243" s="253"/>
      <c r="AC1243" s="253"/>
      <c r="AD1243" s="253"/>
      <c r="AE1243" s="253"/>
      <c r="AF1243" s="253"/>
      <c r="AG1243" s="253"/>
      <c r="AH1243" s="253"/>
      <c r="AI1243" s="253"/>
      <c r="AJ1243" s="253"/>
      <c r="AK1243" s="254"/>
      <c r="AL1243" s="253"/>
      <c r="AM1243" s="253"/>
      <c r="AN1243" s="253"/>
      <c r="AO1243" s="253"/>
      <c r="AP1243" s="255"/>
      <c r="AQ1243" s="253"/>
      <c r="AR1243" s="253"/>
      <c r="AS1243" s="253"/>
      <c r="AT1243" s="253"/>
      <c r="AU1243" s="253"/>
      <c r="AV1243" s="253"/>
      <c r="AW1243" s="253"/>
      <c r="AX1243" s="253"/>
    </row>
    <row r="1244" customHeight="1" spans="27:50">
      <c r="AA1244" s="45"/>
      <c r="AB1244" s="253"/>
      <c r="AC1244" s="253"/>
      <c r="AD1244" s="253"/>
      <c r="AE1244" s="253"/>
      <c r="AF1244" s="253"/>
      <c r="AG1244" s="253"/>
      <c r="AH1244" s="253"/>
      <c r="AI1244" s="253"/>
      <c r="AJ1244" s="253"/>
      <c r="AK1244" s="254"/>
      <c r="AL1244" s="253"/>
      <c r="AM1244" s="253"/>
      <c r="AN1244" s="253"/>
      <c r="AO1244" s="253"/>
      <c r="AP1244" s="255"/>
      <c r="AQ1244" s="253"/>
      <c r="AR1244" s="253"/>
      <c r="AS1244" s="253"/>
      <c r="AT1244" s="253"/>
      <c r="AU1244" s="253"/>
      <c r="AV1244" s="253"/>
      <c r="AW1244" s="253"/>
      <c r="AX1244" s="253"/>
    </row>
    <row r="1245" customHeight="1" spans="27:50">
      <c r="AA1245" s="45"/>
      <c r="AB1245" s="253"/>
      <c r="AC1245" s="253"/>
      <c r="AD1245" s="253"/>
      <c r="AE1245" s="253"/>
      <c r="AF1245" s="253"/>
      <c r="AG1245" s="253"/>
      <c r="AH1245" s="253"/>
      <c r="AI1245" s="253"/>
      <c r="AJ1245" s="253"/>
      <c r="AK1245" s="254"/>
      <c r="AL1245" s="253"/>
      <c r="AM1245" s="253"/>
      <c r="AN1245" s="253"/>
      <c r="AO1245" s="253"/>
      <c r="AP1245" s="255"/>
      <c r="AQ1245" s="253"/>
      <c r="AR1245" s="253"/>
      <c r="AS1245" s="253"/>
      <c r="AT1245" s="253"/>
      <c r="AU1245" s="253"/>
      <c r="AV1245" s="253"/>
      <c r="AW1245" s="253"/>
      <c r="AX1245" s="253"/>
    </row>
    <row r="1246" customHeight="1" spans="27:50">
      <c r="AA1246" s="45"/>
      <c r="AB1246" s="253"/>
      <c r="AC1246" s="253"/>
      <c r="AD1246" s="253"/>
      <c r="AE1246" s="253"/>
      <c r="AF1246" s="253"/>
      <c r="AG1246" s="253"/>
      <c r="AH1246" s="253"/>
      <c r="AI1246" s="253"/>
      <c r="AJ1246" s="253"/>
      <c r="AK1246" s="254"/>
      <c r="AL1246" s="253"/>
      <c r="AM1246" s="253"/>
      <c r="AN1246" s="253"/>
      <c r="AO1246" s="253"/>
      <c r="AP1246" s="255"/>
      <c r="AQ1246" s="253"/>
      <c r="AR1246" s="253"/>
      <c r="AS1246" s="253"/>
      <c r="AT1246" s="253"/>
      <c r="AU1246" s="253"/>
      <c r="AV1246" s="253"/>
      <c r="AW1246" s="253"/>
      <c r="AX1246" s="253"/>
    </row>
    <row r="1247" customHeight="1" spans="27:50">
      <c r="AA1247" s="45"/>
      <c r="AB1247" s="253"/>
      <c r="AC1247" s="253"/>
      <c r="AD1247" s="253"/>
      <c r="AE1247" s="253"/>
      <c r="AF1247" s="253"/>
      <c r="AG1247" s="253"/>
      <c r="AH1247" s="253"/>
      <c r="AI1247" s="253"/>
      <c r="AJ1247" s="253"/>
      <c r="AK1247" s="254"/>
      <c r="AL1247" s="253"/>
      <c r="AM1247" s="253"/>
      <c r="AN1247" s="253"/>
      <c r="AO1247" s="253"/>
      <c r="AP1247" s="255"/>
      <c r="AQ1247" s="253"/>
      <c r="AR1247" s="253"/>
      <c r="AS1247" s="253"/>
      <c r="AT1247" s="253"/>
      <c r="AU1247" s="253"/>
      <c r="AV1247" s="253"/>
      <c r="AW1247" s="253"/>
      <c r="AX1247" s="253"/>
    </row>
    <row r="1248" customHeight="1" spans="27:50">
      <c r="AA1248" s="45"/>
      <c r="AB1248" s="253"/>
      <c r="AC1248" s="253"/>
      <c r="AD1248" s="253"/>
      <c r="AE1248" s="253"/>
      <c r="AF1248" s="253"/>
      <c r="AG1248" s="253"/>
      <c r="AH1248" s="253"/>
      <c r="AI1248" s="253"/>
      <c r="AJ1248" s="253"/>
      <c r="AK1248" s="254"/>
      <c r="AL1248" s="253"/>
      <c r="AM1248" s="253"/>
      <c r="AN1248" s="253"/>
      <c r="AO1248" s="253"/>
      <c r="AP1248" s="255"/>
      <c r="AQ1248" s="253"/>
      <c r="AR1248" s="253"/>
      <c r="AS1248" s="253"/>
      <c r="AT1248" s="253"/>
      <c r="AU1248" s="253"/>
      <c r="AV1248" s="253"/>
      <c r="AW1248" s="253"/>
      <c r="AX1248" s="253"/>
    </row>
    <row r="1249" customHeight="1" spans="27:50">
      <c r="AA1249" s="45"/>
      <c r="AB1249" s="253"/>
      <c r="AC1249" s="253"/>
      <c r="AD1249" s="253"/>
      <c r="AE1249" s="253"/>
      <c r="AF1249" s="253"/>
      <c r="AG1249" s="253"/>
      <c r="AH1249" s="253"/>
      <c r="AI1249" s="253"/>
      <c r="AJ1249" s="253"/>
      <c r="AK1249" s="254"/>
      <c r="AL1249" s="253"/>
      <c r="AM1249" s="253"/>
      <c r="AN1249" s="253"/>
      <c r="AO1249" s="253"/>
      <c r="AP1249" s="255"/>
      <c r="AQ1249" s="253"/>
      <c r="AR1249" s="253"/>
      <c r="AS1249" s="253"/>
      <c r="AT1249" s="253"/>
      <c r="AU1249" s="253"/>
      <c r="AV1249" s="253"/>
      <c r="AW1249" s="253"/>
      <c r="AX1249" s="253"/>
    </row>
    <row r="1250" customHeight="1" spans="27:50">
      <c r="AA1250" s="45"/>
      <c r="AB1250" s="253"/>
      <c r="AC1250" s="253"/>
      <c r="AD1250" s="253"/>
      <c r="AE1250" s="253"/>
      <c r="AF1250" s="253"/>
      <c r="AG1250" s="253"/>
      <c r="AH1250" s="253"/>
      <c r="AI1250" s="253"/>
      <c r="AJ1250" s="253"/>
      <c r="AK1250" s="254"/>
      <c r="AL1250" s="253"/>
      <c r="AM1250" s="253"/>
      <c r="AN1250" s="253"/>
      <c r="AO1250" s="253"/>
      <c r="AP1250" s="255"/>
      <c r="AQ1250" s="253"/>
      <c r="AR1250" s="253"/>
      <c r="AS1250" s="253"/>
      <c r="AT1250" s="253"/>
      <c r="AU1250" s="253"/>
      <c r="AV1250" s="253"/>
      <c r="AW1250" s="253"/>
      <c r="AX1250" s="253"/>
    </row>
    <row r="1251" customHeight="1" spans="27:50">
      <c r="AA1251" s="45"/>
      <c r="AB1251" s="253"/>
      <c r="AC1251" s="253"/>
      <c r="AD1251" s="253"/>
      <c r="AE1251" s="253"/>
      <c r="AF1251" s="253"/>
      <c r="AG1251" s="253"/>
      <c r="AH1251" s="253"/>
      <c r="AI1251" s="253"/>
      <c r="AJ1251" s="253"/>
      <c r="AK1251" s="254"/>
      <c r="AL1251" s="253"/>
      <c r="AM1251" s="253"/>
      <c r="AN1251" s="253"/>
      <c r="AO1251" s="253"/>
      <c r="AP1251" s="255"/>
      <c r="AQ1251" s="253"/>
      <c r="AR1251" s="253"/>
      <c r="AS1251" s="253"/>
      <c r="AT1251" s="253"/>
      <c r="AU1251" s="253"/>
      <c r="AV1251" s="253"/>
      <c r="AW1251" s="253"/>
      <c r="AX1251" s="253"/>
    </row>
    <row r="1252" customHeight="1" spans="27:50">
      <c r="AA1252" s="45"/>
      <c r="AB1252" s="253"/>
      <c r="AC1252" s="253"/>
      <c r="AD1252" s="253"/>
      <c r="AE1252" s="253"/>
      <c r="AF1252" s="253"/>
      <c r="AG1252" s="253"/>
      <c r="AH1252" s="253"/>
      <c r="AI1252" s="253"/>
      <c r="AJ1252" s="253"/>
      <c r="AK1252" s="254"/>
      <c r="AL1252" s="253"/>
      <c r="AM1252" s="253"/>
      <c r="AN1252" s="253"/>
      <c r="AO1252" s="253"/>
      <c r="AP1252" s="255"/>
      <c r="AQ1252" s="253"/>
      <c r="AR1252" s="253"/>
      <c r="AS1252" s="253"/>
      <c r="AT1252" s="253"/>
      <c r="AU1252" s="253"/>
      <c r="AV1252" s="253"/>
      <c r="AW1252" s="253"/>
      <c r="AX1252" s="253"/>
    </row>
    <row r="1253" customHeight="1" spans="27:50">
      <c r="AA1253" s="45"/>
      <c r="AB1253" s="253"/>
      <c r="AC1253" s="253"/>
      <c r="AD1253" s="253"/>
      <c r="AE1253" s="253"/>
      <c r="AF1253" s="253"/>
      <c r="AG1253" s="253"/>
      <c r="AH1253" s="253"/>
      <c r="AI1253" s="253"/>
      <c r="AJ1253" s="253"/>
      <c r="AK1253" s="254"/>
      <c r="AL1253" s="253"/>
      <c r="AM1253" s="253"/>
      <c r="AN1253" s="253"/>
      <c r="AO1253" s="253"/>
      <c r="AP1253" s="255"/>
      <c r="AQ1253" s="253"/>
      <c r="AR1253" s="253"/>
      <c r="AS1253" s="253"/>
      <c r="AT1253" s="253"/>
      <c r="AU1253" s="253"/>
      <c r="AV1253" s="253"/>
      <c r="AW1253" s="253"/>
      <c r="AX1253" s="253"/>
    </row>
    <row r="1254" customHeight="1" spans="27:50">
      <c r="AA1254" s="45"/>
      <c r="AB1254" s="253"/>
      <c r="AC1254" s="253"/>
      <c r="AD1254" s="253"/>
      <c r="AE1254" s="253"/>
      <c r="AF1254" s="253"/>
      <c r="AG1254" s="253"/>
      <c r="AH1254" s="253"/>
      <c r="AI1254" s="253"/>
      <c r="AJ1254" s="253"/>
      <c r="AK1254" s="254"/>
      <c r="AL1254" s="253"/>
      <c r="AM1254" s="253"/>
      <c r="AN1254" s="253"/>
      <c r="AO1254" s="253"/>
      <c r="AP1254" s="255"/>
      <c r="AQ1254" s="253"/>
      <c r="AR1254" s="253"/>
      <c r="AS1254" s="253"/>
      <c r="AT1254" s="253"/>
      <c r="AU1254" s="253"/>
      <c r="AV1254" s="253"/>
      <c r="AW1254" s="253"/>
      <c r="AX1254" s="253"/>
    </row>
    <row r="1255" customHeight="1" spans="27:50">
      <c r="AA1255" s="45"/>
      <c r="AB1255" s="253"/>
      <c r="AC1255" s="253"/>
      <c r="AD1255" s="253"/>
      <c r="AE1255" s="253"/>
      <c r="AF1255" s="253"/>
      <c r="AG1255" s="253"/>
      <c r="AH1255" s="253"/>
      <c r="AI1255" s="253"/>
      <c r="AJ1255" s="253"/>
      <c r="AK1255" s="254"/>
      <c r="AL1255" s="253"/>
      <c r="AM1255" s="253"/>
      <c r="AN1255" s="253"/>
      <c r="AO1255" s="253"/>
      <c r="AP1255" s="255"/>
      <c r="AQ1255" s="253"/>
      <c r="AR1255" s="253"/>
      <c r="AS1255" s="253"/>
      <c r="AT1255" s="253"/>
      <c r="AU1255" s="253"/>
      <c r="AV1255" s="253"/>
      <c r="AW1255" s="253"/>
      <c r="AX1255" s="253"/>
    </row>
    <row r="1256" customHeight="1" spans="27:50">
      <c r="AA1256" s="45"/>
      <c r="AB1256" s="253"/>
      <c r="AC1256" s="253"/>
      <c r="AD1256" s="253"/>
      <c r="AE1256" s="253"/>
      <c r="AF1256" s="253"/>
      <c r="AG1256" s="253"/>
      <c r="AH1256" s="253"/>
      <c r="AI1256" s="253"/>
      <c r="AJ1256" s="253"/>
      <c r="AK1256" s="254"/>
      <c r="AL1256" s="253"/>
      <c r="AM1256" s="253"/>
      <c r="AN1256" s="253"/>
      <c r="AO1256" s="253"/>
      <c r="AP1256" s="255"/>
      <c r="AQ1256" s="253"/>
      <c r="AR1256" s="253"/>
      <c r="AS1256" s="253"/>
      <c r="AT1256" s="253"/>
      <c r="AU1256" s="253"/>
      <c r="AV1256" s="253"/>
      <c r="AW1256" s="253"/>
      <c r="AX1256" s="253"/>
    </row>
    <row r="1257" customHeight="1" spans="27:50">
      <c r="AA1257" s="45"/>
      <c r="AB1257" s="253"/>
      <c r="AC1257" s="253"/>
      <c r="AD1257" s="253"/>
      <c r="AE1257" s="253"/>
      <c r="AF1257" s="253"/>
      <c r="AG1257" s="253"/>
      <c r="AH1257" s="253"/>
      <c r="AI1257" s="253"/>
      <c r="AJ1257" s="253"/>
      <c r="AK1257" s="254"/>
      <c r="AL1257" s="253"/>
      <c r="AM1257" s="253"/>
      <c r="AN1257" s="253"/>
      <c r="AO1257" s="253"/>
      <c r="AP1257" s="255"/>
      <c r="AQ1257" s="253"/>
      <c r="AR1257" s="253"/>
      <c r="AS1257" s="253"/>
      <c r="AT1257" s="253"/>
      <c r="AU1257" s="253"/>
      <c r="AV1257" s="253"/>
      <c r="AW1257" s="253"/>
      <c r="AX1257" s="253"/>
    </row>
    <row r="1258" customHeight="1" spans="27:50">
      <c r="AA1258" s="45"/>
      <c r="AB1258" s="253"/>
      <c r="AC1258" s="253"/>
      <c r="AD1258" s="253"/>
      <c r="AE1258" s="253"/>
      <c r="AF1258" s="253"/>
      <c r="AG1258" s="253"/>
      <c r="AH1258" s="253"/>
      <c r="AI1258" s="253"/>
      <c r="AJ1258" s="253"/>
      <c r="AK1258" s="254"/>
      <c r="AL1258" s="253"/>
      <c r="AM1258" s="253"/>
      <c r="AN1258" s="253"/>
      <c r="AO1258" s="253"/>
      <c r="AP1258" s="255"/>
      <c r="AQ1258" s="253"/>
      <c r="AR1258" s="253"/>
      <c r="AS1258" s="253"/>
      <c r="AT1258" s="253"/>
      <c r="AU1258" s="253"/>
      <c r="AV1258" s="253"/>
      <c r="AW1258" s="253"/>
      <c r="AX1258" s="253"/>
    </row>
    <row r="1259" customHeight="1" spans="27:50">
      <c r="AA1259" s="45"/>
      <c r="AB1259" s="253"/>
      <c r="AC1259" s="253"/>
      <c r="AD1259" s="253"/>
      <c r="AE1259" s="253"/>
      <c r="AF1259" s="253"/>
      <c r="AG1259" s="253"/>
      <c r="AH1259" s="253"/>
      <c r="AI1259" s="253"/>
      <c r="AJ1259" s="253"/>
      <c r="AK1259" s="254"/>
      <c r="AL1259" s="253"/>
      <c r="AM1259" s="253"/>
      <c r="AN1259" s="253"/>
      <c r="AO1259" s="253"/>
      <c r="AP1259" s="255"/>
      <c r="AQ1259" s="253"/>
      <c r="AR1259" s="253"/>
      <c r="AS1259" s="253"/>
      <c r="AT1259" s="253"/>
      <c r="AU1259" s="253"/>
      <c r="AV1259" s="253"/>
      <c r="AW1259" s="253"/>
      <c r="AX1259" s="253"/>
    </row>
    <row r="1260" customHeight="1" spans="27:50">
      <c r="AA1260" s="45"/>
      <c r="AB1260" s="253"/>
      <c r="AC1260" s="253"/>
      <c r="AD1260" s="253"/>
      <c r="AE1260" s="253"/>
      <c r="AF1260" s="253"/>
      <c r="AG1260" s="253"/>
      <c r="AH1260" s="253"/>
      <c r="AI1260" s="253"/>
      <c r="AJ1260" s="253"/>
      <c r="AK1260" s="254"/>
      <c r="AL1260" s="253"/>
      <c r="AM1260" s="253"/>
      <c r="AN1260" s="253"/>
      <c r="AO1260" s="253"/>
      <c r="AP1260" s="255"/>
      <c r="AQ1260" s="253"/>
      <c r="AR1260" s="253"/>
      <c r="AS1260" s="253"/>
      <c r="AT1260" s="253"/>
      <c r="AU1260" s="253"/>
      <c r="AV1260" s="253"/>
      <c r="AW1260" s="253"/>
      <c r="AX1260" s="253"/>
    </row>
    <row r="1261" customHeight="1" spans="27:50">
      <c r="AA1261" s="45"/>
      <c r="AB1261" s="253"/>
      <c r="AC1261" s="253"/>
      <c r="AD1261" s="253"/>
      <c r="AE1261" s="253"/>
      <c r="AF1261" s="253"/>
      <c r="AG1261" s="253"/>
      <c r="AH1261" s="253"/>
      <c r="AI1261" s="253"/>
      <c r="AJ1261" s="253"/>
      <c r="AK1261" s="254"/>
      <c r="AL1261" s="253"/>
      <c r="AM1261" s="253"/>
      <c r="AN1261" s="253"/>
      <c r="AO1261" s="253"/>
      <c r="AP1261" s="255"/>
      <c r="AQ1261" s="253"/>
      <c r="AR1261" s="253"/>
      <c r="AS1261" s="253"/>
      <c r="AT1261" s="253"/>
      <c r="AU1261" s="253"/>
      <c r="AV1261" s="253"/>
      <c r="AW1261" s="253"/>
      <c r="AX1261" s="253"/>
    </row>
    <row r="1262" customHeight="1" spans="27:50">
      <c r="AA1262" s="45"/>
      <c r="AB1262" s="253"/>
      <c r="AC1262" s="253"/>
      <c r="AD1262" s="253"/>
      <c r="AE1262" s="253"/>
      <c r="AF1262" s="253"/>
      <c r="AG1262" s="253"/>
      <c r="AH1262" s="253"/>
      <c r="AI1262" s="253"/>
      <c r="AJ1262" s="253"/>
      <c r="AK1262" s="254"/>
      <c r="AL1262" s="253"/>
      <c r="AM1262" s="253"/>
      <c r="AN1262" s="253"/>
      <c r="AO1262" s="253"/>
      <c r="AP1262" s="255"/>
      <c r="AQ1262" s="253"/>
      <c r="AR1262" s="253"/>
      <c r="AS1262" s="253"/>
      <c r="AT1262" s="253"/>
      <c r="AU1262" s="253"/>
      <c r="AV1262" s="253"/>
      <c r="AW1262" s="253"/>
      <c r="AX1262" s="253"/>
    </row>
    <row r="1263" customHeight="1" spans="27:50">
      <c r="AA1263" s="45"/>
      <c r="AB1263" s="253"/>
      <c r="AC1263" s="253"/>
      <c r="AD1263" s="253"/>
      <c r="AE1263" s="253"/>
      <c r="AF1263" s="253"/>
      <c r="AG1263" s="253"/>
      <c r="AH1263" s="253"/>
      <c r="AI1263" s="253"/>
      <c r="AJ1263" s="253"/>
      <c r="AK1263" s="254"/>
      <c r="AL1263" s="253"/>
      <c r="AM1263" s="253"/>
      <c r="AN1263" s="253"/>
      <c r="AO1263" s="253"/>
      <c r="AP1263" s="255"/>
      <c r="AQ1263" s="253"/>
      <c r="AR1263" s="253"/>
      <c r="AS1263" s="253"/>
      <c r="AT1263" s="253"/>
      <c r="AU1263" s="253"/>
      <c r="AV1263" s="253"/>
      <c r="AW1263" s="253"/>
      <c r="AX1263" s="253"/>
    </row>
    <row r="1264" customHeight="1" spans="27:50">
      <c r="AA1264" s="45"/>
      <c r="AB1264" s="253"/>
      <c r="AC1264" s="253"/>
      <c r="AD1264" s="253"/>
      <c r="AE1264" s="253"/>
      <c r="AF1264" s="253"/>
      <c r="AG1264" s="253"/>
      <c r="AH1264" s="253"/>
      <c r="AI1264" s="253"/>
      <c r="AJ1264" s="253"/>
      <c r="AK1264" s="254"/>
      <c r="AL1264" s="253"/>
      <c r="AM1264" s="253"/>
      <c r="AN1264" s="253"/>
      <c r="AO1264" s="253"/>
      <c r="AP1264" s="255"/>
      <c r="AQ1264" s="253"/>
      <c r="AR1264" s="253"/>
      <c r="AS1264" s="253"/>
      <c r="AT1264" s="253"/>
      <c r="AU1264" s="253"/>
      <c r="AV1264" s="253"/>
      <c r="AW1264" s="253"/>
      <c r="AX1264" s="253"/>
    </row>
    <row r="1265" customHeight="1" spans="27:50">
      <c r="AA1265" s="45"/>
      <c r="AB1265" s="253"/>
      <c r="AC1265" s="253"/>
      <c r="AD1265" s="253"/>
      <c r="AE1265" s="253"/>
      <c r="AF1265" s="253"/>
      <c r="AG1265" s="253"/>
      <c r="AH1265" s="253"/>
      <c r="AI1265" s="253"/>
      <c r="AJ1265" s="253"/>
      <c r="AK1265" s="254"/>
      <c r="AL1265" s="253"/>
      <c r="AM1265" s="253"/>
      <c r="AN1265" s="253"/>
      <c r="AO1265" s="253"/>
      <c r="AP1265" s="255"/>
      <c r="AQ1265" s="253"/>
      <c r="AR1265" s="253"/>
      <c r="AS1265" s="253"/>
      <c r="AT1265" s="253"/>
      <c r="AU1265" s="253"/>
      <c r="AV1265" s="253"/>
      <c r="AW1265" s="253"/>
      <c r="AX1265" s="253"/>
    </row>
    <row r="1266" customHeight="1" spans="27:50">
      <c r="AA1266" s="45"/>
      <c r="AB1266" s="253"/>
      <c r="AC1266" s="253"/>
      <c r="AD1266" s="253"/>
      <c r="AE1266" s="253"/>
      <c r="AF1266" s="253"/>
      <c r="AG1266" s="253"/>
      <c r="AH1266" s="253"/>
      <c r="AI1266" s="253"/>
      <c r="AJ1266" s="253"/>
      <c r="AK1266" s="254"/>
      <c r="AL1266" s="253"/>
      <c r="AM1266" s="253"/>
      <c r="AN1266" s="253"/>
      <c r="AO1266" s="253"/>
      <c r="AP1266" s="255"/>
      <c r="AQ1266" s="253"/>
      <c r="AR1266" s="253"/>
      <c r="AS1266" s="253"/>
      <c r="AT1266" s="253"/>
      <c r="AU1266" s="253"/>
      <c r="AV1266" s="253"/>
      <c r="AW1266" s="253"/>
      <c r="AX1266" s="253"/>
    </row>
    <row r="1267" customHeight="1" spans="27:50">
      <c r="AA1267" s="45"/>
      <c r="AB1267" s="253"/>
      <c r="AC1267" s="253"/>
      <c r="AD1267" s="253"/>
      <c r="AE1267" s="253"/>
      <c r="AF1267" s="253"/>
      <c r="AG1267" s="253"/>
      <c r="AH1267" s="253"/>
      <c r="AI1267" s="253"/>
      <c r="AJ1267" s="253"/>
      <c r="AK1267" s="254"/>
      <c r="AL1267" s="253"/>
      <c r="AM1267" s="253"/>
      <c r="AN1267" s="253"/>
      <c r="AO1267" s="253"/>
      <c r="AP1267" s="255"/>
      <c r="AQ1267" s="253"/>
      <c r="AR1267" s="253"/>
      <c r="AS1267" s="253"/>
      <c r="AT1267" s="253"/>
      <c r="AU1267" s="253"/>
      <c r="AV1267" s="253"/>
      <c r="AW1267" s="253"/>
      <c r="AX1267" s="253"/>
    </row>
    <row r="1268" customHeight="1" spans="27:50">
      <c r="AA1268" s="45"/>
      <c r="AB1268" s="253"/>
      <c r="AC1268" s="253"/>
      <c r="AD1268" s="253"/>
      <c r="AE1268" s="253"/>
      <c r="AF1268" s="253"/>
      <c r="AG1268" s="253"/>
      <c r="AH1268" s="253"/>
      <c r="AI1268" s="253"/>
      <c r="AJ1268" s="253"/>
      <c r="AK1268" s="254"/>
      <c r="AL1268" s="253"/>
      <c r="AM1268" s="253"/>
      <c r="AN1268" s="253"/>
      <c r="AO1268" s="253"/>
      <c r="AP1268" s="255"/>
      <c r="AQ1268" s="253"/>
      <c r="AR1268" s="253"/>
      <c r="AS1268" s="253"/>
      <c r="AT1268" s="253"/>
      <c r="AU1268" s="253"/>
      <c r="AV1268" s="253"/>
      <c r="AW1268" s="253"/>
      <c r="AX1268" s="253"/>
    </row>
    <row r="1269" customHeight="1" spans="27:50">
      <c r="AA1269" s="45"/>
      <c r="AB1269" s="253"/>
      <c r="AC1269" s="253"/>
      <c r="AD1269" s="253"/>
      <c r="AE1269" s="253"/>
      <c r="AF1269" s="253"/>
      <c r="AG1269" s="253"/>
      <c r="AH1269" s="253"/>
      <c r="AI1269" s="253"/>
      <c r="AJ1269" s="253"/>
      <c r="AK1269" s="254"/>
      <c r="AL1269" s="253"/>
      <c r="AM1269" s="253"/>
      <c r="AN1269" s="253"/>
      <c r="AO1269" s="253"/>
      <c r="AP1269" s="255"/>
      <c r="AQ1269" s="253"/>
      <c r="AR1269" s="253"/>
      <c r="AS1269" s="253"/>
      <c r="AT1269" s="253"/>
      <c r="AU1269" s="253"/>
      <c r="AV1269" s="253"/>
      <c r="AW1269" s="253"/>
      <c r="AX1269" s="253"/>
    </row>
    <row r="1270" customHeight="1" spans="27:50">
      <c r="AA1270" s="45"/>
      <c r="AB1270" s="253"/>
      <c r="AC1270" s="253"/>
      <c r="AD1270" s="253"/>
      <c r="AE1270" s="253"/>
      <c r="AF1270" s="253"/>
      <c r="AG1270" s="253"/>
      <c r="AH1270" s="253"/>
      <c r="AI1270" s="253"/>
      <c r="AJ1270" s="253"/>
      <c r="AK1270" s="254"/>
      <c r="AL1270" s="253"/>
      <c r="AM1270" s="253"/>
      <c r="AN1270" s="253"/>
      <c r="AO1270" s="253"/>
      <c r="AP1270" s="255"/>
      <c r="AQ1270" s="253"/>
      <c r="AR1270" s="253"/>
      <c r="AS1270" s="253"/>
      <c r="AT1270" s="253"/>
      <c r="AU1270" s="253"/>
      <c r="AV1270" s="253"/>
      <c r="AW1270" s="253"/>
      <c r="AX1270" s="253"/>
    </row>
    <row r="1271" customHeight="1" spans="27:50">
      <c r="AA1271" s="45"/>
      <c r="AB1271" s="253"/>
      <c r="AC1271" s="253"/>
      <c r="AD1271" s="253"/>
      <c r="AE1271" s="253"/>
      <c r="AF1271" s="253"/>
      <c r="AG1271" s="253"/>
      <c r="AH1271" s="253"/>
      <c r="AI1271" s="253"/>
      <c r="AJ1271" s="253"/>
      <c r="AK1271" s="254"/>
      <c r="AL1271" s="253"/>
      <c r="AM1271" s="253"/>
      <c r="AN1271" s="253"/>
      <c r="AO1271" s="253"/>
      <c r="AP1271" s="255"/>
      <c r="AQ1271" s="253"/>
      <c r="AR1271" s="253"/>
      <c r="AS1271" s="253"/>
      <c r="AT1271" s="253"/>
      <c r="AU1271" s="253"/>
      <c r="AV1271" s="253"/>
      <c r="AW1271" s="253"/>
      <c r="AX1271" s="253"/>
    </row>
    <row r="1272" customHeight="1" spans="27:50">
      <c r="AA1272" s="45"/>
      <c r="AB1272" s="253"/>
      <c r="AC1272" s="253"/>
      <c r="AD1272" s="253"/>
      <c r="AE1272" s="253"/>
      <c r="AF1272" s="253"/>
      <c r="AG1272" s="253"/>
      <c r="AH1272" s="253"/>
      <c r="AI1272" s="253"/>
      <c r="AJ1272" s="253"/>
      <c r="AK1272" s="254"/>
      <c r="AL1272" s="253"/>
      <c r="AM1272" s="253"/>
      <c r="AN1272" s="253"/>
      <c r="AO1272" s="253"/>
      <c r="AP1272" s="255"/>
      <c r="AQ1272" s="253"/>
      <c r="AR1272" s="253"/>
      <c r="AS1272" s="253"/>
      <c r="AT1272" s="253"/>
      <c r="AU1272" s="253"/>
      <c r="AV1272" s="253"/>
      <c r="AW1272" s="253"/>
      <c r="AX1272" s="253"/>
    </row>
    <row r="1273" customHeight="1" spans="27:50">
      <c r="AA1273" s="45"/>
      <c r="AB1273" s="253"/>
      <c r="AC1273" s="253"/>
      <c r="AD1273" s="253"/>
      <c r="AE1273" s="253"/>
      <c r="AF1273" s="253"/>
      <c r="AG1273" s="253"/>
      <c r="AH1273" s="253"/>
      <c r="AI1273" s="253"/>
      <c r="AJ1273" s="253"/>
      <c r="AK1273" s="254"/>
      <c r="AL1273" s="253"/>
      <c r="AM1273" s="253"/>
      <c r="AN1273" s="253"/>
      <c r="AO1273" s="253"/>
      <c r="AP1273" s="255"/>
      <c r="AQ1273" s="253"/>
      <c r="AR1273" s="253"/>
      <c r="AS1273" s="253"/>
      <c r="AT1273" s="253"/>
      <c r="AU1273" s="253"/>
      <c r="AV1273" s="253"/>
      <c r="AW1273" s="253"/>
      <c r="AX1273" s="253"/>
    </row>
    <row r="1274" customHeight="1" spans="27:50">
      <c r="AA1274" s="45"/>
      <c r="AB1274" s="253"/>
      <c r="AC1274" s="253"/>
      <c r="AD1274" s="253"/>
      <c r="AE1274" s="253"/>
      <c r="AF1274" s="253"/>
      <c r="AG1274" s="253"/>
      <c r="AH1274" s="253"/>
      <c r="AI1274" s="253"/>
      <c r="AJ1274" s="253"/>
      <c r="AK1274" s="254"/>
      <c r="AL1274" s="253"/>
      <c r="AM1274" s="253"/>
      <c r="AN1274" s="253"/>
      <c r="AO1274" s="253"/>
      <c r="AP1274" s="255"/>
      <c r="AQ1274" s="253"/>
      <c r="AR1274" s="253"/>
      <c r="AS1274" s="253"/>
      <c r="AT1274" s="253"/>
      <c r="AU1274" s="253"/>
      <c r="AV1274" s="253"/>
      <c r="AW1274" s="253"/>
      <c r="AX1274" s="253"/>
    </row>
    <row r="1275" customHeight="1" spans="27:50">
      <c r="AA1275" s="45"/>
      <c r="AB1275" s="253"/>
      <c r="AC1275" s="253"/>
      <c r="AD1275" s="253"/>
      <c r="AE1275" s="253"/>
      <c r="AF1275" s="253"/>
      <c r="AG1275" s="253"/>
      <c r="AH1275" s="253"/>
      <c r="AI1275" s="253"/>
      <c r="AJ1275" s="253"/>
      <c r="AK1275" s="254"/>
      <c r="AL1275" s="253"/>
      <c r="AM1275" s="253"/>
      <c r="AN1275" s="253"/>
      <c r="AO1275" s="253"/>
      <c r="AP1275" s="255"/>
      <c r="AQ1275" s="253"/>
      <c r="AR1275" s="253"/>
      <c r="AS1275" s="253"/>
      <c r="AT1275" s="253"/>
      <c r="AU1275" s="253"/>
      <c r="AV1275" s="253"/>
      <c r="AW1275" s="253"/>
      <c r="AX1275" s="253"/>
    </row>
    <row r="1276" customHeight="1" spans="27:50">
      <c r="AA1276" s="45"/>
      <c r="AB1276" s="253"/>
      <c r="AC1276" s="253"/>
      <c r="AD1276" s="253"/>
      <c r="AE1276" s="253"/>
      <c r="AF1276" s="253"/>
      <c r="AG1276" s="253"/>
      <c r="AH1276" s="253"/>
      <c r="AI1276" s="253"/>
      <c r="AJ1276" s="253"/>
      <c r="AK1276" s="254"/>
      <c r="AL1276" s="253"/>
      <c r="AM1276" s="253"/>
      <c r="AN1276" s="253"/>
      <c r="AO1276" s="253"/>
      <c r="AP1276" s="255"/>
      <c r="AQ1276" s="253"/>
      <c r="AR1276" s="253"/>
      <c r="AS1276" s="253"/>
      <c r="AT1276" s="253"/>
      <c r="AU1276" s="253"/>
      <c r="AV1276" s="253"/>
      <c r="AW1276" s="253"/>
      <c r="AX1276" s="253"/>
    </row>
    <row r="1277" customHeight="1" spans="27:50">
      <c r="AA1277" s="45"/>
      <c r="AB1277" s="253"/>
      <c r="AC1277" s="253"/>
      <c r="AD1277" s="253"/>
      <c r="AE1277" s="253"/>
      <c r="AF1277" s="253"/>
      <c r="AG1277" s="253"/>
      <c r="AH1277" s="253"/>
      <c r="AI1277" s="253"/>
      <c r="AJ1277" s="253"/>
      <c r="AK1277" s="254"/>
      <c r="AL1277" s="253"/>
      <c r="AM1277" s="253"/>
      <c r="AN1277" s="253"/>
      <c r="AO1277" s="253"/>
      <c r="AP1277" s="255"/>
      <c r="AQ1277" s="253"/>
      <c r="AR1277" s="253"/>
      <c r="AS1277" s="253"/>
      <c r="AT1277" s="253"/>
      <c r="AU1277" s="253"/>
      <c r="AV1277" s="253"/>
      <c r="AW1277" s="253"/>
      <c r="AX1277" s="253"/>
    </row>
    <row r="1278" customHeight="1" spans="27:50">
      <c r="AA1278" s="45"/>
      <c r="AB1278" s="253"/>
      <c r="AC1278" s="253"/>
      <c r="AD1278" s="253"/>
      <c r="AE1278" s="253"/>
      <c r="AF1278" s="253"/>
      <c r="AG1278" s="253"/>
      <c r="AH1278" s="253"/>
      <c r="AI1278" s="253"/>
      <c r="AJ1278" s="253"/>
      <c r="AK1278" s="254"/>
      <c r="AL1278" s="253"/>
      <c r="AM1278" s="253"/>
      <c r="AN1278" s="253"/>
      <c r="AO1278" s="253"/>
      <c r="AP1278" s="255"/>
      <c r="AQ1278" s="253"/>
      <c r="AR1278" s="253"/>
      <c r="AS1278" s="253"/>
      <c r="AT1278" s="253"/>
      <c r="AU1278" s="253"/>
      <c r="AV1278" s="253"/>
      <c r="AW1278" s="253"/>
      <c r="AX1278" s="253"/>
    </row>
    <row r="1279" customHeight="1" spans="27:50">
      <c r="AA1279" s="45"/>
      <c r="AB1279" s="253"/>
      <c r="AC1279" s="253"/>
      <c r="AD1279" s="253"/>
      <c r="AE1279" s="253"/>
      <c r="AF1279" s="253"/>
      <c r="AG1279" s="253"/>
      <c r="AH1279" s="253"/>
      <c r="AI1279" s="253"/>
      <c r="AJ1279" s="253"/>
      <c r="AK1279" s="254"/>
      <c r="AL1279" s="253"/>
      <c r="AM1279" s="253"/>
      <c r="AN1279" s="253"/>
      <c r="AO1279" s="253"/>
      <c r="AP1279" s="255"/>
      <c r="AQ1279" s="253"/>
      <c r="AR1279" s="253"/>
      <c r="AS1279" s="253"/>
      <c r="AT1279" s="253"/>
      <c r="AU1279" s="253"/>
      <c r="AV1279" s="253"/>
      <c r="AW1279" s="253"/>
      <c r="AX1279" s="253"/>
    </row>
    <row r="1280" customHeight="1" spans="27:50">
      <c r="AA1280" s="45"/>
      <c r="AB1280" s="253"/>
      <c r="AC1280" s="253"/>
      <c r="AD1280" s="253"/>
      <c r="AE1280" s="253"/>
      <c r="AF1280" s="253"/>
      <c r="AG1280" s="253"/>
      <c r="AH1280" s="253"/>
      <c r="AI1280" s="253"/>
      <c r="AJ1280" s="253"/>
      <c r="AK1280" s="254"/>
      <c r="AL1280" s="253"/>
      <c r="AM1280" s="253"/>
      <c r="AN1280" s="253"/>
      <c r="AO1280" s="253"/>
      <c r="AP1280" s="255"/>
      <c r="AQ1280" s="253"/>
      <c r="AR1280" s="253"/>
      <c r="AS1280" s="253"/>
      <c r="AT1280" s="253"/>
      <c r="AU1280" s="253"/>
      <c r="AV1280" s="253"/>
      <c r="AW1280" s="253"/>
      <c r="AX1280" s="253"/>
    </row>
    <row r="1281" customHeight="1" spans="27:50">
      <c r="AA1281" s="45"/>
      <c r="AB1281" s="253"/>
      <c r="AC1281" s="253"/>
      <c r="AD1281" s="253"/>
      <c r="AE1281" s="253"/>
      <c r="AF1281" s="253"/>
      <c r="AG1281" s="253"/>
      <c r="AH1281" s="253"/>
      <c r="AI1281" s="253"/>
      <c r="AJ1281" s="253"/>
      <c r="AK1281" s="254"/>
      <c r="AL1281" s="253"/>
      <c r="AM1281" s="253"/>
      <c r="AN1281" s="253"/>
      <c r="AO1281" s="253"/>
      <c r="AP1281" s="255"/>
      <c r="AQ1281" s="253"/>
      <c r="AR1281" s="253"/>
      <c r="AS1281" s="253"/>
      <c r="AT1281" s="253"/>
      <c r="AU1281" s="253"/>
      <c r="AV1281" s="253"/>
      <c r="AW1281" s="253"/>
      <c r="AX1281" s="253"/>
    </row>
    <row r="1282" customHeight="1" spans="27:50">
      <c r="AA1282" s="45"/>
      <c r="AB1282" s="253"/>
      <c r="AC1282" s="253"/>
      <c r="AD1282" s="253"/>
      <c r="AE1282" s="253"/>
      <c r="AF1282" s="253"/>
      <c r="AG1282" s="253"/>
      <c r="AH1282" s="253"/>
      <c r="AI1282" s="253"/>
      <c r="AJ1282" s="253"/>
      <c r="AK1282" s="254"/>
      <c r="AL1282" s="253"/>
      <c r="AM1282" s="253"/>
      <c r="AN1282" s="253"/>
      <c r="AO1282" s="253"/>
      <c r="AP1282" s="255"/>
      <c r="AQ1282" s="253"/>
      <c r="AR1282" s="253"/>
      <c r="AS1282" s="253"/>
      <c r="AT1282" s="253"/>
      <c r="AU1282" s="253"/>
      <c r="AV1282" s="253"/>
      <c r="AW1282" s="253"/>
      <c r="AX1282" s="253"/>
    </row>
    <row r="1283" customHeight="1" spans="27:50">
      <c r="AA1283" s="45"/>
      <c r="AB1283" s="253"/>
      <c r="AC1283" s="253"/>
      <c r="AD1283" s="253"/>
      <c r="AE1283" s="253"/>
      <c r="AF1283" s="253"/>
      <c r="AG1283" s="253"/>
      <c r="AH1283" s="253"/>
      <c r="AI1283" s="253"/>
      <c r="AJ1283" s="253"/>
      <c r="AK1283" s="254"/>
      <c r="AL1283" s="253"/>
      <c r="AM1283" s="253"/>
      <c r="AN1283" s="253"/>
      <c r="AO1283" s="253"/>
      <c r="AP1283" s="255"/>
      <c r="AQ1283" s="253"/>
      <c r="AR1283" s="253"/>
      <c r="AS1283" s="253"/>
      <c r="AT1283" s="253"/>
      <c r="AU1283" s="253"/>
      <c r="AV1283" s="253"/>
      <c r="AW1283" s="253"/>
      <c r="AX1283" s="253"/>
    </row>
    <row r="1284" customHeight="1" spans="27:50">
      <c r="AA1284" s="45"/>
      <c r="AB1284" s="253"/>
      <c r="AC1284" s="253"/>
      <c r="AD1284" s="253"/>
      <c r="AE1284" s="253"/>
      <c r="AF1284" s="253"/>
      <c r="AG1284" s="253"/>
      <c r="AH1284" s="253"/>
      <c r="AI1284" s="253"/>
      <c r="AJ1284" s="253"/>
      <c r="AK1284" s="254"/>
      <c r="AL1284" s="253"/>
      <c r="AM1284" s="253"/>
      <c r="AN1284" s="253"/>
      <c r="AO1284" s="253"/>
      <c r="AP1284" s="255"/>
      <c r="AQ1284" s="253"/>
      <c r="AR1284" s="253"/>
      <c r="AS1284" s="253"/>
      <c r="AT1284" s="253"/>
      <c r="AU1284" s="253"/>
      <c r="AV1284" s="253"/>
      <c r="AW1284" s="253"/>
      <c r="AX1284" s="253"/>
    </row>
    <row r="1285" customHeight="1" spans="27:50">
      <c r="AA1285" s="45"/>
      <c r="AB1285" s="253"/>
      <c r="AC1285" s="253"/>
      <c r="AD1285" s="253"/>
      <c r="AE1285" s="253"/>
      <c r="AF1285" s="253"/>
      <c r="AG1285" s="253"/>
      <c r="AH1285" s="253"/>
      <c r="AI1285" s="253"/>
      <c r="AJ1285" s="253"/>
      <c r="AK1285" s="254"/>
      <c r="AL1285" s="253"/>
      <c r="AM1285" s="253"/>
      <c r="AN1285" s="253"/>
      <c r="AO1285" s="253"/>
      <c r="AP1285" s="255"/>
      <c r="AQ1285" s="253"/>
      <c r="AR1285" s="253"/>
      <c r="AS1285" s="253"/>
      <c r="AT1285" s="253"/>
      <c r="AU1285" s="253"/>
      <c r="AV1285" s="253"/>
      <c r="AW1285" s="253"/>
      <c r="AX1285" s="253"/>
    </row>
    <row r="1286" customHeight="1" spans="27:50">
      <c r="AA1286" s="45"/>
      <c r="AB1286" s="253"/>
      <c r="AC1286" s="253"/>
      <c r="AD1286" s="253"/>
      <c r="AE1286" s="253"/>
      <c r="AF1286" s="253"/>
      <c r="AG1286" s="253"/>
      <c r="AH1286" s="253"/>
      <c r="AI1286" s="253"/>
      <c r="AJ1286" s="253"/>
      <c r="AK1286" s="254"/>
      <c r="AL1286" s="253"/>
      <c r="AM1286" s="253"/>
      <c r="AN1286" s="253"/>
      <c r="AO1286" s="253"/>
      <c r="AP1286" s="255"/>
      <c r="AQ1286" s="253"/>
      <c r="AR1286" s="253"/>
      <c r="AS1286" s="253"/>
      <c r="AT1286" s="253"/>
      <c r="AU1286" s="253"/>
      <c r="AV1286" s="253"/>
      <c r="AW1286" s="253"/>
      <c r="AX1286" s="253"/>
    </row>
    <row r="1287" customHeight="1" spans="27:50">
      <c r="AA1287" s="45"/>
      <c r="AB1287" s="253"/>
      <c r="AC1287" s="253"/>
      <c r="AD1287" s="253"/>
      <c r="AE1287" s="253"/>
      <c r="AF1287" s="253"/>
      <c r="AG1287" s="253"/>
      <c r="AH1287" s="253"/>
      <c r="AI1287" s="253"/>
      <c r="AJ1287" s="253"/>
      <c r="AK1287" s="254"/>
      <c r="AL1287" s="253"/>
      <c r="AM1287" s="253"/>
      <c r="AN1287" s="253"/>
      <c r="AO1287" s="253"/>
      <c r="AP1287" s="255"/>
      <c r="AQ1287" s="253"/>
      <c r="AR1287" s="253"/>
      <c r="AS1287" s="253"/>
      <c r="AT1287" s="253"/>
      <c r="AU1287" s="253"/>
      <c r="AV1287" s="253"/>
      <c r="AW1287" s="253"/>
      <c r="AX1287" s="253"/>
    </row>
    <row r="1288" customHeight="1" spans="27:50">
      <c r="AA1288" s="45"/>
      <c r="AB1288" s="253"/>
      <c r="AC1288" s="253"/>
      <c r="AD1288" s="253"/>
      <c r="AE1288" s="253"/>
      <c r="AF1288" s="253"/>
      <c r="AG1288" s="253"/>
      <c r="AH1288" s="253"/>
      <c r="AI1288" s="253"/>
      <c r="AJ1288" s="253"/>
      <c r="AK1288" s="254"/>
      <c r="AL1288" s="253"/>
      <c r="AM1288" s="253"/>
      <c r="AN1288" s="253"/>
      <c r="AO1288" s="253"/>
      <c r="AP1288" s="255"/>
      <c r="AQ1288" s="253"/>
      <c r="AR1288" s="253"/>
      <c r="AS1288" s="253"/>
      <c r="AT1288" s="253"/>
      <c r="AU1288" s="253"/>
      <c r="AV1288" s="253"/>
      <c r="AW1288" s="253"/>
      <c r="AX1288" s="253"/>
    </row>
    <row r="1289" customHeight="1" spans="27:50">
      <c r="AA1289" s="45"/>
      <c r="AB1289" s="253"/>
      <c r="AC1289" s="253"/>
      <c r="AD1289" s="253"/>
      <c r="AE1289" s="253"/>
      <c r="AF1289" s="253"/>
      <c r="AG1289" s="253"/>
      <c r="AH1289" s="253"/>
      <c r="AI1289" s="253"/>
      <c r="AJ1289" s="253"/>
      <c r="AK1289" s="254"/>
      <c r="AL1289" s="253"/>
      <c r="AM1289" s="253"/>
      <c r="AN1289" s="253"/>
      <c r="AO1289" s="253"/>
      <c r="AP1289" s="255"/>
      <c r="AQ1289" s="253"/>
      <c r="AR1289" s="253"/>
      <c r="AS1289" s="253"/>
      <c r="AT1289" s="253"/>
      <c r="AU1289" s="253"/>
      <c r="AV1289" s="253"/>
      <c r="AW1289" s="253"/>
      <c r="AX1289" s="253"/>
    </row>
    <row r="1290" customHeight="1" spans="27:50">
      <c r="AA1290" s="45"/>
      <c r="AB1290" s="253"/>
      <c r="AC1290" s="253"/>
      <c r="AD1290" s="253"/>
      <c r="AE1290" s="253"/>
      <c r="AF1290" s="253"/>
      <c r="AG1290" s="253"/>
      <c r="AH1290" s="253"/>
      <c r="AI1290" s="253"/>
      <c r="AJ1290" s="253"/>
      <c r="AK1290" s="254"/>
      <c r="AL1290" s="253"/>
      <c r="AM1290" s="253"/>
      <c r="AN1290" s="253"/>
      <c r="AO1290" s="253"/>
      <c r="AP1290" s="255"/>
      <c r="AQ1290" s="253"/>
      <c r="AR1290" s="253"/>
      <c r="AS1290" s="253"/>
      <c r="AT1290" s="253"/>
      <c r="AU1290" s="253"/>
      <c r="AV1290" s="253"/>
      <c r="AW1290" s="253"/>
      <c r="AX1290" s="253"/>
    </row>
    <row r="1291" customHeight="1" spans="27:50">
      <c r="AA1291" s="45"/>
      <c r="AB1291" s="253"/>
      <c r="AC1291" s="253"/>
      <c r="AD1291" s="253"/>
      <c r="AE1291" s="253"/>
      <c r="AF1291" s="253"/>
      <c r="AG1291" s="253"/>
      <c r="AH1291" s="253"/>
      <c r="AI1291" s="253"/>
      <c r="AJ1291" s="253"/>
      <c r="AK1291" s="254"/>
      <c r="AL1291" s="253"/>
      <c r="AM1291" s="253"/>
      <c r="AN1291" s="253"/>
      <c r="AO1291" s="253"/>
      <c r="AP1291" s="255"/>
      <c r="AQ1291" s="253"/>
      <c r="AR1291" s="253"/>
      <c r="AS1291" s="253"/>
      <c r="AT1291" s="253"/>
      <c r="AU1291" s="253"/>
      <c r="AV1291" s="253"/>
      <c r="AW1291" s="253"/>
      <c r="AX1291" s="253"/>
    </row>
    <row r="1292" customHeight="1" spans="27:50">
      <c r="AA1292" s="45"/>
      <c r="AB1292" s="253"/>
      <c r="AC1292" s="253"/>
      <c r="AD1292" s="253"/>
      <c r="AE1292" s="253"/>
      <c r="AF1292" s="253"/>
      <c r="AG1292" s="253"/>
      <c r="AH1292" s="253"/>
      <c r="AI1292" s="253"/>
      <c r="AJ1292" s="253"/>
      <c r="AK1292" s="254"/>
      <c r="AL1292" s="253"/>
      <c r="AM1292" s="253"/>
      <c r="AN1292" s="253"/>
      <c r="AO1292" s="253"/>
      <c r="AP1292" s="255"/>
      <c r="AQ1292" s="253"/>
      <c r="AR1292" s="253"/>
      <c r="AS1292" s="253"/>
      <c r="AT1292" s="253"/>
      <c r="AU1292" s="253"/>
      <c r="AV1292" s="253"/>
      <c r="AW1292" s="253"/>
      <c r="AX1292" s="253"/>
    </row>
    <row r="1293" customHeight="1" spans="27:50">
      <c r="AA1293" s="45"/>
      <c r="AB1293" s="253"/>
      <c r="AC1293" s="253"/>
      <c r="AD1293" s="253"/>
      <c r="AE1293" s="253"/>
      <c r="AF1293" s="253"/>
      <c r="AG1293" s="253"/>
      <c r="AH1293" s="253"/>
      <c r="AI1293" s="253"/>
      <c r="AJ1293" s="253"/>
      <c r="AK1293" s="254"/>
      <c r="AL1293" s="253"/>
      <c r="AM1293" s="253"/>
      <c r="AN1293" s="253"/>
      <c r="AO1293" s="253"/>
      <c r="AP1293" s="255"/>
      <c r="AQ1293" s="253"/>
      <c r="AR1293" s="253"/>
      <c r="AS1293" s="253"/>
      <c r="AT1293" s="253"/>
      <c r="AU1293" s="253"/>
      <c r="AV1293" s="253"/>
      <c r="AW1293" s="253"/>
      <c r="AX1293" s="253"/>
    </row>
    <row r="1294" customHeight="1" spans="27:50">
      <c r="AA1294" s="45"/>
      <c r="AB1294" s="253"/>
      <c r="AC1294" s="253"/>
      <c r="AD1294" s="253"/>
      <c r="AE1294" s="253"/>
      <c r="AF1294" s="253"/>
      <c r="AG1294" s="253"/>
      <c r="AH1294" s="253"/>
      <c r="AI1294" s="253"/>
      <c r="AJ1294" s="253"/>
      <c r="AK1294" s="254"/>
      <c r="AL1294" s="253"/>
      <c r="AM1294" s="253"/>
      <c r="AN1294" s="253"/>
      <c r="AO1294" s="253"/>
      <c r="AP1294" s="255"/>
      <c r="AQ1294" s="253"/>
      <c r="AR1294" s="253"/>
      <c r="AS1294" s="253"/>
      <c r="AT1294" s="253"/>
      <c r="AU1294" s="253"/>
      <c r="AV1294" s="253"/>
      <c r="AW1294" s="253"/>
      <c r="AX1294" s="253"/>
    </row>
    <row r="1295" customHeight="1" spans="27:50">
      <c r="AA1295" s="45"/>
      <c r="AB1295" s="253"/>
      <c r="AC1295" s="253"/>
      <c r="AD1295" s="253"/>
      <c r="AE1295" s="253"/>
      <c r="AF1295" s="253"/>
      <c r="AG1295" s="253"/>
      <c r="AH1295" s="253"/>
      <c r="AI1295" s="253"/>
      <c r="AJ1295" s="253"/>
      <c r="AK1295" s="254"/>
      <c r="AL1295" s="253"/>
      <c r="AM1295" s="253"/>
      <c r="AN1295" s="253"/>
      <c r="AO1295" s="253"/>
      <c r="AP1295" s="255"/>
      <c r="AQ1295" s="253"/>
      <c r="AR1295" s="253"/>
      <c r="AS1295" s="253"/>
      <c r="AT1295" s="253"/>
      <c r="AU1295" s="253"/>
      <c r="AV1295" s="253"/>
      <c r="AW1295" s="253"/>
      <c r="AX1295" s="253"/>
    </row>
    <row r="1296" customHeight="1" spans="27:50">
      <c r="AA1296" s="45"/>
      <c r="AB1296" s="253"/>
      <c r="AC1296" s="253"/>
      <c r="AD1296" s="253"/>
      <c r="AE1296" s="253"/>
      <c r="AF1296" s="253"/>
      <c r="AG1296" s="253"/>
      <c r="AH1296" s="253"/>
      <c r="AI1296" s="253"/>
      <c r="AJ1296" s="253"/>
      <c r="AK1296" s="254"/>
      <c r="AL1296" s="253"/>
      <c r="AM1296" s="253"/>
      <c r="AN1296" s="253"/>
      <c r="AO1296" s="253"/>
      <c r="AP1296" s="255"/>
      <c r="AQ1296" s="253"/>
      <c r="AR1296" s="253"/>
      <c r="AS1296" s="253"/>
      <c r="AT1296" s="253"/>
      <c r="AU1296" s="253"/>
      <c r="AV1296" s="253"/>
      <c r="AW1296" s="253"/>
      <c r="AX1296" s="253"/>
    </row>
    <row r="1297" customHeight="1" spans="27:50">
      <c r="AA1297" s="45"/>
      <c r="AB1297" s="253"/>
      <c r="AC1297" s="253"/>
      <c r="AD1297" s="253"/>
      <c r="AE1297" s="253"/>
      <c r="AF1297" s="253"/>
      <c r="AG1297" s="253"/>
      <c r="AH1297" s="253"/>
      <c r="AI1297" s="253"/>
      <c r="AJ1297" s="253"/>
      <c r="AK1297" s="254"/>
      <c r="AL1297" s="253"/>
      <c r="AM1297" s="253"/>
      <c r="AN1297" s="253"/>
      <c r="AO1297" s="253"/>
      <c r="AP1297" s="255"/>
      <c r="AQ1297" s="253"/>
      <c r="AR1297" s="253"/>
      <c r="AS1297" s="253"/>
      <c r="AT1297" s="253"/>
      <c r="AU1297" s="253"/>
      <c r="AV1297" s="253"/>
      <c r="AW1297" s="253"/>
      <c r="AX1297" s="253"/>
    </row>
    <row r="1298" customHeight="1" spans="27:50">
      <c r="AA1298" s="45"/>
      <c r="AB1298" s="253"/>
      <c r="AC1298" s="253"/>
      <c r="AD1298" s="253"/>
      <c r="AE1298" s="253"/>
      <c r="AF1298" s="253"/>
      <c r="AG1298" s="253"/>
      <c r="AH1298" s="253"/>
      <c r="AI1298" s="253"/>
      <c r="AJ1298" s="253"/>
      <c r="AK1298" s="254"/>
      <c r="AL1298" s="253"/>
      <c r="AM1298" s="253"/>
      <c r="AN1298" s="253"/>
      <c r="AO1298" s="253"/>
      <c r="AP1298" s="255"/>
      <c r="AQ1298" s="253"/>
      <c r="AR1298" s="253"/>
      <c r="AS1298" s="253"/>
      <c r="AT1298" s="253"/>
      <c r="AU1298" s="253"/>
      <c r="AV1298" s="253"/>
      <c r="AW1298" s="253"/>
      <c r="AX1298" s="253"/>
    </row>
    <row r="1299" customHeight="1" spans="27:50">
      <c r="AA1299" s="45"/>
      <c r="AB1299" s="253"/>
      <c r="AC1299" s="253"/>
      <c r="AD1299" s="253"/>
      <c r="AE1299" s="253"/>
      <c r="AF1299" s="253"/>
      <c r="AG1299" s="253"/>
      <c r="AH1299" s="253"/>
      <c r="AI1299" s="253"/>
      <c r="AJ1299" s="253"/>
      <c r="AK1299" s="254"/>
      <c r="AL1299" s="253"/>
      <c r="AM1299" s="253"/>
      <c r="AN1299" s="253"/>
      <c r="AO1299" s="253"/>
      <c r="AP1299" s="255"/>
      <c r="AQ1299" s="253"/>
      <c r="AR1299" s="253"/>
      <c r="AS1299" s="253"/>
      <c r="AT1299" s="253"/>
      <c r="AU1299" s="253"/>
      <c r="AV1299" s="253"/>
      <c r="AW1299" s="253"/>
      <c r="AX1299" s="253"/>
    </row>
    <row r="1300" customHeight="1" spans="27:50">
      <c r="AA1300" s="45"/>
      <c r="AB1300" s="253"/>
      <c r="AC1300" s="253"/>
      <c r="AD1300" s="253"/>
      <c r="AE1300" s="253"/>
      <c r="AF1300" s="253"/>
      <c r="AG1300" s="253"/>
      <c r="AH1300" s="253"/>
      <c r="AI1300" s="253"/>
      <c r="AJ1300" s="253"/>
      <c r="AK1300" s="254"/>
      <c r="AL1300" s="253"/>
      <c r="AM1300" s="253"/>
      <c r="AN1300" s="253"/>
      <c r="AO1300" s="253"/>
      <c r="AP1300" s="255"/>
      <c r="AQ1300" s="253"/>
      <c r="AR1300" s="253"/>
      <c r="AS1300" s="253"/>
      <c r="AT1300" s="253"/>
      <c r="AU1300" s="253"/>
      <c r="AV1300" s="253"/>
      <c r="AW1300" s="253"/>
      <c r="AX1300" s="253"/>
    </row>
    <row r="1301" customHeight="1" spans="27:50">
      <c r="AA1301" s="45"/>
      <c r="AB1301" s="253"/>
      <c r="AC1301" s="253"/>
      <c r="AD1301" s="253"/>
      <c r="AE1301" s="253"/>
      <c r="AF1301" s="253"/>
      <c r="AG1301" s="253"/>
      <c r="AH1301" s="253"/>
      <c r="AI1301" s="253"/>
      <c r="AJ1301" s="253"/>
      <c r="AK1301" s="254"/>
      <c r="AL1301" s="253"/>
      <c r="AM1301" s="253"/>
      <c r="AN1301" s="253"/>
      <c r="AO1301" s="253"/>
      <c r="AP1301" s="255"/>
      <c r="AQ1301" s="253"/>
      <c r="AR1301" s="253"/>
      <c r="AS1301" s="253"/>
      <c r="AT1301" s="253"/>
      <c r="AU1301" s="253"/>
      <c r="AV1301" s="253"/>
      <c r="AW1301" s="253"/>
      <c r="AX1301" s="253"/>
    </row>
    <row r="1302" customHeight="1" spans="27:50">
      <c r="AA1302" s="45"/>
      <c r="AB1302" s="253"/>
      <c r="AC1302" s="253"/>
      <c r="AD1302" s="253"/>
      <c r="AE1302" s="253"/>
      <c r="AF1302" s="253"/>
      <c r="AG1302" s="253"/>
      <c r="AH1302" s="253"/>
      <c r="AI1302" s="253"/>
      <c r="AJ1302" s="253"/>
      <c r="AK1302" s="254"/>
      <c r="AL1302" s="253"/>
      <c r="AM1302" s="253"/>
      <c r="AN1302" s="253"/>
      <c r="AO1302" s="253"/>
      <c r="AP1302" s="255"/>
      <c r="AQ1302" s="253"/>
      <c r="AR1302" s="253"/>
      <c r="AS1302" s="253"/>
      <c r="AT1302" s="253"/>
      <c r="AU1302" s="253"/>
      <c r="AV1302" s="253"/>
      <c r="AW1302" s="253"/>
      <c r="AX1302" s="253"/>
    </row>
    <row r="1303" customHeight="1" spans="27:50">
      <c r="AA1303" s="45"/>
      <c r="AB1303" s="253"/>
      <c r="AC1303" s="253"/>
      <c r="AD1303" s="253"/>
      <c r="AE1303" s="253"/>
      <c r="AF1303" s="253"/>
      <c r="AG1303" s="253"/>
      <c r="AH1303" s="253"/>
      <c r="AI1303" s="253"/>
      <c r="AJ1303" s="253"/>
      <c r="AK1303" s="254"/>
      <c r="AL1303" s="253"/>
      <c r="AM1303" s="253"/>
      <c r="AN1303" s="253"/>
      <c r="AO1303" s="253"/>
      <c r="AP1303" s="255"/>
      <c r="AQ1303" s="253"/>
      <c r="AR1303" s="253"/>
      <c r="AS1303" s="253"/>
      <c r="AT1303" s="253"/>
      <c r="AU1303" s="253"/>
      <c r="AV1303" s="253"/>
      <c r="AW1303" s="253"/>
      <c r="AX1303" s="253"/>
    </row>
    <row r="1304" customHeight="1" spans="27:50">
      <c r="AA1304" s="45"/>
      <c r="AB1304" s="253"/>
      <c r="AC1304" s="253"/>
      <c r="AD1304" s="253"/>
      <c r="AE1304" s="253"/>
      <c r="AF1304" s="253"/>
      <c r="AG1304" s="253"/>
      <c r="AH1304" s="253"/>
      <c r="AI1304" s="253"/>
      <c r="AJ1304" s="253"/>
      <c r="AK1304" s="254"/>
      <c r="AL1304" s="253"/>
      <c r="AM1304" s="253"/>
      <c r="AN1304" s="253"/>
      <c r="AO1304" s="253"/>
      <c r="AP1304" s="255"/>
      <c r="AQ1304" s="253"/>
      <c r="AR1304" s="253"/>
      <c r="AS1304" s="253"/>
      <c r="AT1304" s="253"/>
      <c r="AU1304" s="253"/>
      <c r="AV1304" s="253"/>
      <c r="AW1304" s="253"/>
      <c r="AX1304" s="253"/>
    </row>
    <row r="1305" customHeight="1" spans="27:50">
      <c r="AA1305" s="45"/>
      <c r="AB1305" s="253"/>
      <c r="AC1305" s="253"/>
      <c r="AD1305" s="253"/>
      <c r="AE1305" s="253"/>
      <c r="AF1305" s="253"/>
      <c r="AG1305" s="253"/>
      <c r="AH1305" s="253"/>
      <c r="AI1305" s="253"/>
      <c r="AJ1305" s="253"/>
      <c r="AK1305" s="254"/>
      <c r="AL1305" s="253"/>
      <c r="AM1305" s="253"/>
      <c r="AN1305" s="253"/>
      <c r="AO1305" s="253"/>
      <c r="AP1305" s="255"/>
      <c r="AQ1305" s="253"/>
      <c r="AR1305" s="253"/>
      <c r="AS1305" s="253"/>
      <c r="AT1305" s="253"/>
      <c r="AU1305" s="253"/>
      <c r="AV1305" s="253"/>
      <c r="AW1305" s="253"/>
      <c r="AX1305" s="253"/>
    </row>
    <row r="1306" customHeight="1" spans="27:50">
      <c r="AA1306" s="45"/>
      <c r="AB1306" s="253"/>
      <c r="AC1306" s="253"/>
      <c r="AD1306" s="253"/>
      <c r="AE1306" s="253"/>
      <c r="AF1306" s="253"/>
      <c r="AG1306" s="253"/>
      <c r="AH1306" s="253"/>
      <c r="AI1306" s="253"/>
      <c r="AJ1306" s="253"/>
      <c r="AK1306" s="254"/>
      <c r="AL1306" s="253"/>
      <c r="AM1306" s="253"/>
      <c r="AN1306" s="253"/>
      <c r="AO1306" s="253"/>
      <c r="AP1306" s="255"/>
      <c r="AQ1306" s="253"/>
      <c r="AR1306" s="253"/>
      <c r="AS1306" s="253"/>
      <c r="AT1306" s="253"/>
      <c r="AU1306" s="253"/>
      <c r="AV1306" s="253"/>
      <c r="AW1306" s="253"/>
      <c r="AX1306" s="253"/>
    </row>
    <row r="1307" customHeight="1" spans="27:50">
      <c r="AA1307" s="45"/>
      <c r="AB1307" s="253"/>
      <c r="AC1307" s="253"/>
      <c r="AD1307" s="253"/>
      <c r="AE1307" s="253"/>
      <c r="AF1307" s="253"/>
      <c r="AG1307" s="253"/>
      <c r="AH1307" s="253"/>
      <c r="AI1307" s="253"/>
      <c r="AJ1307" s="253"/>
      <c r="AK1307" s="254"/>
      <c r="AL1307" s="253"/>
      <c r="AM1307" s="253"/>
      <c r="AN1307" s="253"/>
      <c r="AO1307" s="253"/>
      <c r="AP1307" s="255"/>
      <c r="AQ1307" s="253"/>
      <c r="AR1307" s="253"/>
      <c r="AS1307" s="253"/>
      <c r="AT1307" s="253"/>
      <c r="AU1307" s="253"/>
      <c r="AV1307" s="253"/>
      <c r="AW1307" s="253"/>
      <c r="AX1307" s="253"/>
    </row>
    <row r="1308" customHeight="1" spans="27:50">
      <c r="AA1308" s="45"/>
      <c r="AB1308" s="253"/>
      <c r="AC1308" s="253"/>
      <c r="AD1308" s="253"/>
      <c r="AE1308" s="253"/>
      <c r="AF1308" s="253"/>
      <c r="AG1308" s="253"/>
      <c r="AH1308" s="253"/>
      <c r="AI1308" s="253"/>
      <c r="AJ1308" s="253"/>
      <c r="AK1308" s="254"/>
      <c r="AL1308" s="253"/>
      <c r="AM1308" s="253"/>
      <c r="AN1308" s="253"/>
      <c r="AO1308" s="253"/>
      <c r="AP1308" s="255"/>
      <c r="AQ1308" s="253"/>
      <c r="AR1308" s="253"/>
      <c r="AS1308" s="253"/>
      <c r="AT1308" s="253"/>
      <c r="AU1308" s="253"/>
      <c r="AV1308" s="253"/>
      <c r="AW1308" s="253"/>
      <c r="AX1308" s="253"/>
    </row>
    <row r="1309" customHeight="1" spans="27:50">
      <c r="AA1309" s="45"/>
      <c r="AB1309" s="253"/>
      <c r="AC1309" s="253"/>
      <c r="AD1309" s="253"/>
      <c r="AE1309" s="253"/>
      <c r="AF1309" s="253"/>
      <c r="AG1309" s="253"/>
      <c r="AH1309" s="253"/>
      <c r="AI1309" s="253"/>
      <c r="AJ1309" s="253"/>
      <c r="AK1309" s="254"/>
      <c r="AL1309" s="253"/>
      <c r="AM1309" s="253"/>
      <c r="AN1309" s="253"/>
      <c r="AO1309" s="253"/>
      <c r="AP1309" s="255"/>
      <c r="AQ1309" s="253"/>
      <c r="AR1309" s="253"/>
      <c r="AS1309" s="253"/>
      <c r="AT1309" s="253"/>
      <c r="AU1309" s="253"/>
      <c r="AV1309" s="253"/>
      <c r="AW1309" s="253"/>
      <c r="AX1309" s="253"/>
    </row>
    <row r="1310" customHeight="1" spans="27:50">
      <c r="AA1310" s="45"/>
      <c r="AB1310" s="253"/>
      <c r="AC1310" s="253"/>
      <c r="AD1310" s="253"/>
      <c r="AE1310" s="253"/>
      <c r="AF1310" s="253"/>
      <c r="AG1310" s="253"/>
      <c r="AH1310" s="253"/>
      <c r="AI1310" s="253"/>
      <c r="AJ1310" s="253"/>
      <c r="AK1310" s="254"/>
      <c r="AL1310" s="253"/>
      <c r="AM1310" s="253"/>
      <c r="AN1310" s="253"/>
      <c r="AO1310" s="253"/>
      <c r="AP1310" s="255"/>
      <c r="AQ1310" s="253"/>
      <c r="AR1310" s="253"/>
      <c r="AS1310" s="253"/>
      <c r="AT1310" s="253"/>
      <c r="AU1310" s="253"/>
      <c r="AV1310" s="253"/>
      <c r="AW1310" s="253"/>
      <c r="AX1310" s="253"/>
    </row>
    <row r="1311" customHeight="1" spans="27:50">
      <c r="AA1311" s="45"/>
      <c r="AB1311" s="253"/>
      <c r="AC1311" s="253"/>
      <c r="AD1311" s="253"/>
      <c r="AE1311" s="253"/>
      <c r="AF1311" s="253"/>
      <c r="AG1311" s="253"/>
      <c r="AH1311" s="253"/>
      <c r="AI1311" s="253"/>
      <c r="AJ1311" s="253"/>
      <c r="AK1311" s="254"/>
      <c r="AL1311" s="253"/>
      <c r="AM1311" s="253"/>
      <c r="AN1311" s="253"/>
      <c r="AO1311" s="253"/>
      <c r="AP1311" s="255"/>
      <c r="AQ1311" s="253"/>
      <c r="AR1311" s="253"/>
      <c r="AS1311" s="253"/>
      <c r="AT1311" s="253"/>
      <c r="AU1311" s="253"/>
      <c r="AV1311" s="253"/>
      <c r="AW1311" s="253"/>
      <c r="AX1311" s="253"/>
    </row>
    <row r="1312" customHeight="1" spans="27:50">
      <c r="AA1312" s="45"/>
      <c r="AB1312" s="253"/>
      <c r="AC1312" s="253"/>
      <c r="AD1312" s="253"/>
      <c r="AE1312" s="253"/>
      <c r="AF1312" s="253"/>
      <c r="AG1312" s="253"/>
      <c r="AH1312" s="253"/>
      <c r="AI1312" s="253"/>
      <c r="AJ1312" s="253"/>
      <c r="AK1312" s="254"/>
      <c r="AL1312" s="253"/>
      <c r="AM1312" s="253"/>
      <c r="AN1312" s="253"/>
      <c r="AO1312" s="253"/>
      <c r="AP1312" s="255"/>
      <c r="AQ1312" s="253"/>
      <c r="AR1312" s="253"/>
      <c r="AS1312" s="253"/>
      <c r="AT1312" s="253"/>
      <c r="AU1312" s="253"/>
      <c r="AV1312" s="253"/>
      <c r="AW1312" s="253"/>
      <c r="AX1312" s="253"/>
    </row>
    <row r="1313" customHeight="1" spans="27:50">
      <c r="AA1313" s="45"/>
      <c r="AB1313" s="253"/>
      <c r="AC1313" s="253"/>
      <c r="AD1313" s="253"/>
      <c r="AE1313" s="253"/>
      <c r="AF1313" s="253"/>
      <c r="AG1313" s="253"/>
      <c r="AH1313" s="253"/>
      <c r="AI1313" s="253"/>
      <c r="AJ1313" s="253"/>
      <c r="AK1313" s="254"/>
      <c r="AL1313" s="253"/>
      <c r="AM1313" s="253"/>
      <c r="AN1313" s="253"/>
      <c r="AO1313" s="253"/>
      <c r="AP1313" s="255"/>
      <c r="AQ1313" s="253"/>
      <c r="AR1313" s="253"/>
      <c r="AS1313" s="253"/>
      <c r="AT1313" s="253"/>
      <c r="AU1313" s="253"/>
      <c r="AV1313" s="253"/>
      <c r="AW1313" s="253"/>
      <c r="AX1313" s="253"/>
    </row>
    <row r="1314" customHeight="1" spans="27:50">
      <c r="AA1314" s="45"/>
      <c r="AB1314" s="253"/>
      <c r="AC1314" s="253"/>
      <c r="AD1314" s="253"/>
      <c r="AE1314" s="253"/>
      <c r="AF1314" s="253"/>
      <c r="AG1314" s="253"/>
      <c r="AH1314" s="253"/>
      <c r="AI1314" s="253"/>
      <c r="AJ1314" s="253"/>
      <c r="AK1314" s="254"/>
      <c r="AL1314" s="253"/>
      <c r="AM1314" s="253"/>
      <c r="AN1314" s="253"/>
      <c r="AO1314" s="253"/>
      <c r="AP1314" s="255"/>
      <c r="AQ1314" s="253"/>
      <c r="AR1314" s="253"/>
      <c r="AS1314" s="253"/>
      <c r="AT1314" s="253"/>
      <c r="AU1314" s="253"/>
      <c r="AV1314" s="253"/>
      <c r="AW1314" s="253"/>
      <c r="AX1314" s="253"/>
    </row>
    <row r="1315" customHeight="1" spans="27:50">
      <c r="AA1315" s="45"/>
      <c r="AB1315" s="253"/>
      <c r="AC1315" s="253"/>
      <c r="AD1315" s="253"/>
      <c r="AE1315" s="253"/>
      <c r="AF1315" s="253"/>
      <c r="AG1315" s="253"/>
      <c r="AH1315" s="253"/>
      <c r="AI1315" s="253"/>
      <c r="AJ1315" s="253"/>
      <c r="AK1315" s="254"/>
      <c r="AL1315" s="253"/>
      <c r="AM1315" s="253"/>
      <c r="AN1315" s="253"/>
      <c r="AO1315" s="253"/>
      <c r="AP1315" s="255"/>
      <c r="AQ1315" s="253"/>
      <c r="AR1315" s="253"/>
      <c r="AS1315" s="253"/>
      <c r="AT1315" s="253"/>
      <c r="AU1315" s="253"/>
      <c r="AV1315" s="253"/>
      <c r="AW1315" s="253"/>
      <c r="AX1315" s="253"/>
    </row>
    <row r="1316" customHeight="1" spans="27:50">
      <c r="AA1316" s="45"/>
      <c r="AB1316" s="253"/>
      <c r="AC1316" s="253"/>
      <c r="AD1316" s="253"/>
      <c r="AE1316" s="253"/>
      <c r="AF1316" s="253"/>
      <c r="AG1316" s="253"/>
      <c r="AH1316" s="253"/>
      <c r="AI1316" s="253"/>
      <c r="AJ1316" s="253"/>
      <c r="AK1316" s="254"/>
      <c r="AL1316" s="253"/>
      <c r="AM1316" s="253"/>
      <c r="AN1316" s="253"/>
      <c r="AO1316" s="253"/>
      <c r="AP1316" s="255"/>
      <c r="AQ1316" s="253"/>
      <c r="AR1316" s="253"/>
      <c r="AS1316" s="253"/>
      <c r="AT1316" s="253"/>
      <c r="AU1316" s="253"/>
      <c r="AV1316" s="253"/>
      <c r="AW1316" s="253"/>
      <c r="AX1316" s="253"/>
    </row>
    <row r="1317" customHeight="1" spans="27:50">
      <c r="AA1317" s="45"/>
      <c r="AB1317" s="253"/>
      <c r="AC1317" s="253"/>
      <c r="AD1317" s="253"/>
      <c r="AE1317" s="253"/>
      <c r="AF1317" s="253"/>
      <c r="AG1317" s="253"/>
      <c r="AH1317" s="253"/>
      <c r="AI1317" s="253"/>
      <c r="AJ1317" s="253"/>
      <c r="AK1317" s="254"/>
      <c r="AL1317" s="253"/>
      <c r="AM1317" s="253"/>
      <c r="AN1317" s="253"/>
      <c r="AO1317" s="253"/>
      <c r="AP1317" s="255"/>
      <c r="AQ1317" s="253"/>
      <c r="AR1317" s="253"/>
      <c r="AS1317" s="253"/>
      <c r="AT1317" s="253"/>
      <c r="AU1317" s="253"/>
      <c r="AV1317" s="253"/>
      <c r="AW1317" s="253"/>
      <c r="AX1317" s="253"/>
    </row>
    <row r="1318" customHeight="1" spans="27:50">
      <c r="AA1318" s="45"/>
      <c r="AB1318" s="253"/>
      <c r="AC1318" s="253"/>
      <c r="AD1318" s="253"/>
      <c r="AE1318" s="253"/>
      <c r="AF1318" s="253"/>
      <c r="AG1318" s="253"/>
      <c r="AH1318" s="253"/>
      <c r="AI1318" s="253"/>
      <c r="AJ1318" s="253"/>
      <c r="AK1318" s="254"/>
      <c r="AL1318" s="253"/>
      <c r="AM1318" s="253"/>
      <c r="AN1318" s="253"/>
      <c r="AO1318" s="253"/>
      <c r="AP1318" s="255"/>
      <c r="AQ1318" s="253"/>
      <c r="AR1318" s="253"/>
      <c r="AS1318" s="253"/>
      <c r="AT1318" s="253"/>
      <c r="AU1318" s="253"/>
      <c r="AV1318" s="253"/>
      <c r="AW1318" s="253"/>
      <c r="AX1318" s="253"/>
    </row>
    <row r="1319" customHeight="1" spans="27:50">
      <c r="AA1319" s="45"/>
      <c r="AB1319" s="253"/>
      <c r="AC1319" s="253"/>
      <c r="AD1319" s="253"/>
      <c r="AE1319" s="253"/>
      <c r="AF1319" s="253"/>
      <c r="AG1319" s="253"/>
      <c r="AH1319" s="253"/>
      <c r="AI1319" s="253"/>
      <c r="AJ1319" s="253"/>
      <c r="AK1319" s="254"/>
      <c r="AL1319" s="253"/>
      <c r="AM1319" s="253"/>
      <c r="AN1319" s="253"/>
      <c r="AO1319" s="253"/>
      <c r="AP1319" s="255"/>
      <c r="AQ1319" s="253"/>
      <c r="AR1319" s="253"/>
      <c r="AS1319" s="253"/>
      <c r="AT1319" s="253"/>
      <c r="AU1319" s="253"/>
      <c r="AV1319" s="253"/>
      <c r="AW1319" s="253"/>
      <c r="AX1319" s="253"/>
    </row>
    <row r="1320" customHeight="1" spans="27:50">
      <c r="AA1320" s="45"/>
      <c r="AB1320" s="253"/>
      <c r="AC1320" s="253"/>
      <c r="AD1320" s="253"/>
      <c r="AE1320" s="253"/>
      <c r="AF1320" s="253"/>
      <c r="AG1320" s="253"/>
      <c r="AH1320" s="253"/>
      <c r="AI1320" s="253"/>
      <c r="AJ1320" s="253"/>
      <c r="AK1320" s="254"/>
      <c r="AL1320" s="253"/>
      <c r="AM1320" s="253"/>
      <c r="AN1320" s="253"/>
      <c r="AO1320" s="253"/>
      <c r="AP1320" s="255"/>
      <c r="AQ1320" s="253"/>
      <c r="AR1320" s="253"/>
      <c r="AS1320" s="253"/>
      <c r="AT1320" s="253"/>
      <c r="AU1320" s="253"/>
      <c r="AV1320" s="253"/>
      <c r="AW1320" s="253"/>
      <c r="AX1320" s="253"/>
    </row>
    <row r="1321" customHeight="1" spans="27:50">
      <c r="AA1321" s="45"/>
      <c r="AB1321" s="253"/>
      <c r="AC1321" s="253"/>
      <c r="AD1321" s="253"/>
      <c r="AE1321" s="253"/>
      <c r="AF1321" s="253"/>
      <c r="AG1321" s="253"/>
      <c r="AH1321" s="253"/>
      <c r="AI1321" s="253"/>
      <c r="AJ1321" s="253"/>
      <c r="AK1321" s="254"/>
      <c r="AL1321" s="253"/>
      <c r="AM1321" s="253"/>
      <c r="AN1321" s="253"/>
      <c r="AO1321" s="253"/>
      <c r="AP1321" s="255"/>
      <c r="AQ1321" s="253"/>
      <c r="AR1321" s="253"/>
      <c r="AS1321" s="253"/>
      <c r="AT1321" s="253"/>
      <c r="AU1321" s="253"/>
      <c r="AV1321" s="253"/>
      <c r="AW1321" s="253"/>
      <c r="AX1321" s="253"/>
    </row>
    <row r="1322" customHeight="1" spans="27:50">
      <c r="AA1322" s="45"/>
      <c r="AB1322" s="253"/>
      <c r="AC1322" s="253"/>
      <c r="AD1322" s="253"/>
      <c r="AE1322" s="253"/>
      <c r="AF1322" s="253"/>
      <c r="AG1322" s="253"/>
      <c r="AH1322" s="253"/>
      <c r="AI1322" s="253"/>
      <c r="AJ1322" s="253"/>
      <c r="AK1322" s="254"/>
      <c r="AL1322" s="253"/>
      <c r="AM1322" s="253"/>
      <c r="AN1322" s="253"/>
      <c r="AO1322" s="253"/>
      <c r="AP1322" s="255"/>
      <c r="AQ1322" s="253"/>
      <c r="AR1322" s="253"/>
      <c r="AS1322" s="253"/>
      <c r="AT1322" s="253"/>
      <c r="AU1322" s="253"/>
      <c r="AV1322" s="253"/>
      <c r="AW1322" s="253"/>
      <c r="AX1322" s="253"/>
    </row>
    <row r="1323" customHeight="1" spans="27:50">
      <c r="AA1323" s="45"/>
      <c r="AB1323" s="253"/>
      <c r="AC1323" s="253"/>
      <c r="AD1323" s="253"/>
      <c r="AE1323" s="253"/>
      <c r="AF1323" s="253"/>
      <c r="AG1323" s="253"/>
      <c r="AH1323" s="253"/>
      <c r="AI1323" s="253"/>
      <c r="AJ1323" s="253"/>
      <c r="AK1323" s="254"/>
      <c r="AL1323" s="253"/>
      <c r="AM1323" s="253"/>
      <c r="AN1323" s="253"/>
      <c r="AO1323" s="253"/>
      <c r="AP1323" s="255"/>
      <c r="AQ1323" s="253"/>
      <c r="AR1323" s="253"/>
      <c r="AS1323" s="253"/>
      <c r="AT1323" s="253"/>
      <c r="AU1323" s="253"/>
      <c r="AV1323" s="253"/>
      <c r="AW1323" s="253"/>
      <c r="AX1323" s="253"/>
    </row>
    <row r="1324" customHeight="1" spans="27:50">
      <c r="AA1324" s="45"/>
      <c r="AB1324" s="253"/>
      <c r="AC1324" s="253"/>
      <c r="AD1324" s="253"/>
      <c r="AE1324" s="253"/>
      <c r="AF1324" s="253"/>
      <c r="AG1324" s="253"/>
      <c r="AH1324" s="253"/>
      <c r="AI1324" s="253"/>
      <c r="AJ1324" s="253"/>
      <c r="AK1324" s="254"/>
      <c r="AL1324" s="253"/>
      <c r="AM1324" s="253"/>
      <c r="AN1324" s="253"/>
      <c r="AO1324" s="253"/>
      <c r="AP1324" s="255"/>
      <c r="AQ1324" s="253"/>
      <c r="AR1324" s="253"/>
      <c r="AS1324" s="253"/>
      <c r="AT1324" s="253"/>
      <c r="AU1324" s="253"/>
      <c r="AV1324" s="253"/>
      <c r="AW1324" s="253"/>
      <c r="AX1324" s="253"/>
    </row>
    <row r="1325" customHeight="1" spans="27:50">
      <c r="AA1325" s="45"/>
      <c r="AB1325" s="253"/>
      <c r="AC1325" s="253"/>
      <c r="AD1325" s="253"/>
      <c r="AE1325" s="253"/>
      <c r="AF1325" s="253"/>
      <c r="AG1325" s="253"/>
      <c r="AH1325" s="253"/>
      <c r="AI1325" s="253"/>
      <c r="AJ1325" s="253"/>
      <c r="AK1325" s="254"/>
      <c r="AL1325" s="253"/>
      <c r="AM1325" s="253"/>
      <c r="AN1325" s="253"/>
      <c r="AO1325" s="253"/>
      <c r="AP1325" s="255"/>
      <c r="AQ1325" s="253"/>
      <c r="AR1325" s="253"/>
      <c r="AS1325" s="253"/>
      <c r="AT1325" s="253"/>
      <c r="AU1325" s="253"/>
      <c r="AV1325" s="253"/>
      <c r="AW1325" s="253"/>
      <c r="AX1325" s="253"/>
    </row>
    <row r="1326" customHeight="1" spans="27:50">
      <c r="AA1326" s="45"/>
      <c r="AB1326" s="253"/>
      <c r="AC1326" s="253"/>
      <c r="AD1326" s="253"/>
      <c r="AE1326" s="253"/>
      <c r="AF1326" s="253"/>
      <c r="AG1326" s="253"/>
      <c r="AH1326" s="253"/>
      <c r="AI1326" s="253"/>
      <c r="AJ1326" s="253"/>
      <c r="AK1326" s="254"/>
      <c r="AL1326" s="253"/>
      <c r="AM1326" s="253"/>
      <c r="AN1326" s="253"/>
      <c r="AO1326" s="253"/>
      <c r="AP1326" s="255"/>
      <c r="AQ1326" s="253"/>
      <c r="AR1326" s="253"/>
      <c r="AS1326" s="253"/>
      <c r="AT1326" s="253"/>
      <c r="AU1326" s="253"/>
      <c r="AV1326" s="253"/>
      <c r="AW1326" s="253"/>
      <c r="AX1326" s="253"/>
    </row>
    <row r="1327" customHeight="1" spans="27:50">
      <c r="AA1327" s="45"/>
      <c r="AB1327" s="253"/>
      <c r="AC1327" s="253"/>
      <c r="AD1327" s="253"/>
      <c r="AE1327" s="253"/>
      <c r="AF1327" s="253"/>
      <c r="AG1327" s="253"/>
      <c r="AH1327" s="253"/>
      <c r="AI1327" s="253"/>
      <c r="AJ1327" s="253"/>
      <c r="AK1327" s="254"/>
      <c r="AL1327" s="253"/>
      <c r="AM1327" s="253"/>
      <c r="AN1327" s="253"/>
      <c r="AO1327" s="253"/>
      <c r="AP1327" s="255"/>
      <c r="AQ1327" s="253"/>
      <c r="AR1327" s="253"/>
      <c r="AS1327" s="253"/>
      <c r="AT1327" s="253"/>
      <c r="AU1327" s="253"/>
      <c r="AV1327" s="253"/>
      <c r="AW1327" s="253"/>
      <c r="AX1327" s="253"/>
    </row>
    <row r="1328" customHeight="1" spans="27:50">
      <c r="AA1328" s="45"/>
      <c r="AB1328" s="253"/>
      <c r="AC1328" s="253"/>
      <c r="AD1328" s="253"/>
      <c r="AE1328" s="253"/>
      <c r="AF1328" s="253"/>
      <c r="AG1328" s="253"/>
      <c r="AH1328" s="253"/>
      <c r="AI1328" s="253"/>
      <c r="AJ1328" s="253"/>
      <c r="AK1328" s="254"/>
      <c r="AL1328" s="253"/>
      <c r="AM1328" s="253"/>
      <c r="AN1328" s="253"/>
      <c r="AO1328" s="253"/>
      <c r="AP1328" s="255"/>
      <c r="AQ1328" s="253"/>
      <c r="AR1328" s="253"/>
      <c r="AS1328" s="253"/>
      <c r="AT1328" s="253"/>
      <c r="AU1328" s="253"/>
      <c r="AV1328" s="253"/>
      <c r="AW1328" s="253"/>
      <c r="AX1328" s="253"/>
    </row>
    <row r="1329" customHeight="1" spans="27:50">
      <c r="AA1329" s="45"/>
      <c r="AB1329" s="253"/>
      <c r="AC1329" s="253"/>
      <c r="AD1329" s="253"/>
      <c r="AE1329" s="253"/>
      <c r="AF1329" s="253"/>
      <c r="AG1329" s="253"/>
      <c r="AH1329" s="253"/>
      <c r="AI1329" s="253"/>
      <c r="AJ1329" s="253"/>
      <c r="AK1329" s="254"/>
      <c r="AL1329" s="253"/>
      <c r="AM1329" s="253"/>
      <c r="AN1329" s="253"/>
      <c r="AO1329" s="253"/>
      <c r="AP1329" s="255"/>
      <c r="AQ1329" s="253"/>
      <c r="AR1329" s="253"/>
      <c r="AS1329" s="253"/>
      <c r="AT1329" s="253"/>
      <c r="AU1329" s="253"/>
      <c r="AV1329" s="253"/>
      <c r="AW1329" s="253"/>
      <c r="AX1329" s="253"/>
    </row>
    <row r="1330" customHeight="1" spans="27:50">
      <c r="AA1330" s="45"/>
      <c r="AB1330" s="253"/>
      <c r="AC1330" s="253"/>
      <c r="AD1330" s="253"/>
      <c r="AE1330" s="253"/>
      <c r="AF1330" s="253"/>
      <c r="AG1330" s="253"/>
      <c r="AH1330" s="253"/>
      <c r="AI1330" s="253"/>
      <c r="AJ1330" s="253"/>
      <c r="AK1330" s="254"/>
      <c r="AL1330" s="253"/>
      <c r="AM1330" s="253"/>
      <c r="AN1330" s="253"/>
      <c r="AO1330" s="253"/>
      <c r="AP1330" s="255"/>
      <c r="AQ1330" s="253"/>
      <c r="AR1330" s="253"/>
      <c r="AS1330" s="253"/>
      <c r="AT1330" s="253"/>
      <c r="AU1330" s="253"/>
      <c r="AV1330" s="253"/>
      <c r="AW1330" s="253"/>
      <c r="AX1330" s="253"/>
    </row>
    <row r="1331" customHeight="1" spans="27:50">
      <c r="AA1331" s="45"/>
      <c r="AB1331" s="253"/>
      <c r="AC1331" s="253"/>
      <c r="AD1331" s="253"/>
      <c r="AE1331" s="253"/>
      <c r="AF1331" s="253"/>
      <c r="AG1331" s="253"/>
      <c r="AH1331" s="253"/>
      <c r="AI1331" s="253"/>
      <c r="AJ1331" s="253"/>
      <c r="AK1331" s="254"/>
      <c r="AL1331" s="253"/>
      <c r="AM1331" s="253"/>
      <c r="AN1331" s="253"/>
      <c r="AO1331" s="253"/>
      <c r="AP1331" s="255"/>
      <c r="AQ1331" s="253"/>
      <c r="AR1331" s="253"/>
      <c r="AS1331" s="253"/>
      <c r="AT1331" s="253"/>
      <c r="AU1331" s="253"/>
      <c r="AV1331" s="253"/>
      <c r="AW1331" s="253"/>
      <c r="AX1331" s="253"/>
    </row>
    <row r="1332" customHeight="1" spans="27:50">
      <c r="AA1332" s="45"/>
      <c r="AB1332" s="253"/>
      <c r="AC1332" s="253"/>
      <c r="AD1332" s="253"/>
      <c r="AE1332" s="253"/>
      <c r="AF1332" s="253"/>
      <c r="AG1332" s="253"/>
      <c r="AH1332" s="253"/>
      <c r="AI1332" s="253"/>
      <c r="AJ1332" s="253"/>
      <c r="AK1332" s="254"/>
      <c r="AL1332" s="253"/>
      <c r="AM1332" s="253"/>
      <c r="AN1332" s="253"/>
      <c r="AO1332" s="253"/>
      <c r="AP1332" s="255"/>
      <c r="AQ1332" s="253"/>
      <c r="AR1332" s="253"/>
      <c r="AS1332" s="253"/>
      <c r="AT1332" s="253"/>
      <c r="AU1332" s="253"/>
      <c r="AV1332" s="253"/>
      <c r="AW1332" s="253"/>
      <c r="AX1332" s="253"/>
    </row>
    <row r="1333" customHeight="1" spans="27:50">
      <c r="AA1333" s="45"/>
      <c r="AB1333" s="253"/>
      <c r="AC1333" s="253"/>
      <c r="AD1333" s="253"/>
      <c r="AE1333" s="253"/>
      <c r="AF1333" s="253"/>
      <c r="AG1333" s="253"/>
      <c r="AH1333" s="253"/>
      <c r="AI1333" s="253"/>
      <c r="AJ1333" s="253"/>
      <c r="AK1333" s="254"/>
      <c r="AL1333" s="253"/>
      <c r="AM1333" s="253"/>
      <c r="AN1333" s="253"/>
      <c r="AO1333" s="253"/>
      <c r="AP1333" s="255"/>
      <c r="AQ1333" s="253"/>
      <c r="AR1333" s="253"/>
      <c r="AS1333" s="253"/>
      <c r="AT1333" s="253"/>
      <c r="AU1333" s="253"/>
      <c r="AV1333" s="253"/>
      <c r="AW1333" s="253"/>
      <c r="AX1333" s="253"/>
    </row>
    <row r="1334" customHeight="1" spans="27:50">
      <c r="AA1334" s="45"/>
      <c r="AB1334" s="253"/>
      <c r="AC1334" s="253"/>
      <c r="AD1334" s="253"/>
      <c r="AE1334" s="253"/>
      <c r="AF1334" s="253"/>
      <c r="AG1334" s="253"/>
      <c r="AH1334" s="253"/>
      <c r="AI1334" s="253"/>
      <c r="AJ1334" s="253"/>
      <c r="AK1334" s="254"/>
      <c r="AL1334" s="253"/>
      <c r="AM1334" s="253"/>
      <c r="AN1334" s="253"/>
      <c r="AO1334" s="253"/>
      <c r="AP1334" s="255"/>
      <c r="AQ1334" s="253"/>
      <c r="AR1334" s="253"/>
      <c r="AS1334" s="253"/>
      <c r="AT1334" s="253"/>
      <c r="AU1334" s="253"/>
      <c r="AV1334" s="253"/>
      <c r="AW1334" s="253"/>
      <c r="AX1334" s="253"/>
    </row>
    <row r="1335" customHeight="1" spans="27:50">
      <c r="AA1335" s="45"/>
      <c r="AB1335" s="253"/>
      <c r="AC1335" s="253"/>
      <c r="AD1335" s="253"/>
      <c r="AE1335" s="253"/>
      <c r="AF1335" s="253"/>
      <c r="AG1335" s="253"/>
      <c r="AH1335" s="253"/>
      <c r="AI1335" s="253"/>
      <c r="AJ1335" s="253"/>
      <c r="AK1335" s="254"/>
      <c r="AL1335" s="253"/>
      <c r="AM1335" s="253"/>
      <c r="AN1335" s="253"/>
      <c r="AO1335" s="253"/>
      <c r="AP1335" s="255"/>
      <c r="AQ1335" s="253"/>
      <c r="AR1335" s="253"/>
      <c r="AS1335" s="253"/>
      <c r="AT1335" s="253"/>
      <c r="AU1335" s="253"/>
      <c r="AV1335" s="253"/>
      <c r="AW1335" s="253"/>
      <c r="AX1335" s="253"/>
    </row>
    <row r="1336" customHeight="1" spans="27:50">
      <c r="AA1336" s="45"/>
      <c r="AB1336" s="253"/>
      <c r="AC1336" s="253"/>
      <c r="AD1336" s="253"/>
      <c r="AE1336" s="253"/>
      <c r="AF1336" s="253"/>
      <c r="AG1336" s="253"/>
      <c r="AH1336" s="253"/>
      <c r="AI1336" s="253"/>
      <c r="AJ1336" s="253"/>
      <c r="AK1336" s="254"/>
      <c r="AL1336" s="253"/>
      <c r="AM1336" s="253"/>
      <c r="AN1336" s="253"/>
      <c r="AO1336" s="253"/>
      <c r="AP1336" s="255"/>
      <c r="AQ1336" s="253"/>
      <c r="AR1336" s="253"/>
      <c r="AS1336" s="253"/>
      <c r="AT1336" s="253"/>
      <c r="AU1336" s="253"/>
      <c r="AV1336" s="253"/>
      <c r="AW1336" s="253"/>
      <c r="AX1336" s="253"/>
    </row>
    <row r="1337" customHeight="1" spans="27:50">
      <c r="AA1337" s="45"/>
      <c r="AB1337" s="253"/>
      <c r="AC1337" s="253"/>
      <c r="AD1337" s="253"/>
      <c r="AE1337" s="253"/>
      <c r="AF1337" s="253"/>
      <c r="AG1337" s="253"/>
      <c r="AH1337" s="253"/>
      <c r="AI1337" s="253"/>
      <c r="AJ1337" s="253"/>
      <c r="AK1337" s="254"/>
      <c r="AL1337" s="253"/>
      <c r="AM1337" s="253"/>
      <c r="AN1337" s="253"/>
      <c r="AO1337" s="253"/>
      <c r="AP1337" s="255"/>
      <c r="AQ1337" s="253"/>
      <c r="AR1337" s="253"/>
      <c r="AS1337" s="253"/>
      <c r="AT1337" s="253"/>
      <c r="AU1337" s="253"/>
      <c r="AV1337" s="253"/>
      <c r="AW1337" s="253"/>
      <c r="AX1337" s="253"/>
    </row>
    <row r="1338" customHeight="1" spans="27:50">
      <c r="AA1338" s="45"/>
      <c r="AB1338" s="253"/>
      <c r="AC1338" s="253"/>
      <c r="AD1338" s="253"/>
      <c r="AE1338" s="253"/>
      <c r="AF1338" s="253"/>
      <c r="AG1338" s="253"/>
      <c r="AH1338" s="253"/>
      <c r="AI1338" s="253"/>
      <c r="AJ1338" s="253"/>
      <c r="AK1338" s="254"/>
      <c r="AL1338" s="253"/>
      <c r="AM1338" s="253"/>
      <c r="AN1338" s="253"/>
      <c r="AO1338" s="253"/>
      <c r="AP1338" s="255"/>
      <c r="AQ1338" s="253"/>
      <c r="AR1338" s="253"/>
      <c r="AS1338" s="253"/>
      <c r="AT1338" s="253"/>
      <c r="AU1338" s="253"/>
      <c r="AV1338" s="253"/>
      <c r="AW1338" s="253"/>
      <c r="AX1338" s="253"/>
    </row>
    <row r="1339" customHeight="1" spans="27:50">
      <c r="AA1339" s="45"/>
      <c r="AB1339" s="253"/>
      <c r="AC1339" s="253"/>
      <c r="AD1339" s="253"/>
      <c r="AE1339" s="253"/>
      <c r="AF1339" s="253"/>
      <c r="AG1339" s="253"/>
      <c r="AH1339" s="253"/>
      <c r="AI1339" s="253"/>
      <c r="AJ1339" s="253"/>
      <c r="AK1339" s="254"/>
      <c r="AL1339" s="253"/>
      <c r="AM1339" s="253"/>
      <c r="AN1339" s="253"/>
      <c r="AO1339" s="253"/>
      <c r="AP1339" s="255"/>
      <c r="AQ1339" s="253"/>
      <c r="AR1339" s="253"/>
      <c r="AS1339" s="253"/>
      <c r="AT1339" s="253"/>
      <c r="AU1339" s="253"/>
      <c r="AV1339" s="253"/>
      <c r="AW1339" s="253"/>
      <c r="AX1339" s="253"/>
    </row>
    <row r="1340" customHeight="1" spans="27:50">
      <c r="AA1340" s="45"/>
      <c r="AB1340" s="253"/>
      <c r="AC1340" s="253"/>
      <c r="AD1340" s="253"/>
      <c r="AE1340" s="253"/>
      <c r="AF1340" s="253"/>
      <c r="AG1340" s="253"/>
      <c r="AH1340" s="253"/>
      <c r="AI1340" s="253"/>
      <c r="AJ1340" s="253"/>
      <c r="AK1340" s="254"/>
      <c r="AL1340" s="253"/>
      <c r="AM1340" s="253"/>
      <c r="AN1340" s="253"/>
      <c r="AO1340" s="253"/>
      <c r="AP1340" s="255"/>
      <c r="AQ1340" s="253"/>
      <c r="AR1340" s="253"/>
      <c r="AS1340" s="253"/>
      <c r="AT1340" s="253"/>
      <c r="AU1340" s="253"/>
      <c r="AV1340" s="253"/>
      <c r="AW1340" s="253"/>
      <c r="AX1340" s="253"/>
    </row>
    <row r="1341" customHeight="1" spans="27:50">
      <c r="AA1341" s="45"/>
      <c r="AB1341" s="253"/>
      <c r="AC1341" s="253"/>
      <c r="AD1341" s="253"/>
      <c r="AE1341" s="253"/>
      <c r="AF1341" s="253"/>
      <c r="AG1341" s="253"/>
      <c r="AH1341" s="253"/>
      <c r="AI1341" s="253"/>
      <c r="AJ1341" s="253"/>
      <c r="AK1341" s="254"/>
      <c r="AL1341" s="253"/>
      <c r="AM1341" s="253"/>
      <c r="AN1341" s="253"/>
      <c r="AO1341" s="253"/>
      <c r="AP1341" s="255"/>
      <c r="AQ1341" s="253"/>
      <c r="AR1341" s="253"/>
      <c r="AS1341" s="253"/>
      <c r="AT1341" s="253"/>
      <c r="AU1341" s="253"/>
      <c r="AV1341" s="253"/>
      <c r="AW1341" s="253"/>
      <c r="AX1341" s="253"/>
    </row>
    <row r="1342" customHeight="1" spans="27:50">
      <c r="AA1342" s="45"/>
      <c r="AB1342" s="253"/>
      <c r="AC1342" s="253"/>
      <c r="AD1342" s="253"/>
      <c r="AE1342" s="253"/>
      <c r="AF1342" s="253"/>
      <c r="AG1342" s="253"/>
      <c r="AH1342" s="253"/>
      <c r="AI1342" s="253"/>
      <c r="AJ1342" s="253"/>
      <c r="AK1342" s="254"/>
      <c r="AL1342" s="253"/>
      <c r="AM1342" s="253"/>
      <c r="AN1342" s="253"/>
      <c r="AO1342" s="253"/>
      <c r="AP1342" s="255"/>
      <c r="AQ1342" s="253"/>
      <c r="AR1342" s="253"/>
      <c r="AS1342" s="253"/>
      <c r="AT1342" s="253"/>
      <c r="AU1342" s="253"/>
      <c r="AV1342" s="253"/>
      <c r="AW1342" s="253"/>
      <c r="AX1342" s="253"/>
    </row>
    <row r="1343" customHeight="1" spans="27:50">
      <c r="AA1343" s="45"/>
      <c r="AB1343" s="253"/>
      <c r="AC1343" s="253"/>
      <c r="AD1343" s="253"/>
      <c r="AE1343" s="253"/>
      <c r="AF1343" s="253"/>
      <c r="AG1343" s="253"/>
      <c r="AH1343" s="253"/>
      <c r="AI1343" s="253"/>
      <c r="AJ1343" s="253"/>
      <c r="AK1343" s="254"/>
      <c r="AL1343" s="253"/>
      <c r="AM1343" s="253"/>
      <c r="AN1343" s="253"/>
      <c r="AO1343" s="253"/>
      <c r="AP1343" s="255"/>
      <c r="AQ1343" s="253"/>
      <c r="AR1343" s="253"/>
      <c r="AS1343" s="253"/>
      <c r="AT1343" s="253"/>
      <c r="AU1343" s="253"/>
      <c r="AV1343" s="253"/>
      <c r="AW1343" s="253"/>
      <c r="AX1343" s="253"/>
    </row>
    <row r="1344" customHeight="1" spans="27:50">
      <c r="AA1344" s="45"/>
      <c r="AB1344" s="253"/>
      <c r="AC1344" s="253"/>
      <c r="AD1344" s="253"/>
      <c r="AE1344" s="253"/>
      <c r="AF1344" s="253"/>
      <c r="AG1344" s="253"/>
      <c r="AH1344" s="253"/>
      <c r="AI1344" s="253"/>
      <c r="AJ1344" s="253"/>
      <c r="AK1344" s="254"/>
      <c r="AL1344" s="253"/>
      <c r="AM1344" s="253"/>
      <c r="AN1344" s="253"/>
      <c r="AO1344" s="253"/>
      <c r="AP1344" s="255"/>
      <c r="AQ1344" s="253"/>
      <c r="AR1344" s="253"/>
      <c r="AS1344" s="253"/>
      <c r="AT1344" s="253"/>
      <c r="AU1344" s="253"/>
      <c r="AV1344" s="253"/>
      <c r="AW1344" s="253"/>
      <c r="AX1344" s="253"/>
    </row>
    <row r="1345" customHeight="1" spans="27:50">
      <c r="AA1345" s="45"/>
      <c r="AB1345" s="253"/>
      <c r="AC1345" s="253"/>
      <c r="AD1345" s="253"/>
      <c r="AE1345" s="253"/>
      <c r="AF1345" s="253"/>
      <c r="AG1345" s="253"/>
      <c r="AH1345" s="253"/>
      <c r="AI1345" s="253"/>
      <c r="AJ1345" s="253"/>
      <c r="AK1345" s="254"/>
      <c r="AL1345" s="253"/>
      <c r="AM1345" s="253"/>
      <c r="AN1345" s="253"/>
      <c r="AO1345" s="253"/>
      <c r="AP1345" s="255"/>
      <c r="AQ1345" s="253"/>
      <c r="AR1345" s="253"/>
      <c r="AS1345" s="253"/>
      <c r="AT1345" s="253"/>
      <c r="AU1345" s="253"/>
      <c r="AV1345" s="253"/>
      <c r="AW1345" s="253"/>
      <c r="AX1345" s="253"/>
    </row>
    <row r="1346" customHeight="1" spans="27:50">
      <c r="AA1346" s="45"/>
      <c r="AB1346" s="253"/>
      <c r="AC1346" s="253"/>
      <c r="AD1346" s="253"/>
      <c r="AE1346" s="253"/>
      <c r="AF1346" s="253"/>
      <c r="AG1346" s="253"/>
      <c r="AH1346" s="253"/>
      <c r="AI1346" s="253"/>
      <c r="AJ1346" s="253"/>
      <c r="AK1346" s="254"/>
      <c r="AL1346" s="253"/>
      <c r="AM1346" s="253"/>
      <c r="AN1346" s="253"/>
      <c r="AO1346" s="253"/>
      <c r="AP1346" s="255"/>
      <c r="AQ1346" s="253"/>
      <c r="AR1346" s="253"/>
      <c r="AS1346" s="253"/>
      <c r="AT1346" s="253"/>
      <c r="AU1346" s="253"/>
      <c r="AV1346" s="253"/>
      <c r="AW1346" s="253"/>
      <c r="AX1346" s="253"/>
    </row>
    <row r="1347" customHeight="1" spans="27:50">
      <c r="AA1347" s="45"/>
      <c r="AB1347" s="253"/>
      <c r="AC1347" s="253"/>
      <c r="AD1347" s="253"/>
      <c r="AE1347" s="253"/>
      <c r="AF1347" s="253"/>
      <c r="AG1347" s="253"/>
      <c r="AH1347" s="253"/>
      <c r="AI1347" s="253"/>
      <c r="AJ1347" s="253"/>
      <c r="AK1347" s="254"/>
      <c r="AL1347" s="253"/>
      <c r="AM1347" s="253"/>
      <c r="AN1347" s="253"/>
      <c r="AO1347" s="253"/>
      <c r="AP1347" s="255"/>
      <c r="AQ1347" s="253"/>
      <c r="AR1347" s="253"/>
      <c r="AS1347" s="253"/>
      <c r="AT1347" s="253"/>
      <c r="AU1347" s="253"/>
      <c r="AV1347" s="253"/>
      <c r="AW1347" s="253"/>
      <c r="AX1347" s="253"/>
    </row>
    <row r="1348" customHeight="1" spans="27:50">
      <c r="AA1348" s="45"/>
      <c r="AB1348" s="253"/>
      <c r="AC1348" s="253"/>
      <c r="AD1348" s="253"/>
      <c r="AE1348" s="253"/>
      <c r="AF1348" s="253"/>
      <c r="AG1348" s="253"/>
      <c r="AH1348" s="253"/>
      <c r="AI1348" s="253"/>
      <c r="AJ1348" s="253"/>
      <c r="AK1348" s="254"/>
      <c r="AL1348" s="253"/>
      <c r="AM1348" s="253"/>
      <c r="AN1348" s="253"/>
      <c r="AO1348" s="253"/>
      <c r="AP1348" s="255"/>
      <c r="AQ1348" s="253"/>
      <c r="AR1348" s="253"/>
      <c r="AS1348" s="253"/>
      <c r="AT1348" s="253"/>
      <c r="AU1348" s="253"/>
      <c r="AV1348" s="253"/>
      <c r="AW1348" s="253"/>
      <c r="AX1348" s="253"/>
    </row>
    <row r="1349" customHeight="1" spans="27:50">
      <c r="AA1349" s="45"/>
      <c r="AB1349" s="253"/>
      <c r="AC1349" s="253"/>
      <c r="AD1349" s="253"/>
      <c r="AE1349" s="253"/>
      <c r="AF1349" s="253"/>
      <c r="AG1349" s="253"/>
      <c r="AH1349" s="253"/>
      <c r="AI1349" s="253"/>
      <c r="AJ1349" s="253"/>
      <c r="AK1349" s="254"/>
      <c r="AL1349" s="253"/>
      <c r="AM1349" s="253"/>
      <c r="AN1349" s="253"/>
      <c r="AO1349" s="253"/>
      <c r="AP1349" s="255"/>
      <c r="AQ1349" s="253"/>
      <c r="AR1349" s="253"/>
      <c r="AS1349" s="253"/>
      <c r="AT1349" s="253"/>
      <c r="AU1349" s="253"/>
      <c r="AV1349" s="253"/>
      <c r="AW1349" s="253"/>
      <c r="AX1349" s="253"/>
    </row>
    <row r="1350" customHeight="1" spans="27:50">
      <c r="AA1350" s="45"/>
      <c r="AB1350" s="253"/>
      <c r="AC1350" s="253"/>
      <c r="AD1350" s="253"/>
      <c r="AE1350" s="253"/>
      <c r="AF1350" s="253"/>
      <c r="AG1350" s="253"/>
      <c r="AH1350" s="253"/>
      <c r="AI1350" s="253"/>
      <c r="AJ1350" s="253"/>
      <c r="AK1350" s="254"/>
      <c r="AL1350" s="253"/>
      <c r="AM1350" s="253"/>
      <c r="AN1350" s="253"/>
      <c r="AO1350" s="253"/>
      <c r="AP1350" s="255"/>
      <c r="AQ1350" s="253"/>
      <c r="AR1350" s="253"/>
      <c r="AS1350" s="253"/>
      <c r="AT1350" s="253"/>
      <c r="AU1350" s="253"/>
      <c r="AV1350" s="253"/>
      <c r="AW1350" s="253"/>
      <c r="AX1350" s="253"/>
    </row>
    <row r="1351" customHeight="1" spans="27:50">
      <c r="AA1351" s="45"/>
      <c r="AB1351" s="253"/>
      <c r="AC1351" s="253"/>
      <c r="AD1351" s="253"/>
      <c r="AE1351" s="253"/>
      <c r="AF1351" s="253"/>
      <c r="AG1351" s="253"/>
      <c r="AH1351" s="253"/>
      <c r="AI1351" s="253"/>
      <c r="AJ1351" s="253"/>
      <c r="AK1351" s="254"/>
      <c r="AL1351" s="253"/>
      <c r="AM1351" s="253"/>
      <c r="AN1351" s="253"/>
      <c r="AO1351" s="253"/>
      <c r="AP1351" s="255"/>
      <c r="AQ1351" s="253"/>
      <c r="AR1351" s="253"/>
      <c r="AS1351" s="253"/>
      <c r="AT1351" s="253"/>
      <c r="AU1351" s="253"/>
      <c r="AV1351" s="253"/>
      <c r="AW1351" s="253"/>
      <c r="AX1351" s="253"/>
    </row>
    <row r="1352" customHeight="1" spans="27:50">
      <c r="AA1352" s="45"/>
      <c r="AB1352" s="253"/>
      <c r="AC1352" s="253"/>
      <c r="AD1352" s="253"/>
      <c r="AE1352" s="253"/>
      <c r="AF1352" s="253"/>
      <c r="AG1352" s="253"/>
      <c r="AH1352" s="253"/>
      <c r="AI1352" s="253"/>
      <c r="AJ1352" s="253"/>
      <c r="AK1352" s="254"/>
      <c r="AL1352" s="253"/>
      <c r="AM1352" s="253"/>
      <c r="AN1352" s="253"/>
      <c r="AO1352" s="253"/>
      <c r="AP1352" s="255"/>
      <c r="AQ1352" s="253"/>
      <c r="AR1352" s="253"/>
      <c r="AS1352" s="253"/>
      <c r="AT1352" s="253"/>
      <c r="AU1352" s="253"/>
      <c r="AV1352" s="253"/>
      <c r="AW1352" s="253"/>
      <c r="AX1352" s="253"/>
    </row>
    <row r="1353" customHeight="1" spans="27:50">
      <c r="AA1353" s="45"/>
      <c r="AB1353" s="253"/>
      <c r="AC1353" s="253"/>
      <c r="AD1353" s="253"/>
      <c r="AE1353" s="253"/>
      <c r="AF1353" s="253"/>
      <c r="AG1353" s="253"/>
      <c r="AH1353" s="253"/>
      <c r="AI1353" s="253"/>
      <c r="AJ1353" s="253"/>
      <c r="AK1353" s="254"/>
      <c r="AL1353" s="253"/>
      <c r="AM1353" s="253"/>
      <c r="AN1353" s="253"/>
      <c r="AO1353" s="253"/>
      <c r="AP1353" s="255"/>
      <c r="AQ1353" s="253"/>
      <c r="AR1353" s="253"/>
      <c r="AS1353" s="253"/>
      <c r="AT1353" s="253"/>
      <c r="AU1353" s="253"/>
      <c r="AV1353" s="253"/>
      <c r="AW1353" s="253"/>
      <c r="AX1353" s="253"/>
    </row>
    <row r="1354" customHeight="1" spans="27:50">
      <c r="AA1354" s="45"/>
      <c r="AB1354" s="253"/>
      <c r="AC1354" s="253"/>
      <c r="AD1354" s="253"/>
      <c r="AE1354" s="253"/>
      <c r="AF1354" s="253"/>
      <c r="AG1354" s="253"/>
      <c r="AH1354" s="253"/>
      <c r="AI1354" s="253"/>
      <c r="AJ1354" s="253"/>
      <c r="AK1354" s="254"/>
      <c r="AL1354" s="253"/>
      <c r="AM1354" s="253"/>
      <c r="AN1354" s="253"/>
      <c r="AO1354" s="253"/>
      <c r="AP1354" s="255"/>
      <c r="AQ1354" s="253"/>
      <c r="AR1354" s="253"/>
      <c r="AS1354" s="253"/>
      <c r="AT1354" s="253"/>
      <c r="AU1354" s="253"/>
      <c r="AV1354" s="253"/>
      <c r="AW1354" s="253"/>
      <c r="AX1354" s="253"/>
    </row>
    <row r="1355" customHeight="1" spans="27:50">
      <c r="AA1355" s="45"/>
      <c r="AB1355" s="253"/>
      <c r="AC1355" s="253"/>
      <c r="AD1355" s="253"/>
      <c r="AE1355" s="253"/>
      <c r="AF1355" s="253"/>
      <c r="AG1355" s="253"/>
      <c r="AH1355" s="253"/>
      <c r="AI1355" s="253"/>
      <c r="AJ1355" s="253"/>
      <c r="AK1355" s="254"/>
      <c r="AL1355" s="253"/>
      <c r="AM1355" s="253"/>
      <c r="AN1355" s="253"/>
      <c r="AO1355" s="253"/>
      <c r="AP1355" s="255"/>
      <c r="AQ1355" s="253"/>
      <c r="AR1355" s="253"/>
      <c r="AS1355" s="253"/>
      <c r="AT1355" s="253"/>
      <c r="AU1355" s="253"/>
      <c r="AV1355" s="253"/>
      <c r="AW1355" s="253"/>
      <c r="AX1355" s="253"/>
    </row>
    <row r="1356" customHeight="1" spans="27:50">
      <c r="AA1356" s="45"/>
      <c r="AB1356" s="253"/>
      <c r="AC1356" s="253"/>
      <c r="AD1356" s="253"/>
      <c r="AE1356" s="253"/>
      <c r="AF1356" s="253"/>
      <c r="AG1356" s="253"/>
      <c r="AH1356" s="253"/>
      <c r="AI1356" s="253"/>
      <c r="AJ1356" s="253"/>
      <c r="AK1356" s="254"/>
      <c r="AL1356" s="253"/>
      <c r="AM1356" s="253"/>
      <c r="AN1356" s="253"/>
      <c r="AO1356" s="253"/>
      <c r="AP1356" s="255"/>
      <c r="AQ1356" s="253"/>
      <c r="AR1356" s="253"/>
      <c r="AS1356" s="253"/>
      <c r="AT1356" s="253"/>
      <c r="AU1356" s="253"/>
      <c r="AV1356" s="253"/>
      <c r="AW1356" s="253"/>
      <c r="AX1356" s="253"/>
    </row>
    <row r="1357" customHeight="1" spans="27:50">
      <c r="AA1357" s="45"/>
      <c r="AB1357" s="253"/>
      <c r="AC1357" s="253"/>
      <c r="AD1357" s="253"/>
      <c r="AE1357" s="253"/>
      <c r="AF1357" s="253"/>
      <c r="AG1357" s="253"/>
      <c r="AH1357" s="253"/>
      <c r="AI1357" s="253"/>
      <c r="AJ1357" s="253"/>
      <c r="AK1357" s="254"/>
      <c r="AL1357" s="253"/>
      <c r="AM1357" s="253"/>
      <c r="AN1357" s="253"/>
      <c r="AO1357" s="253"/>
      <c r="AP1357" s="255"/>
      <c r="AQ1357" s="253"/>
      <c r="AR1357" s="253"/>
      <c r="AS1357" s="253"/>
      <c r="AT1357" s="253"/>
      <c r="AU1357" s="253"/>
      <c r="AV1357" s="253"/>
      <c r="AW1357" s="253"/>
      <c r="AX1357" s="253"/>
    </row>
    <row r="1358" customHeight="1" spans="27:50">
      <c r="AA1358" s="45"/>
      <c r="AB1358" s="253"/>
      <c r="AC1358" s="253"/>
      <c r="AD1358" s="253"/>
      <c r="AE1358" s="253"/>
      <c r="AF1358" s="253"/>
      <c r="AG1358" s="253"/>
      <c r="AH1358" s="253"/>
      <c r="AI1358" s="253"/>
      <c r="AJ1358" s="253"/>
      <c r="AK1358" s="254"/>
      <c r="AL1358" s="253"/>
      <c r="AM1358" s="253"/>
      <c r="AN1358" s="253"/>
      <c r="AO1358" s="253"/>
      <c r="AP1358" s="255"/>
      <c r="AQ1358" s="253"/>
      <c r="AR1358" s="253"/>
      <c r="AS1358" s="253"/>
      <c r="AT1358" s="253"/>
      <c r="AU1358" s="253"/>
      <c r="AV1358" s="253"/>
      <c r="AW1358" s="253"/>
      <c r="AX1358" s="253"/>
    </row>
    <row r="1359" customHeight="1" spans="27:50">
      <c r="AA1359" s="45"/>
      <c r="AB1359" s="253"/>
      <c r="AC1359" s="253"/>
      <c r="AD1359" s="253"/>
      <c r="AE1359" s="253"/>
      <c r="AF1359" s="253"/>
      <c r="AG1359" s="253"/>
      <c r="AH1359" s="253"/>
      <c r="AI1359" s="253"/>
      <c r="AJ1359" s="253"/>
      <c r="AK1359" s="254"/>
      <c r="AL1359" s="253"/>
      <c r="AM1359" s="253"/>
      <c r="AN1359" s="253"/>
      <c r="AO1359" s="253"/>
      <c r="AP1359" s="255"/>
      <c r="AQ1359" s="253"/>
      <c r="AR1359" s="253"/>
      <c r="AS1359" s="253"/>
      <c r="AT1359" s="253"/>
      <c r="AU1359" s="253"/>
      <c r="AV1359" s="253"/>
      <c r="AW1359" s="253"/>
      <c r="AX1359" s="253"/>
    </row>
    <row r="1360" customHeight="1" spans="27:50">
      <c r="AA1360" s="45"/>
      <c r="AB1360" s="253"/>
      <c r="AC1360" s="253"/>
      <c r="AD1360" s="253"/>
      <c r="AE1360" s="253"/>
      <c r="AF1360" s="253"/>
      <c r="AG1360" s="253"/>
      <c r="AH1360" s="253"/>
      <c r="AI1360" s="253"/>
      <c r="AJ1360" s="253"/>
      <c r="AK1360" s="254"/>
      <c r="AL1360" s="253"/>
      <c r="AM1360" s="253"/>
      <c r="AN1360" s="253"/>
      <c r="AO1360" s="253"/>
      <c r="AP1360" s="255"/>
      <c r="AQ1360" s="253"/>
      <c r="AR1360" s="253"/>
      <c r="AS1360" s="253"/>
      <c r="AT1360" s="253"/>
      <c r="AU1360" s="253"/>
      <c r="AV1360" s="253"/>
      <c r="AW1360" s="253"/>
      <c r="AX1360" s="253"/>
    </row>
    <row r="1361" customHeight="1" spans="27:50">
      <c r="AA1361" s="45"/>
      <c r="AB1361" s="253"/>
      <c r="AC1361" s="253"/>
      <c r="AD1361" s="253"/>
      <c r="AE1361" s="253"/>
      <c r="AF1361" s="253"/>
      <c r="AG1361" s="253"/>
      <c r="AH1361" s="253"/>
      <c r="AI1361" s="253"/>
      <c r="AJ1361" s="253"/>
      <c r="AK1361" s="254"/>
      <c r="AL1361" s="253"/>
      <c r="AM1361" s="253"/>
      <c r="AN1361" s="253"/>
      <c r="AO1361" s="253"/>
      <c r="AP1361" s="255"/>
      <c r="AQ1361" s="253"/>
      <c r="AR1361" s="253"/>
      <c r="AS1361" s="253"/>
      <c r="AT1361" s="253"/>
      <c r="AU1361" s="253"/>
      <c r="AV1361" s="253"/>
      <c r="AW1361" s="253"/>
      <c r="AX1361" s="253"/>
    </row>
    <row r="1362" customHeight="1" spans="27:50">
      <c r="AA1362" s="45"/>
      <c r="AB1362" s="253"/>
      <c r="AC1362" s="253"/>
      <c r="AD1362" s="253"/>
      <c r="AE1362" s="253"/>
      <c r="AF1362" s="253"/>
      <c r="AG1362" s="253"/>
      <c r="AH1362" s="253"/>
      <c r="AI1362" s="253"/>
      <c r="AJ1362" s="253"/>
      <c r="AK1362" s="254"/>
      <c r="AL1362" s="253"/>
      <c r="AM1362" s="253"/>
      <c r="AN1362" s="253"/>
      <c r="AO1362" s="253"/>
      <c r="AP1362" s="255"/>
      <c r="AQ1362" s="253"/>
      <c r="AR1362" s="253"/>
      <c r="AS1362" s="253"/>
      <c r="AT1362" s="253"/>
      <c r="AU1362" s="253"/>
      <c r="AV1362" s="253"/>
      <c r="AW1362" s="253"/>
      <c r="AX1362" s="253"/>
    </row>
    <row r="1363" customHeight="1" spans="27:50">
      <c r="AA1363" s="45"/>
      <c r="AB1363" s="253"/>
      <c r="AC1363" s="253"/>
      <c r="AD1363" s="253"/>
      <c r="AE1363" s="253"/>
      <c r="AF1363" s="253"/>
      <c r="AG1363" s="253"/>
      <c r="AH1363" s="253"/>
      <c r="AI1363" s="253"/>
      <c r="AJ1363" s="253"/>
      <c r="AK1363" s="254"/>
      <c r="AL1363" s="253"/>
      <c r="AM1363" s="253"/>
      <c r="AN1363" s="253"/>
      <c r="AO1363" s="253"/>
      <c r="AP1363" s="255"/>
      <c r="AQ1363" s="253"/>
      <c r="AR1363" s="253"/>
      <c r="AS1363" s="253"/>
      <c r="AT1363" s="253"/>
      <c r="AU1363" s="253"/>
      <c r="AV1363" s="253"/>
      <c r="AW1363" s="253"/>
      <c r="AX1363" s="253"/>
    </row>
    <row r="1364" customHeight="1" spans="27:50">
      <c r="AA1364" s="45"/>
      <c r="AB1364" s="253"/>
      <c r="AC1364" s="253"/>
      <c r="AD1364" s="253"/>
      <c r="AE1364" s="253"/>
      <c r="AF1364" s="253"/>
      <c r="AG1364" s="253"/>
      <c r="AH1364" s="253"/>
      <c r="AI1364" s="253"/>
      <c r="AJ1364" s="253"/>
      <c r="AK1364" s="254"/>
      <c r="AL1364" s="253"/>
      <c r="AM1364" s="253"/>
      <c r="AN1364" s="253"/>
      <c r="AO1364" s="253"/>
      <c r="AP1364" s="255"/>
      <c r="AQ1364" s="253"/>
      <c r="AR1364" s="253"/>
      <c r="AS1364" s="253"/>
      <c r="AT1364" s="253"/>
      <c r="AU1364" s="253"/>
      <c r="AV1364" s="253"/>
      <c r="AW1364" s="253"/>
      <c r="AX1364" s="253"/>
    </row>
    <row r="1365" customHeight="1" spans="27:50">
      <c r="AA1365" s="45"/>
      <c r="AB1365" s="253"/>
      <c r="AC1365" s="253"/>
      <c r="AD1365" s="253"/>
      <c r="AE1365" s="253"/>
      <c r="AF1365" s="253"/>
      <c r="AG1365" s="253"/>
      <c r="AH1365" s="253"/>
      <c r="AI1365" s="253"/>
      <c r="AJ1365" s="253"/>
      <c r="AK1365" s="254"/>
      <c r="AL1365" s="253"/>
      <c r="AM1365" s="253"/>
      <c r="AN1365" s="253"/>
      <c r="AO1365" s="253"/>
      <c r="AP1365" s="255"/>
      <c r="AQ1365" s="253"/>
      <c r="AR1365" s="253"/>
      <c r="AS1365" s="253"/>
      <c r="AT1365" s="253"/>
      <c r="AU1365" s="253"/>
      <c r="AV1365" s="253"/>
      <c r="AW1365" s="253"/>
      <c r="AX1365" s="253"/>
    </row>
    <row r="1366" customHeight="1" spans="27:50">
      <c r="AA1366" s="45"/>
      <c r="AB1366" s="253"/>
      <c r="AC1366" s="253"/>
      <c r="AD1366" s="253"/>
      <c r="AE1366" s="253"/>
      <c r="AF1366" s="253"/>
      <c r="AG1366" s="253"/>
      <c r="AH1366" s="253"/>
      <c r="AI1366" s="253"/>
      <c r="AJ1366" s="253"/>
      <c r="AK1366" s="254"/>
      <c r="AL1366" s="253"/>
      <c r="AM1366" s="253"/>
      <c r="AN1366" s="253"/>
      <c r="AO1366" s="253"/>
      <c r="AP1366" s="255"/>
      <c r="AQ1366" s="253"/>
      <c r="AR1366" s="253"/>
      <c r="AS1366" s="253"/>
      <c r="AT1366" s="253"/>
      <c r="AU1366" s="253"/>
      <c r="AV1366" s="253"/>
      <c r="AW1366" s="253"/>
      <c r="AX1366" s="253"/>
    </row>
    <row r="1367" customHeight="1" spans="27:50">
      <c r="AA1367" s="45"/>
      <c r="AB1367" s="253"/>
      <c r="AC1367" s="253"/>
      <c r="AD1367" s="253"/>
      <c r="AE1367" s="253"/>
      <c r="AF1367" s="253"/>
      <c r="AG1367" s="253"/>
      <c r="AH1367" s="253"/>
      <c r="AI1367" s="253"/>
      <c r="AJ1367" s="253"/>
      <c r="AK1367" s="254"/>
      <c r="AL1367" s="253"/>
      <c r="AM1367" s="253"/>
      <c r="AN1367" s="253"/>
      <c r="AO1367" s="253"/>
      <c r="AP1367" s="255"/>
      <c r="AQ1367" s="253"/>
      <c r="AR1367" s="253"/>
      <c r="AS1367" s="253"/>
      <c r="AT1367" s="253"/>
      <c r="AU1367" s="253"/>
      <c r="AV1367" s="253"/>
      <c r="AW1367" s="253"/>
      <c r="AX1367" s="253"/>
    </row>
    <row r="1368" customHeight="1" spans="27:50">
      <c r="AA1368" s="45"/>
      <c r="AB1368" s="253"/>
      <c r="AC1368" s="253"/>
      <c r="AD1368" s="253"/>
      <c r="AE1368" s="253"/>
      <c r="AF1368" s="253"/>
      <c r="AG1368" s="253"/>
      <c r="AH1368" s="253"/>
      <c r="AI1368" s="253"/>
      <c r="AJ1368" s="253"/>
      <c r="AK1368" s="254"/>
      <c r="AL1368" s="253"/>
      <c r="AM1368" s="253"/>
      <c r="AN1368" s="253"/>
      <c r="AO1368" s="253"/>
      <c r="AP1368" s="255"/>
      <c r="AQ1368" s="253"/>
      <c r="AR1368" s="253"/>
      <c r="AS1368" s="253"/>
      <c r="AT1368" s="253"/>
      <c r="AU1368" s="253"/>
      <c r="AV1368" s="253"/>
      <c r="AW1368" s="253"/>
      <c r="AX1368" s="253"/>
    </row>
    <row r="1369" customHeight="1" spans="27:50">
      <c r="AA1369" s="45"/>
      <c r="AB1369" s="253"/>
      <c r="AC1369" s="253"/>
      <c r="AD1369" s="253"/>
      <c r="AE1369" s="253"/>
      <c r="AF1369" s="253"/>
      <c r="AG1369" s="253"/>
      <c r="AH1369" s="253"/>
      <c r="AI1369" s="253"/>
      <c r="AJ1369" s="253"/>
      <c r="AK1369" s="254"/>
      <c r="AL1369" s="253"/>
      <c r="AM1369" s="253"/>
      <c r="AN1369" s="253"/>
      <c r="AO1369" s="253"/>
      <c r="AP1369" s="255"/>
      <c r="AQ1369" s="253"/>
      <c r="AR1369" s="253"/>
      <c r="AS1369" s="253"/>
      <c r="AT1369" s="253"/>
      <c r="AU1369" s="253"/>
      <c r="AV1369" s="253"/>
      <c r="AW1369" s="253"/>
      <c r="AX1369" s="253"/>
    </row>
    <row r="1370" customHeight="1" spans="27:50">
      <c r="AA1370" s="45"/>
      <c r="AB1370" s="253"/>
      <c r="AC1370" s="253"/>
      <c r="AD1370" s="253"/>
      <c r="AE1370" s="253"/>
      <c r="AF1370" s="253"/>
      <c r="AG1370" s="253"/>
      <c r="AH1370" s="253"/>
      <c r="AI1370" s="253"/>
      <c r="AJ1370" s="253"/>
      <c r="AK1370" s="254"/>
      <c r="AL1370" s="253"/>
      <c r="AM1370" s="253"/>
      <c r="AN1370" s="253"/>
      <c r="AO1370" s="253"/>
      <c r="AP1370" s="255"/>
      <c r="AQ1370" s="253"/>
      <c r="AR1370" s="253"/>
      <c r="AS1370" s="253"/>
      <c r="AT1370" s="253"/>
      <c r="AU1370" s="253"/>
      <c r="AV1370" s="253"/>
      <c r="AW1370" s="253"/>
      <c r="AX1370" s="253"/>
    </row>
    <row r="1371" customHeight="1" spans="27:50">
      <c r="AA1371" s="45"/>
      <c r="AB1371" s="253"/>
      <c r="AC1371" s="253"/>
      <c r="AD1371" s="253"/>
      <c r="AE1371" s="253"/>
      <c r="AF1371" s="253"/>
      <c r="AG1371" s="253"/>
      <c r="AH1371" s="253"/>
      <c r="AI1371" s="253"/>
      <c r="AJ1371" s="253"/>
      <c r="AK1371" s="254"/>
      <c r="AL1371" s="253"/>
      <c r="AM1371" s="253"/>
      <c r="AN1371" s="253"/>
      <c r="AO1371" s="253"/>
      <c r="AP1371" s="255"/>
      <c r="AQ1371" s="253"/>
      <c r="AR1371" s="253"/>
      <c r="AS1371" s="253"/>
      <c r="AT1371" s="253"/>
      <c r="AU1371" s="253"/>
      <c r="AV1371" s="253"/>
      <c r="AW1371" s="253"/>
      <c r="AX1371" s="253"/>
    </row>
    <row r="1372" customHeight="1" spans="27:50">
      <c r="AA1372" s="45"/>
      <c r="AB1372" s="253"/>
      <c r="AC1372" s="253"/>
      <c r="AD1372" s="253"/>
      <c r="AE1372" s="253"/>
      <c r="AF1372" s="253"/>
      <c r="AG1372" s="253"/>
      <c r="AH1372" s="253"/>
      <c r="AI1372" s="253"/>
      <c r="AJ1372" s="253"/>
      <c r="AK1372" s="254"/>
      <c r="AL1372" s="253"/>
      <c r="AM1372" s="253"/>
      <c r="AN1372" s="253"/>
      <c r="AO1372" s="253"/>
      <c r="AP1372" s="255"/>
      <c r="AQ1372" s="253"/>
      <c r="AR1372" s="253"/>
      <c r="AS1372" s="253"/>
      <c r="AT1372" s="253"/>
      <c r="AU1372" s="253"/>
      <c r="AV1372" s="253"/>
      <c r="AW1372" s="253"/>
      <c r="AX1372" s="253"/>
    </row>
    <row r="1373" customHeight="1" spans="27:50">
      <c r="AA1373" s="45"/>
      <c r="AB1373" s="253"/>
      <c r="AC1373" s="253"/>
      <c r="AD1373" s="253"/>
      <c r="AE1373" s="253"/>
      <c r="AF1373" s="253"/>
      <c r="AG1373" s="253"/>
      <c r="AH1373" s="253"/>
      <c r="AI1373" s="253"/>
      <c r="AJ1373" s="253"/>
      <c r="AK1373" s="254"/>
      <c r="AL1373" s="253"/>
      <c r="AM1373" s="253"/>
      <c r="AN1373" s="253"/>
      <c r="AO1373" s="253"/>
      <c r="AP1373" s="255"/>
      <c r="AQ1373" s="253"/>
      <c r="AR1373" s="253"/>
      <c r="AS1373" s="253"/>
      <c r="AT1373" s="253"/>
      <c r="AU1373" s="253"/>
      <c r="AV1373" s="253"/>
      <c r="AW1373" s="253"/>
      <c r="AX1373" s="253"/>
    </row>
    <row r="1374" customHeight="1" spans="27:50">
      <c r="AA1374" s="45"/>
      <c r="AB1374" s="253"/>
      <c r="AC1374" s="253"/>
      <c r="AD1374" s="253"/>
      <c r="AE1374" s="253"/>
      <c r="AF1374" s="253"/>
      <c r="AG1374" s="253"/>
      <c r="AH1374" s="253"/>
      <c r="AI1374" s="253"/>
      <c r="AJ1374" s="253"/>
      <c r="AK1374" s="254"/>
      <c r="AL1374" s="253"/>
      <c r="AM1374" s="253"/>
      <c r="AN1374" s="253"/>
      <c r="AO1374" s="253"/>
      <c r="AP1374" s="255"/>
      <c r="AQ1374" s="253"/>
      <c r="AR1374" s="253"/>
      <c r="AS1374" s="253"/>
      <c r="AT1374" s="253"/>
      <c r="AU1374" s="253"/>
      <c r="AV1374" s="253"/>
      <c r="AW1374" s="253"/>
      <c r="AX1374" s="253"/>
    </row>
    <row r="1375" customHeight="1" spans="27:50">
      <c r="AA1375" s="45"/>
      <c r="AB1375" s="253"/>
      <c r="AC1375" s="253"/>
      <c r="AD1375" s="253"/>
      <c r="AE1375" s="253"/>
      <c r="AF1375" s="253"/>
      <c r="AG1375" s="253"/>
      <c r="AH1375" s="253"/>
      <c r="AI1375" s="253"/>
      <c r="AJ1375" s="253"/>
      <c r="AK1375" s="254"/>
      <c r="AL1375" s="253"/>
      <c r="AM1375" s="253"/>
      <c r="AN1375" s="253"/>
      <c r="AO1375" s="253"/>
      <c r="AP1375" s="255"/>
      <c r="AQ1375" s="253"/>
      <c r="AR1375" s="253"/>
      <c r="AS1375" s="253"/>
      <c r="AT1375" s="253"/>
      <c r="AU1375" s="253"/>
      <c r="AV1375" s="253"/>
      <c r="AW1375" s="253"/>
      <c r="AX1375" s="253"/>
    </row>
    <row r="1376" customHeight="1" spans="27:50">
      <c r="AA1376" s="45"/>
      <c r="AB1376" s="253"/>
      <c r="AC1376" s="253"/>
      <c r="AD1376" s="253"/>
      <c r="AE1376" s="253"/>
      <c r="AF1376" s="253"/>
      <c r="AG1376" s="253"/>
      <c r="AH1376" s="253"/>
      <c r="AI1376" s="253"/>
      <c r="AJ1376" s="253"/>
      <c r="AK1376" s="254"/>
      <c r="AL1376" s="253"/>
      <c r="AM1376" s="253"/>
      <c r="AN1376" s="253"/>
      <c r="AO1376" s="253"/>
      <c r="AP1376" s="255"/>
      <c r="AQ1376" s="253"/>
      <c r="AR1376" s="253"/>
      <c r="AS1376" s="253"/>
      <c r="AT1376" s="253"/>
      <c r="AU1376" s="253"/>
      <c r="AV1376" s="253"/>
      <c r="AW1376" s="253"/>
      <c r="AX1376" s="253"/>
    </row>
    <row r="1377" customHeight="1" spans="27:50">
      <c r="AA1377" s="45"/>
      <c r="AB1377" s="253"/>
      <c r="AC1377" s="253"/>
      <c r="AD1377" s="253"/>
      <c r="AE1377" s="253"/>
      <c r="AF1377" s="253"/>
      <c r="AG1377" s="253"/>
      <c r="AH1377" s="253"/>
      <c r="AI1377" s="253"/>
      <c r="AJ1377" s="253"/>
      <c r="AK1377" s="254"/>
      <c r="AL1377" s="253"/>
      <c r="AM1377" s="253"/>
      <c r="AN1377" s="253"/>
      <c r="AO1377" s="253"/>
      <c r="AP1377" s="255"/>
      <c r="AQ1377" s="253"/>
      <c r="AR1377" s="253"/>
      <c r="AS1377" s="253"/>
      <c r="AT1377" s="253"/>
      <c r="AU1377" s="253"/>
      <c r="AV1377" s="253"/>
      <c r="AW1377" s="253"/>
      <c r="AX1377" s="253"/>
    </row>
    <row r="1378" customHeight="1" spans="27:50">
      <c r="AA1378" s="45"/>
      <c r="AB1378" s="253"/>
      <c r="AC1378" s="253"/>
      <c r="AD1378" s="253"/>
      <c r="AE1378" s="253"/>
      <c r="AF1378" s="253"/>
      <c r="AG1378" s="253"/>
      <c r="AH1378" s="253"/>
      <c r="AI1378" s="253"/>
      <c r="AJ1378" s="253"/>
      <c r="AK1378" s="254"/>
      <c r="AL1378" s="253"/>
      <c r="AM1378" s="253"/>
      <c r="AN1378" s="253"/>
      <c r="AO1378" s="253"/>
      <c r="AP1378" s="255"/>
      <c r="AQ1378" s="253"/>
      <c r="AR1378" s="253"/>
      <c r="AS1378" s="253"/>
      <c r="AT1378" s="253"/>
      <c r="AU1378" s="253"/>
      <c r="AV1378" s="253"/>
      <c r="AW1378" s="253"/>
      <c r="AX1378" s="253"/>
    </row>
    <row r="1379" customHeight="1" spans="27:50">
      <c r="AA1379" s="45"/>
      <c r="AB1379" s="253"/>
      <c r="AC1379" s="253"/>
      <c r="AD1379" s="253"/>
      <c r="AE1379" s="253"/>
      <c r="AF1379" s="253"/>
      <c r="AG1379" s="253"/>
      <c r="AH1379" s="253"/>
      <c r="AI1379" s="253"/>
      <c r="AJ1379" s="253"/>
      <c r="AK1379" s="254"/>
      <c r="AL1379" s="253"/>
      <c r="AM1379" s="253"/>
      <c r="AN1379" s="253"/>
      <c r="AO1379" s="253"/>
      <c r="AP1379" s="255"/>
      <c r="AQ1379" s="253"/>
      <c r="AR1379" s="253"/>
      <c r="AS1379" s="253"/>
      <c r="AT1379" s="253"/>
      <c r="AU1379" s="253"/>
      <c r="AV1379" s="253"/>
      <c r="AW1379" s="253"/>
      <c r="AX1379" s="253"/>
    </row>
    <row r="1380" customHeight="1" spans="27:50">
      <c r="AA1380" s="45"/>
      <c r="AB1380" s="253"/>
      <c r="AC1380" s="253"/>
      <c r="AD1380" s="253"/>
      <c r="AE1380" s="253"/>
      <c r="AF1380" s="253"/>
      <c r="AG1380" s="253"/>
      <c r="AH1380" s="253"/>
      <c r="AI1380" s="253"/>
      <c r="AJ1380" s="253"/>
      <c r="AK1380" s="254"/>
      <c r="AL1380" s="253"/>
      <c r="AM1380" s="253"/>
      <c r="AN1380" s="253"/>
      <c r="AO1380" s="253"/>
      <c r="AP1380" s="255"/>
      <c r="AQ1380" s="253"/>
      <c r="AR1380" s="253"/>
      <c r="AS1380" s="253"/>
      <c r="AT1380" s="253"/>
      <c r="AU1380" s="253"/>
      <c r="AV1380" s="253"/>
      <c r="AW1380" s="253"/>
      <c r="AX1380" s="253"/>
    </row>
    <row r="1381" customHeight="1" spans="27:50">
      <c r="AA1381" s="45"/>
      <c r="AB1381" s="253"/>
      <c r="AC1381" s="253"/>
      <c r="AD1381" s="253"/>
      <c r="AE1381" s="253"/>
      <c r="AF1381" s="253"/>
      <c r="AG1381" s="253"/>
      <c r="AH1381" s="253"/>
      <c r="AI1381" s="253"/>
      <c r="AJ1381" s="253"/>
      <c r="AK1381" s="254"/>
      <c r="AL1381" s="253"/>
      <c r="AM1381" s="253"/>
      <c r="AN1381" s="253"/>
      <c r="AO1381" s="253"/>
      <c r="AP1381" s="255"/>
      <c r="AQ1381" s="253"/>
      <c r="AR1381" s="253"/>
      <c r="AS1381" s="253"/>
      <c r="AT1381" s="253"/>
      <c r="AU1381" s="253"/>
      <c r="AV1381" s="253"/>
      <c r="AW1381" s="253"/>
      <c r="AX1381" s="253"/>
    </row>
    <row r="1382" customHeight="1" spans="27:50">
      <c r="AA1382" s="45"/>
      <c r="AB1382" s="253"/>
      <c r="AC1382" s="253"/>
      <c r="AD1382" s="253"/>
      <c r="AE1382" s="253"/>
      <c r="AF1382" s="253"/>
      <c r="AG1382" s="253"/>
      <c r="AH1382" s="253"/>
      <c r="AI1382" s="253"/>
      <c r="AJ1382" s="253"/>
      <c r="AK1382" s="254"/>
      <c r="AL1382" s="253"/>
      <c r="AM1382" s="253"/>
      <c r="AN1382" s="253"/>
      <c r="AO1382" s="253"/>
      <c r="AP1382" s="255"/>
      <c r="AQ1382" s="253"/>
      <c r="AR1382" s="253"/>
      <c r="AS1382" s="253"/>
      <c r="AT1382" s="253"/>
      <c r="AU1382" s="253"/>
      <c r="AV1382" s="253"/>
      <c r="AW1382" s="253"/>
      <c r="AX1382" s="253"/>
    </row>
    <row r="1383" customHeight="1" spans="27:50">
      <c r="AA1383" s="45"/>
      <c r="AB1383" s="253"/>
      <c r="AC1383" s="253"/>
      <c r="AD1383" s="253"/>
      <c r="AE1383" s="253"/>
      <c r="AF1383" s="253"/>
      <c r="AG1383" s="253"/>
      <c r="AH1383" s="253"/>
      <c r="AI1383" s="253"/>
      <c r="AJ1383" s="253"/>
      <c r="AK1383" s="254"/>
      <c r="AL1383" s="253"/>
      <c r="AM1383" s="253"/>
      <c r="AN1383" s="253"/>
      <c r="AO1383" s="253"/>
      <c r="AP1383" s="255"/>
      <c r="AQ1383" s="253"/>
      <c r="AR1383" s="253"/>
      <c r="AS1383" s="253"/>
      <c r="AT1383" s="253"/>
      <c r="AU1383" s="253"/>
      <c r="AV1383" s="253"/>
      <c r="AW1383" s="253"/>
      <c r="AX1383" s="253"/>
    </row>
    <row r="1384" customHeight="1" spans="27:50">
      <c r="AA1384" s="45"/>
      <c r="AB1384" s="253"/>
      <c r="AC1384" s="253"/>
      <c r="AD1384" s="253"/>
      <c r="AE1384" s="253"/>
      <c r="AF1384" s="253"/>
      <c r="AG1384" s="253"/>
      <c r="AH1384" s="253"/>
      <c r="AI1384" s="253"/>
      <c r="AJ1384" s="253"/>
      <c r="AK1384" s="254"/>
      <c r="AL1384" s="253"/>
      <c r="AM1384" s="253"/>
      <c r="AN1384" s="253"/>
      <c r="AO1384" s="253"/>
      <c r="AP1384" s="255"/>
      <c r="AQ1384" s="253"/>
      <c r="AR1384" s="253"/>
      <c r="AS1384" s="253"/>
      <c r="AT1384" s="253"/>
      <c r="AU1384" s="253"/>
      <c r="AV1384" s="253"/>
      <c r="AW1384" s="253"/>
      <c r="AX1384" s="253"/>
    </row>
    <row r="1385" customHeight="1" spans="27:50">
      <c r="AA1385" s="45"/>
      <c r="AB1385" s="253"/>
      <c r="AC1385" s="253"/>
      <c r="AD1385" s="253"/>
      <c r="AE1385" s="253"/>
      <c r="AF1385" s="253"/>
      <c r="AG1385" s="253"/>
      <c r="AH1385" s="253"/>
      <c r="AI1385" s="253"/>
      <c r="AJ1385" s="253"/>
      <c r="AK1385" s="254"/>
      <c r="AL1385" s="253"/>
      <c r="AM1385" s="253"/>
      <c r="AN1385" s="253"/>
      <c r="AO1385" s="253"/>
      <c r="AP1385" s="255"/>
      <c r="AQ1385" s="253"/>
      <c r="AR1385" s="253"/>
      <c r="AS1385" s="253"/>
      <c r="AT1385" s="253"/>
      <c r="AU1385" s="253"/>
      <c r="AV1385" s="253"/>
      <c r="AW1385" s="253"/>
      <c r="AX1385" s="253"/>
    </row>
    <row r="1386" customHeight="1" spans="27:50">
      <c r="AA1386" s="45"/>
      <c r="AB1386" s="253"/>
      <c r="AC1386" s="253"/>
      <c r="AD1386" s="253"/>
      <c r="AE1386" s="253"/>
      <c r="AF1386" s="253"/>
      <c r="AG1386" s="253"/>
      <c r="AH1386" s="253"/>
      <c r="AI1386" s="253"/>
      <c r="AJ1386" s="253"/>
      <c r="AK1386" s="254"/>
      <c r="AL1386" s="253"/>
      <c r="AM1386" s="253"/>
      <c r="AN1386" s="253"/>
      <c r="AO1386" s="253"/>
      <c r="AP1386" s="255"/>
      <c r="AQ1386" s="253"/>
      <c r="AR1386" s="253"/>
      <c r="AS1386" s="253"/>
      <c r="AT1386" s="253"/>
      <c r="AU1386" s="253"/>
      <c r="AV1386" s="253"/>
      <c r="AW1386" s="253"/>
      <c r="AX1386" s="253"/>
    </row>
    <row r="1387" customHeight="1" spans="27:50">
      <c r="AA1387" s="45"/>
      <c r="AB1387" s="253"/>
      <c r="AC1387" s="253"/>
      <c r="AD1387" s="253"/>
      <c r="AE1387" s="253"/>
      <c r="AF1387" s="253"/>
      <c r="AG1387" s="253"/>
      <c r="AH1387" s="253"/>
      <c r="AI1387" s="253"/>
      <c r="AJ1387" s="253"/>
      <c r="AK1387" s="254"/>
      <c r="AL1387" s="253"/>
      <c r="AM1387" s="253"/>
      <c r="AN1387" s="253"/>
      <c r="AO1387" s="253"/>
      <c r="AP1387" s="255"/>
      <c r="AQ1387" s="253"/>
      <c r="AR1387" s="253"/>
      <c r="AS1387" s="253"/>
      <c r="AT1387" s="253"/>
      <c r="AU1387" s="253"/>
      <c r="AV1387" s="253"/>
      <c r="AW1387" s="253"/>
      <c r="AX1387" s="253"/>
    </row>
    <row r="1388" customHeight="1" spans="27:50">
      <c r="AA1388" s="45"/>
      <c r="AB1388" s="253"/>
      <c r="AC1388" s="253"/>
      <c r="AD1388" s="253"/>
      <c r="AE1388" s="253"/>
      <c r="AF1388" s="253"/>
      <c r="AG1388" s="253"/>
      <c r="AH1388" s="253"/>
      <c r="AI1388" s="253"/>
      <c r="AJ1388" s="253"/>
      <c r="AK1388" s="254"/>
      <c r="AL1388" s="253"/>
      <c r="AM1388" s="253"/>
      <c r="AN1388" s="253"/>
      <c r="AO1388" s="253"/>
      <c r="AP1388" s="255"/>
      <c r="AQ1388" s="253"/>
      <c r="AR1388" s="253"/>
      <c r="AS1388" s="253"/>
      <c r="AT1388" s="253"/>
      <c r="AU1388" s="253"/>
      <c r="AV1388" s="253"/>
      <c r="AW1388" s="253"/>
      <c r="AX1388" s="253"/>
    </row>
    <row r="1389" customHeight="1" spans="27:50">
      <c r="AA1389" s="45"/>
      <c r="AB1389" s="253"/>
      <c r="AC1389" s="253"/>
      <c r="AD1389" s="253"/>
      <c r="AE1389" s="253"/>
      <c r="AF1389" s="253"/>
      <c r="AG1389" s="253"/>
      <c r="AH1389" s="253"/>
      <c r="AI1389" s="253"/>
      <c r="AJ1389" s="253"/>
      <c r="AK1389" s="254"/>
      <c r="AL1389" s="253"/>
      <c r="AM1389" s="253"/>
      <c r="AN1389" s="253"/>
      <c r="AO1389" s="253"/>
      <c r="AP1389" s="255"/>
      <c r="AQ1389" s="253"/>
      <c r="AR1389" s="253"/>
      <c r="AS1389" s="253"/>
      <c r="AT1389" s="253"/>
      <c r="AU1389" s="253"/>
      <c r="AV1389" s="253"/>
      <c r="AW1389" s="253"/>
      <c r="AX1389" s="253"/>
    </row>
    <row r="1390" customHeight="1" spans="27:50">
      <c r="AA1390" s="45"/>
      <c r="AB1390" s="253"/>
      <c r="AC1390" s="253"/>
      <c r="AD1390" s="253"/>
      <c r="AE1390" s="253"/>
      <c r="AF1390" s="253"/>
      <c r="AG1390" s="253"/>
      <c r="AH1390" s="253"/>
      <c r="AI1390" s="253"/>
      <c r="AJ1390" s="253"/>
      <c r="AK1390" s="254"/>
      <c r="AL1390" s="253"/>
      <c r="AM1390" s="253"/>
      <c r="AN1390" s="253"/>
      <c r="AO1390" s="253"/>
      <c r="AP1390" s="255"/>
      <c r="AQ1390" s="253"/>
      <c r="AR1390" s="253"/>
      <c r="AS1390" s="253"/>
      <c r="AT1390" s="253"/>
      <c r="AU1390" s="253"/>
      <c r="AV1390" s="253"/>
      <c r="AW1390" s="253"/>
      <c r="AX1390" s="253"/>
    </row>
    <row r="1391" customHeight="1" spans="27:50">
      <c r="AA1391" s="45"/>
      <c r="AB1391" s="253"/>
      <c r="AC1391" s="253"/>
      <c r="AD1391" s="253"/>
      <c r="AE1391" s="253"/>
      <c r="AF1391" s="253"/>
      <c r="AG1391" s="253"/>
      <c r="AH1391" s="253"/>
      <c r="AI1391" s="253"/>
      <c r="AJ1391" s="253"/>
      <c r="AK1391" s="254"/>
      <c r="AL1391" s="253"/>
      <c r="AM1391" s="253"/>
      <c r="AN1391" s="253"/>
      <c r="AO1391" s="253"/>
      <c r="AP1391" s="255"/>
      <c r="AQ1391" s="253"/>
      <c r="AR1391" s="253"/>
      <c r="AS1391" s="253"/>
      <c r="AT1391" s="253"/>
      <c r="AU1391" s="253"/>
      <c r="AV1391" s="253"/>
      <c r="AW1391" s="253"/>
      <c r="AX1391" s="253"/>
    </row>
    <row r="1392" customHeight="1" spans="27:50">
      <c r="AA1392" s="45"/>
      <c r="AB1392" s="253"/>
      <c r="AC1392" s="253"/>
      <c r="AD1392" s="253"/>
      <c r="AE1392" s="253"/>
      <c r="AF1392" s="253"/>
      <c r="AG1392" s="253"/>
      <c r="AH1392" s="253"/>
      <c r="AI1392" s="253"/>
      <c r="AJ1392" s="253"/>
      <c r="AK1392" s="254"/>
      <c r="AL1392" s="253"/>
      <c r="AM1392" s="253"/>
      <c r="AN1392" s="253"/>
      <c r="AO1392" s="253"/>
      <c r="AP1392" s="255"/>
      <c r="AQ1392" s="253"/>
      <c r="AR1392" s="253"/>
      <c r="AS1392" s="253"/>
      <c r="AT1392" s="253"/>
      <c r="AU1392" s="253"/>
      <c r="AV1392" s="253"/>
      <c r="AW1392" s="253"/>
      <c r="AX1392" s="253"/>
    </row>
    <row r="1393" customHeight="1" spans="27:50">
      <c r="AA1393" s="45"/>
      <c r="AB1393" s="253"/>
      <c r="AC1393" s="253"/>
      <c r="AD1393" s="253"/>
      <c r="AE1393" s="253"/>
      <c r="AF1393" s="253"/>
      <c r="AG1393" s="253"/>
      <c r="AH1393" s="253"/>
      <c r="AI1393" s="253"/>
      <c r="AJ1393" s="253"/>
      <c r="AK1393" s="254"/>
      <c r="AL1393" s="253"/>
      <c r="AM1393" s="253"/>
      <c r="AN1393" s="253"/>
      <c r="AO1393" s="253"/>
      <c r="AP1393" s="255"/>
      <c r="AQ1393" s="253"/>
      <c r="AR1393" s="253"/>
      <c r="AS1393" s="253"/>
      <c r="AT1393" s="253"/>
      <c r="AU1393" s="253"/>
      <c r="AV1393" s="253"/>
      <c r="AW1393" s="253"/>
      <c r="AX1393" s="253"/>
    </row>
    <row r="1394" customHeight="1" spans="27:50">
      <c r="AA1394" s="45"/>
      <c r="AB1394" s="253"/>
      <c r="AC1394" s="253"/>
      <c r="AD1394" s="253"/>
      <c r="AE1394" s="253"/>
      <c r="AF1394" s="253"/>
      <c r="AG1394" s="253"/>
      <c r="AH1394" s="253"/>
      <c r="AI1394" s="253"/>
      <c r="AJ1394" s="253"/>
      <c r="AK1394" s="254"/>
      <c r="AL1394" s="253"/>
      <c r="AM1394" s="253"/>
      <c r="AN1394" s="253"/>
      <c r="AO1394" s="253"/>
      <c r="AP1394" s="255"/>
      <c r="AQ1394" s="253"/>
      <c r="AR1394" s="253"/>
      <c r="AS1394" s="253"/>
      <c r="AT1394" s="253"/>
      <c r="AU1394" s="253"/>
      <c r="AV1394" s="253"/>
      <c r="AW1394" s="253"/>
      <c r="AX1394" s="253"/>
    </row>
    <row r="1395" customHeight="1" spans="27:50">
      <c r="AA1395" s="45"/>
      <c r="AB1395" s="253"/>
      <c r="AC1395" s="253"/>
      <c r="AD1395" s="253"/>
      <c r="AE1395" s="253"/>
      <c r="AF1395" s="253"/>
      <c r="AG1395" s="253"/>
      <c r="AH1395" s="253"/>
      <c r="AI1395" s="253"/>
      <c r="AJ1395" s="253"/>
      <c r="AK1395" s="254"/>
      <c r="AL1395" s="253"/>
      <c r="AM1395" s="253"/>
      <c r="AN1395" s="253"/>
      <c r="AO1395" s="253"/>
      <c r="AP1395" s="255"/>
      <c r="AQ1395" s="253"/>
      <c r="AR1395" s="253"/>
      <c r="AS1395" s="253"/>
      <c r="AT1395" s="253"/>
      <c r="AU1395" s="253"/>
      <c r="AV1395" s="253"/>
      <c r="AW1395" s="253"/>
      <c r="AX1395" s="253"/>
    </row>
    <row r="1396" customHeight="1" spans="27:50">
      <c r="AA1396" s="45"/>
      <c r="AB1396" s="253"/>
      <c r="AC1396" s="253"/>
      <c r="AD1396" s="253"/>
      <c r="AE1396" s="253"/>
      <c r="AF1396" s="253"/>
      <c r="AG1396" s="253"/>
      <c r="AH1396" s="253"/>
      <c r="AI1396" s="253"/>
      <c r="AJ1396" s="253"/>
      <c r="AK1396" s="254"/>
      <c r="AL1396" s="253"/>
      <c r="AM1396" s="253"/>
      <c r="AN1396" s="253"/>
      <c r="AO1396" s="253"/>
      <c r="AP1396" s="255"/>
      <c r="AQ1396" s="253"/>
      <c r="AR1396" s="253"/>
      <c r="AS1396" s="253"/>
      <c r="AT1396" s="253"/>
      <c r="AU1396" s="253"/>
      <c r="AV1396" s="253"/>
      <c r="AW1396" s="253"/>
      <c r="AX1396" s="253"/>
    </row>
  </sheetData>
  <mergeCells count="37">
    <mergeCell ref="A2:X2"/>
    <mergeCell ref="A3:X3"/>
    <mergeCell ref="V4:X4"/>
    <mergeCell ref="U5:X5"/>
    <mergeCell ref="Q6:R6"/>
    <mergeCell ref="T6:V6"/>
    <mergeCell ref="AC6:AF6"/>
    <mergeCell ref="AG6:AI6"/>
    <mergeCell ref="AL6:AN6"/>
    <mergeCell ref="AO6:AQ6"/>
    <mergeCell ref="A1152:C1152"/>
    <mergeCell ref="A1153:C1153"/>
    <mergeCell ref="A1154:C1154"/>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S6:S7"/>
    <mergeCell ref="W6:W7"/>
    <mergeCell ref="X6:X7"/>
    <mergeCell ref="AA6:AA7"/>
    <mergeCell ref="AB6:AB7"/>
    <mergeCell ref="AK6:AK7"/>
    <mergeCell ref="AR6:AR7"/>
    <mergeCell ref="AS6:AS7"/>
  </mergeCells>
  <dataValidations count="1">
    <dataValidation type="list" allowBlank="1" showInputMessage="1" showErrorMessage="1" sqref="AB8:AB1396">
      <formula1>"成本法,市场法"</formula1>
    </dataValidation>
  </dataValidation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
  <dimension ref="A1:D214"/>
  <sheetViews>
    <sheetView showGridLines="0" zoomScale="96" zoomScaleNormal="96" zoomScalePageLayoutView="90" topLeftCell="B103" workbookViewId="0">
      <selection activeCell="B8" sqref="B8"/>
    </sheetView>
  </sheetViews>
  <sheetFormatPr defaultColWidth="9" defaultRowHeight="14.25" outlineLevelCol="3"/>
  <cols>
    <col min="1" max="1" width="1.5" style="552" customWidth="1"/>
    <col min="2" max="2" width="214.208333333333" style="552" customWidth="1"/>
    <col min="3" max="4" width="9" style="552" customWidth="1"/>
    <col min="5" max="16384" width="9" style="552"/>
  </cols>
  <sheetData>
    <row r="1" ht="43.3" customHeight="1" spans="1:4">
      <c r="A1" s="553"/>
      <c r="B1" s="554" t="s">
        <v>340</v>
      </c>
      <c r="C1" s="553"/>
      <c r="D1" s="553"/>
    </row>
    <row r="2" ht="19.5" customHeight="1" spans="1:4">
      <c r="A2" s="553"/>
      <c r="B2" s="555"/>
      <c r="C2" s="553"/>
      <c r="D2" s="553"/>
    </row>
    <row r="3" s="545" customFormat="1" ht="18.75" customHeight="1" spans="1:4">
      <c r="A3" s="556"/>
      <c r="B3" s="557" t="s">
        <v>341</v>
      </c>
      <c r="C3" s="556"/>
      <c r="D3" s="556"/>
    </row>
    <row r="4" s="545" customFormat="1" ht="18.75" customHeight="1" spans="1:4">
      <c r="A4" s="556"/>
      <c r="B4" s="558" t="s">
        <v>342</v>
      </c>
      <c r="C4" s="556"/>
      <c r="D4" s="556"/>
    </row>
    <row r="5" s="545" customFormat="1" ht="51" customHeight="1" spans="2:2">
      <c r="B5" s="559" t="s">
        <v>343</v>
      </c>
    </row>
    <row r="6" s="545" customFormat="1" ht="88.5" customHeight="1" spans="1:4">
      <c r="A6" s="556"/>
      <c r="B6" s="558" t="s">
        <v>344</v>
      </c>
      <c r="C6" s="556"/>
      <c r="D6" s="556"/>
    </row>
    <row r="7" s="545" customFormat="1" ht="18.75" customHeight="1" spans="1:4">
      <c r="A7" s="556"/>
      <c r="B7" s="560" t="s">
        <v>345</v>
      </c>
      <c r="C7" s="556"/>
      <c r="D7" s="556"/>
    </row>
    <row r="8" s="545" customFormat="1" ht="83.25" customHeight="1" spans="2:2">
      <c r="B8" s="559" t="s">
        <v>346</v>
      </c>
    </row>
    <row r="9" s="545" customFormat="1" ht="19.5" customHeight="1" spans="2:2">
      <c r="B9" s="561" t="s">
        <v>347</v>
      </c>
    </row>
    <row r="10" s="545" customFormat="1" ht="52.5" customHeight="1" spans="2:2">
      <c r="B10" s="561" t="s">
        <v>348</v>
      </c>
    </row>
    <row r="11" s="545" customFormat="1" ht="41.05" customHeight="1" spans="2:2">
      <c r="B11" s="561" t="s">
        <v>349</v>
      </c>
    </row>
    <row r="12" s="545" customFormat="1" ht="56.05" customHeight="1" spans="2:2">
      <c r="B12" s="561" t="s">
        <v>350</v>
      </c>
    </row>
    <row r="13" s="545" customFormat="1" ht="50.25" customHeight="1" spans="2:2">
      <c r="B13" s="561" t="s">
        <v>351</v>
      </c>
    </row>
    <row r="14" s="545" customFormat="1" ht="52.5" customHeight="1" spans="2:2">
      <c r="B14" s="561" t="s">
        <v>352</v>
      </c>
    </row>
    <row r="15" s="545" customFormat="1" ht="50.25" customHeight="1" spans="2:2">
      <c r="B15" s="561" t="s">
        <v>353</v>
      </c>
    </row>
    <row r="16" s="545" customFormat="1" ht="18.75" customHeight="1" spans="2:2">
      <c r="B16" s="562" t="s">
        <v>354</v>
      </c>
    </row>
    <row r="17" s="545" customFormat="1" ht="24" customHeight="1" spans="2:2">
      <c r="B17" s="562" t="s">
        <v>355</v>
      </c>
    </row>
    <row r="18" s="545" customFormat="1" ht="24" customHeight="1" spans="2:2">
      <c r="B18" s="563" t="s">
        <v>356</v>
      </c>
    </row>
    <row r="19" s="545" customFormat="1" ht="45" customHeight="1" spans="2:2">
      <c r="B19" s="561" t="s">
        <v>357</v>
      </c>
    </row>
    <row r="20" s="545" customFormat="1" ht="45.55" customHeight="1" spans="2:2">
      <c r="B20" s="561" t="s">
        <v>358</v>
      </c>
    </row>
    <row r="21" s="545" customFormat="1" ht="24" customHeight="1" spans="2:2">
      <c r="B21" s="563" t="s">
        <v>359</v>
      </c>
    </row>
    <row r="22" s="545" customFormat="1" ht="48.75" customHeight="1" spans="2:2">
      <c r="B22" s="561" t="s">
        <v>360</v>
      </c>
    </row>
    <row r="23" s="545" customFormat="1" ht="24" customHeight="1" spans="2:2">
      <c r="B23" s="563" t="s">
        <v>361</v>
      </c>
    </row>
    <row r="24" s="545" customFormat="1" ht="45" customHeight="1" spans="2:2">
      <c r="B24" s="561" t="s">
        <v>362</v>
      </c>
    </row>
    <row r="25" s="545" customFormat="1" ht="45" customHeight="1" spans="2:2">
      <c r="B25" s="561" t="s">
        <v>363</v>
      </c>
    </row>
    <row r="26" s="545" customFormat="1" ht="24" customHeight="1" spans="2:2">
      <c r="B26" s="563" t="s">
        <v>364</v>
      </c>
    </row>
    <row r="27" s="545" customFormat="1" ht="24.55" customHeight="1" spans="2:2">
      <c r="B27" s="561" t="s">
        <v>365</v>
      </c>
    </row>
    <row r="28" s="545" customFormat="1" ht="24.55" customHeight="1" spans="2:2">
      <c r="B28" s="561" t="s">
        <v>366</v>
      </c>
    </row>
    <row r="29" s="545" customFormat="1" ht="24.55" customHeight="1" spans="2:2">
      <c r="B29" s="561" t="s">
        <v>367</v>
      </c>
    </row>
    <row r="30" s="545" customFormat="1" ht="24" customHeight="1" spans="2:2">
      <c r="B30" s="561" t="s">
        <v>368</v>
      </c>
    </row>
    <row r="31" s="545" customFormat="1" ht="24" customHeight="1" spans="2:2">
      <c r="B31" s="561" t="s">
        <v>369</v>
      </c>
    </row>
    <row r="32" s="545" customFormat="1" ht="24" customHeight="1" spans="2:2">
      <c r="B32" s="563" t="s">
        <v>370</v>
      </c>
    </row>
    <row r="33" s="545" customFormat="1" ht="45" customHeight="1" spans="2:2">
      <c r="B33" s="561" t="s">
        <v>371</v>
      </c>
    </row>
    <row r="34" s="545" customFormat="1" ht="24" customHeight="1" spans="2:2">
      <c r="B34" s="564" t="s">
        <v>372</v>
      </c>
    </row>
    <row r="35" s="545" customFormat="1" ht="24" customHeight="1" spans="2:2">
      <c r="B35" s="551" t="s">
        <v>373</v>
      </c>
    </row>
    <row r="36" s="545" customFormat="1" ht="24" customHeight="1" spans="2:2">
      <c r="B36" s="564" t="s">
        <v>374</v>
      </c>
    </row>
    <row r="37" s="545" customFormat="1" ht="24" customHeight="1" spans="2:2">
      <c r="B37" s="565" t="s">
        <v>375</v>
      </c>
    </row>
    <row r="38" s="545" customFormat="1" ht="23.05" customHeight="1" spans="2:2">
      <c r="B38" s="563" t="s">
        <v>376</v>
      </c>
    </row>
    <row r="39" s="545" customFormat="1" ht="23.05" customHeight="1" spans="2:2">
      <c r="B39" s="561" t="s">
        <v>377</v>
      </c>
    </row>
    <row r="40" s="545" customFormat="1" ht="24" customHeight="1" spans="2:2">
      <c r="B40" s="563" t="s">
        <v>378</v>
      </c>
    </row>
    <row r="41" s="545" customFormat="1" ht="75" customHeight="1" spans="2:2">
      <c r="B41" s="561" t="s">
        <v>379</v>
      </c>
    </row>
    <row r="42" s="545" customFormat="1" ht="24" customHeight="1" spans="2:2">
      <c r="B42" s="563" t="s">
        <v>380</v>
      </c>
    </row>
    <row r="43" s="545" customFormat="1" ht="121.3" customHeight="1" spans="2:2">
      <c r="B43" s="561" t="s">
        <v>381</v>
      </c>
    </row>
    <row r="44" s="545" customFormat="1" ht="26.8" customHeight="1" spans="2:2">
      <c r="B44" s="563" t="s">
        <v>382</v>
      </c>
    </row>
    <row r="45" s="545" customFormat="1" ht="27" customHeight="1" spans="2:2">
      <c r="B45" s="566" t="s">
        <v>373</v>
      </c>
    </row>
    <row r="46" s="545" customFormat="1" ht="27" customHeight="1" spans="2:2">
      <c r="B46" s="564" t="s">
        <v>383</v>
      </c>
    </row>
    <row r="47" s="545" customFormat="1" ht="49.3" customHeight="1" spans="2:2">
      <c r="B47" s="566" t="s">
        <v>384</v>
      </c>
    </row>
    <row r="48" s="545" customFormat="1" ht="24" customHeight="1" spans="2:2">
      <c r="B48" s="563" t="s">
        <v>385</v>
      </c>
    </row>
    <row r="49" s="545" customFormat="1" ht="24" customHeight="1" spans="2:2">
      <c r="B49" s="566" t="s">
        <v>386</v>
      </c>
    </row>
    <row r="50" s="545" customFormat="1" ht="27" customHeight="1" spans="2:2">
      <c r="B50" s="563" t="s">
        <v>387</v>
      </c>
    </row>
    <row r="51" s="545" customFormat="1" ht="27" customHeight="1" spans="2:2">
      <c r="B51" s="566" t="s">
        <v>388</v>
      </c>
    </row>
    <row r="52" s="545" customFormat="1" ht="27" customHeight="1" spans="2:2">
      <c r="B52" s="566" t="s">
        <v>389</v>
      </c>
    </row>
    <row r="53" s="545" customFormat="1" ht="27" customHeight="1" spans="2:2">
      <c r="B53" s="566" t="s">
        <v>390</v>
      </c>
    </row>
    <row r="54" s="545" customFormat="1" ht="27" customHeight="1" spans="2:2">
      <c r="B54" s="566" t="s">
        <v>391</v>
      </c>
    </row>
    <row r="55" s="545" customFormat="1" ht="42" customHeight="1" spans="2:2">
      <c r="B55" s="566" t="s">
        <v>392</v>
      </c>
    </row>
    <row r="56" s="545" customFormat="1" ht="27" customHeight="1" spans="2:2">
      <c r="B56" s="564" t="s">
        <v>393</v>
      </c>
    </row>
    <row r="57" s="545" customFormat="1" ht="27" customHeight="1" spans="2:2">
      <c r="B57" s="551" t="s">
        <v>394</v>
      </c>
    </row>
    <row r="58" s="545" customFormat="1" ht="27" customHeight="1" spans="2:2">
      <c r="B58" s="564" t="s">
        <v>395</v>
      </c>
    </row>
    <row r="59" s="545" customFormat="1" ht="27" customHeight="1" spans="2:2">
      <c r="B59" s="566" t="s">
        <v>396</v>
      </c>
    </row>
    <row r="60" s="545" customFormat="1" ht="27" customHeight="1" spans="2:2">
      <c r="B60" s="563" t="s">
        <v>397</v>
      </c>
    </row>
    <row r="61" s="545" customFormat="1" ht="27" customHeight="1" spans="2:2">
      <c r="B61" s="551" t="s">
        <v>398</v>
      </c>
    </row>
    <row r="62" s="545" customFormat="1" ht="27" customHeight="1" spans="2:2">
      <c r="B62" s="563" t="s">
        <v>399</v>
      </c>
    </row>
    <row r="63" s="545" customFormat="1" ht="27" customHeight="1" spans="2:2">
      <c r="B63" s="566" t="s">
        <v>398</v>
      </c>
    </row>
    <row r="64" s="545" customFormat="1" ht="27" customHeight="1" spans="2:2">
      <c r="B64" s="567" t="s">
        <v>400</v>
      </c>
    </row>
    <row r="65" s="545" customFormat="1" ht="27" customHeight="1" spans="2:2">
      <c r="B65" s="563" t="s">
        <v>401</v>
      </c>
    </row>
    <row r="66" s="545" customFormat="1" ht="27" customHeight="1" spans="2:2">
      <c r="B66" s="568" t="s">
        <v>373</v>
      </c>
    </row>
    <row r="67" s="545" customFormat="1" ht="27" customHeight="1" spans="2:2">
      <c r="B67" s="563" t="s">
        <v>402</v>
      </c>
    </row>
    <row r="68" s="545" customFormat="1" ht="27" customHeight="1" spans="2:2">
      <c r="B68" s="568" t="s">
        <v>373</v>
      </c>
    </row>
    <row r="69" s="545" customFormat="1" ht="27" customHeight="1" spans="2:2">
      <c r="B69" s="563" t="s">
        <v>403</v>
      </c>
    </row>
    <row r="70" s="545" customFormat="1" ht="27" customHeight="1" spans="2:2">
      <c r="B70" s="569" t="s">
        <v>404</v>
      </c>
    </row>
    <row r="71" s="545" customFormat="1" ht="27" customHeight="1" spans="2:2">
      <c r="B71" s="563" t="s">
        <v>405</v>
      </c>
    </row>
    <row r="72" s="545" customFormat="1" ht="27" customHeight="1" spans="2:2">
      <c r="B72" s="566" t="s">
        <v>406</v>
      </c>
    </row>
    <row r="73" s="545" customFormat="1" ht="27" customHeight="1" spans="2:2">
      <c r="B73" s="564" t="s">
        <v>407</v>
      </c>
    </row>
    <row r="74" s="545" customFormat="1" ht="27" customHeight="1" spans="2:2">
      <c r="B74" s="551" t="s">
        <v>408</v>
      </c>
    </row>
    <row r="75" s="545" customFormat="1" ht="27" customHeight="1" spans="2:2">
      <c r="B75" s="564" t="s">
        <v>409</v>
      </c>
    </row>
    <row r="76" s="545" customFormat="1" ht="27" customHeight="1" spans="2:2">
      <c r="B76" s="551" t="s">
        <v>410</v>
      </c>
    </row>
    <row r="77" s="545" customFormat="1" ht="26.8" customHeight="1" spans="2:2">
      <c r="B77" s="563" t="s">
        <v>411</v>
      </c>
    </row>
    <row r="78" s="545" customFormat="1" ht="45" customHeight="1" spans="2:2">
      <c r="B78" s="566" t="s">
        <v>412</v>
      </c>
    </row>
    <row r="79" s="545" customFormat="1" ht="27" customHeight="1" spans="2:2">
      <c r="B79" s="563" t="s">
        <v>413</v>
      </c>
    </row>
    <row r="80" s="545" customFormat="1" ht="26.8" customHeight="1" spans="2:2">
      <c r="B80" s="563" t="s">
        <v>414</v>
      </c>
    </row>
    <row r="81" s="545" customFormat="1" ht="18.75" customHeight="1" spans="2:2">
      <c r="B81" s="569" t="s">
        <v>415</v>
      </c>
    </row>
    <row r="82" s="545" customFormat="1" ht="18.75" customHeight="1" spans="2:2">
      <c r="B82" s="569" t="s">
        <v>416</v>
      </c>
    </row>
    <row r="83" s="545" customFormat="1" ht="18.75" customHeight="1" spans="2:2">
      <c r="B83" s="569" t="s">
        <v>417</v>
      </c>
    </row>
    <row r="84" s="545" customFormat="1" ht="18.75" customHeight="1" spans="2:2">
      <c r="B84" s="569" t="s">
        <v>418</v>
      </c>
    </row>
    <row r="85" s="545" customFormat="1" ht="18.75" customHeight="1" spans="2:2">
      <c r="B85" s="569" t="s">
        <v>419</v>
      </c>
    </row>
    <row r="86" s="545" customFormat="1" ht="18.75" customHeight="1" spans="2:2">
      <c r="B86" s="569" t="s">
        <v>420</v>
      </c>
    </row>
    <row r="87" s="545" customFormat="1" ht="18.75" customHeight="1" spans="2:2">
      <c r="B87" s="570" t="s">
        <v>421</v>
      </c>
    </row>
    <row r="88" s="545" customFormat="1" ht="18.75" customHeight="1" spans="2:2">
      <c r="B88" s="570" t="s">
        <v>422</v>
      </c>
    </row>
    <row r="89" s="545" customFormat="1" ht="18.75" customHeight="1" spans="2:2">
      <c r="B89" s="570" t="s">
        <v>423</v>
      </c>
    </row>
    <row r="90" s="545" customFormat="1" ht="18.75" customHeight="1" spans="2:2">
      <c r="B90" s="570" t="s">
        <v>424</v>
      </c>
    </row>
    <row r="91" s="545" customFormat="1" ht="18.75" customHeight="1" spans="2:2">
      <c r="B91" s="570" t="s">
        <v>425</v>
      </c>
    </row>
    <row r="92" s="545" customFormat="1" ht="18.75" customHeight="1" spans="2:2">
      <c r="B92" s="570" t="s">
        <v>426</v>
      </c>
    </row>
    <row r="93" s="545" customFormat="1" ht="18.75" customHeight="1" spans="2:2">
      <c r="B93" s="570" t="s">
        <v>427</v>
      </c>
    </row>
    <row r="94" s="545" customFormat="1" ht="18.75" customHeight="1" spans="2:2">
      <c r="B94" s="570" t="s">
        <v>428</v>
      </c>
    </row>
    <row r="95" s="545" customFormat="1" ht="18.75" customHeight="1" spans="2:2">
      <c r="B95" s="570" t="s">
        <v>429</v>
      </c>
    </row>
    <row r="96" s="545" customFormat="1" ht="40.3" customHeight="1" spans="2:2">
      <c r="B96" s="570" t="s">
        <v>430</v>
      </c>
    </row>
    <row r="97" s="545" customFormat="1" ht="18.75" customHeight="1" spans="2:2">
      <c r="B97" s="570" t="s">
        <v>431</v>
      </c>
    </row>
    <row r="98" s="545" customFormat="1" ht="37.5" customHeight="1" spans="2:2">
      <c r="B98" s="570" t="s">
        <v>432</v>
      </c>
    </row>
    <row r="99" s="545" customFormat="1" ht="27" customHeight="1" spans="2:2">
      <c r="B99" s="563" t="s">
        <v>433</v>
      </c>
    </row>
    <row r="100" s="545" customFormat="1" ht="18.75" customHeight="1" spans="2:2">
      <c r="B100" s="570" t="s">
        <v>434</v>
      </c>
    </row>
    <row r="101" s="545" customFormat="1" ht="18.75" customHeight="1" spans="2:2">
      <c r="B101" s="570" t="s">
        <v>435</v>
      </c>
    </row>
    <row r="102" s="545" customFormat="1" ht="19.5" customHeight="1" spans="2:2">
      <c r="B102" s="570" t="s">
        <v>436</v>
      </c>
    </row>
    <row r="103" s="545" customFormat="1" ht="18.75" customHeight="1" spans="2:2">
      <c r="B103" s="570" t="s">
        <v>437</v>
      </c>
    </row>
    <row r="104" s="545" customFormat="1" ht="18.75" customHeight="1" spans="2:2">
      <c r="B104" s="570" t="s">
        <v>438</v>
      </c>
    </row>
    <row r="105" s="545" customFormat="1" ht="18.75" customHeight="1" spans="2:2">
      <c r="B105" s="570" t="s">
        <v>439</v>
      </c>
    </row>
    <row r="106" s="545" customFormat="1" ht="19.5" customHeight="1" spans="2:2">
      <c r="B106" s="570" t="s">
        <v>440</v>
      </c>
    </row>
    <row r="107" s="545" customFormat="1" ht="18.75" customHeight="1" spans="2:2">
      <c r="B107" s="570" t="s">
        <v>441</v>
      </c>
    </row>
    <row r="108" s="545" customFormat="1" ht="19.5" customHeight="1" spans="2:2">
      <c r="B108" s="570" t="s">
        <v>442</v>
      </c>
    </row>
    <row r="109" s="545" customFormat="1" ht="18.75" customHeight="1" spans="2:2">
      <c r="B109" s="570" t="s">
        <v>443</v>
      </c>
    </row>
    <row r="110" s="545" customFormat="1" ht="27" customHeight="1" spans="2:2">
      <c r="B110" s="571" t="s">
        <v>444</v>
      </c>
    </row>
    <row r="111" s="545" customFormat="1" ht="27" customHeight="1" spans="2:2">
      <c r="B111" s="545" t="s">
        <v>445</v>
      </c>
    </row>
    <row r="112" s="545" customFormat="1" ht="27" customHeight="1" spans="2:2">
      <c r="B112" s="571" t="s">
        <v>446</v>
      </c>
    </row>
    <row r="113" s="546" customFormat="1" ht="27" customHeight="1" spans="2:2">
      <c r="B113" s="572" t="s">
        <v>447</v>
      </c>
    </row>
    <row r="114" s="545" customFormat="1" ht="45" customHeight="1" spans="2:2">
      <c r="B114" s="573" t="s">
        <v>448</v>
      </c>
    </row>
    <row r="115" s="545" customFormat="1" ht="40.3" customHeight="1" spans="2:2">
      <c r="B115" s="569" t="s">
        <v>449</v>
      </c>
    </row>
    <row r="116" s="545" customFormat="1" ht="31.3" customHeight="1" spans="2:2">
      <c r="B116" s="569" t="s">
        <v>450</v>
      </c>
    </row>
    <row r="117" s="545" customFormat="1" ht="26.05" customHeight="1" spans="2:2">
      <c r="B117" s="569" t="s">
        <v>451</v>
      </c>
    </row>
    <row r="118" s="545" customFormat="1" ht="26.05" customHeight="1" spans="2:2">
      <c r="B118" s="569" t="s">
        <v>452</v>
      </c>
    </row>
    <row r="119" s="545" customFormat="1" ht="26.05" customHeight="1" spans="2:2">
      <c r="B119" s="569" t="s">
        <v>453</v>
      </c>
    </row>
    <row r="120" s="545" customFormat="1" ht="26.05" customHeight="1" spans="2:2">
      <c r="B120" s="563" t="s">
        <v>454</v>
      </c>
    </row>
    <row r="121" s="545" customFormat="1" ht="30" customHeight="1" spans="2:2">
      <c r="B121" s="569" t="s">
        <v>455</v>
      </c>
    </row>
    <row r="122" s="545" customFormat="1" ht="27" customHeight="1" spans="2:2">
      <c r="B122" s="563" t="s">
        <v>456</v>
      </c>
    </row>
    <row r="123" s="545" customFormat="1" ht="30" customHeight="1" spans="2:2">
      <c r="B123" s="569" t="s">
        <v>457</v>
      </c>
    </row>
    <row r="124" s="545" customFormat="1" ht="30" customHeight="1" spans="2:2">
      <c r="B124" s="569" t="s">
        <v>458</v>
      </c>
    </row>
    <row r="125" s="545" customFormat="1" ht="27.55" customHeight="1" spans="2:2">
      <c r="B125" s="569" t="s">
        <v>459</v>
      </c>
    </row>
    <row r="126" s="545" customFormat="1" ht="27.55" customHeight="1" spans="2:2">
      <c r="B126" s="564" t="s">
        <v>460</v>
      </c>
    </row>
    <row r="127" s="545" customFormat="1" ht="27.55" customHeight="1" spans="2:2">
      <c r="B127" s="551" t="s">
        <v>461</v>
      </c>
    </row>
    <row r="128" s="545" customFormat="1" ht="27.55" customHeight="1" spans="2:2">
      <c r="B128" s="564" t="s">
        <v>462</v>
      </c>
    </row>
    <row r="129" s="547" customFormat="1" ht="26.05" customHeight="1" spans="2:2">
      <c r="B129" s="563" t="s">
        <v>463</v>
      </c>
    </row>
    <row r="130" s="545" customFormat="1" ht="27" customHeight="1" spans="2:2">
      <c r="B130" s="569" t="s">
        <v>464</v>
      </c>
    </row>
    <row r="131" s="547" customFormat="1" ht="27" customHeight="1" spans="2:2">
      <c r="B131" s="569" t="s">
        <v>465</v>
      </c>
    </row>
    <row r="132" s="548" customFormat="1" ht="27" customHeight="1" spans="2:2">
      <c r="B132" s="569" t="s">
        <v>466</v>
      </c>
    </row>
    <row r="133" s="548" customFormat="1" ht="27" customHeight="1" spans="2:2">
      <c r="B133" s="563" t="s">
        <v>467</v>
      </c>
    </row>
    <row r="134" s="548" customFormat="1" ht="27" customHeight="1" spans="2:2">
      <c r="B134" s="569" t="s">
        <v>468</v>
      </c>
    </row>
    <row r="135" s="548" customFormat="1" ht="27" customHeight="1" spans="2:2">
      <c r="B135" s="569" t="s">
        <v>469</v>
      </c>
    </row>
    <row r="136" s="549" customFormat="1" ht="27" customHeight="1" spans="2:2">
      <c r="B136" s="569" t="s">
        <v>470</v>
      </c>
    </row>
    <row r="137" s="548" customFormat="1" ht="27" customHeight="1" spans="2:2">
      <c r="B137" s="569" t="s">
        <v>412</v>
      </c>
    </row>
    <row r="138" s="548" customFormat="1" ht="27.75" customHeight="1" spans="2:2">
      <c r="B138" s="564" t="s">
        <v>471</v>
      </c>
    </row>
    <row r="139" s="548" customFormat="1" ht="27.75" customHeight="1" spans="2:2">
      <c r="B139" s="566" t="s">
        <v>472</v>
      </c>
    </row>
    <row r="140" s="548" customFormat="1" ht="30" customHeight="1" spans="2:2">
      <c r="B140" s="574" t="s">
        <v>473</v>
      </c>
    </row>
    <row r="141" s="548" customFormat="1" ht="30" customHeight="1" spans="2:2">
      <c r="B141" s="569" t="s">
        <v>474</v>
      </c>
    </row>
    <row r="142" s="548" customFormat="1" ht="27" customHeight="1" spans="2:2">
      <c r="B142" s="574" t="s">
        <v>475</v>
      </c>
    </row>
    <row r="143" s="548" customFormat="1" ht="27" customHeight="1" spans="2:2">
      <c r="B143" s="575" t="s">
        <v>476</v>
      </c>
    </row>
    <row r="144" s="548" customFormat="1" ht="27" customHeight="1" spans="2:2">
      <c r="B144" s="564" t="s">
        <v>477</v>
      </c>
    </row>
    <row r="145" s="548" customFormat="1" ht="27" customHeight="1" spans="2:2">
      <c r="B145" s="551" t="s">
        <v>478</v>
      </c>
    </row>
    <row r="146" s="548" customFormat="1" ht="27" customHeight="1" spans="2:2">
      <c r="B146" s="564" t="s">
        <v>479</v>
      </c>
    </row>
    <row r="147" s="548" customFormat="1" ht="27" customHeight="1" spans="2:2">
      <c r="B147" s="551" t="s">
        <v>480</v>
      </c>
    </row>
    <row r="148" s="549" customFormat="1" ht="27" customHeight="1" spans="2:2">
      <c r="B148" s="563" t="s">
        <v>481</v>
      </c>
    </row>
    <row r="149" s="549" customFormat="1" ht="27" customHeight="1" spans="2:2">
      <c r="B149" s="551" t="s">
        <v>482</v>
      </c>
    </row>
    <row r="150" s="545" customFormat="1" ht="27" customHeight="1" spans="2:2">
      <c r="B150" s="564" t="s">
        <v>483</v>
      </c>
    </row>
    <row r="151" s="545" customFormat="1" ht="27" customHeight="1" spans="2:2">
      <c r="B151" s="551" t="s">
        <v>484</v>
      </c>
    </row>
    <row r="152" s="545" customFormat="1" ht="27.75" customHeight="1" spans="2:2">
      <c r="B152" s="563" t="s">
        <v>485</v>
      </c>
    </row>
    <row r="153" s="545" customFormat="1" ht="30" customHeight="1" spans="2:2">
      <c r="B153" s="576" t="s">
        <v>486</v>
      </c>
    </row>
    <row r="154" s="545" customFormat="1" ht="27.75" customHeight="1" spans="2:2">
      <c r="B154" s="563" t="s">
        <v>487</v>
      </c>
    </row>
    <row r="155" s="545" customFormat="1" ht="27.75" customHeight="1" spans="2:2">
      <c r="B155" s="576" t="s">
        <v>488</v>
      </c>
    </row>
    <row r="156" s="545" customFormat="1" ht="27.75" customHeight="1" spans="2:2">
      <c r="B156" s="563" t="s">
        <v>489</v>
      </c>
    </row>
    <row r="157" s="545" customFormat="1" ht="27.75" customHeight="1" spans="2:2">
      <c r="B157" s="576" t="s">
        <v>488</v>
      </c>
    </row>
    <row r="158" s="545" customFormat="1" ht="27" customHeight="1" spans="2:2">
      <c r="B158" s="563" t="s">
        <v>490</v>
      </c>
    </row>
    <row r="159" s="547" customFormat="1" ht="26.05" customHeight="1" spans="2:2">
      <c r="B159" s="576" t="s">
        <v>491</v>
      </c>
    </row>
    <row r="160" s="548" customFormat="1" ht="27.55" customHeight="1" spans="2:2">
      <c r="B160" s="563" t="s">
        <v>492</v>
      </c>
    </row>
    <row r="161" s="550" customFormat="1" ht="27" customHeight="1" spans="2:2">
      <c r="B161" s="576" t="s">
        <v>404</v>
      </c>
    </row>
    <row r="162" s="548" customFormat="1" ht="27.55" customHeight="1" spans="2:2">
      <c r="B162" s="563" t="s">
        <v>493</v>
      </c>
    </row>
    <row r="163" s="547" customFormat="1" ht="26.05" customHeight="1" spans="2:2">
      <c r="B163" s="576" t="s">
        <v>494</v>
      </c>
    </row>
    <row r="164" s="545" customFormat="1" ht="30.75" customHeight="1" spans="2:2">
      <c r="B164" s="563" t="s">
        <v>495</v>
      </c>
    </row>
    <row r="165" s="545" customFormat="1" ht="30.75" customHeight="1" spans="2:2">
      <c r="B165" s="563" t="s">
        <v>496</v>
      </c>
    </row>
    <row r="166" s="545" customFormat="1" ht="30.75" customHeight="1" spans="2:2">
      <c r="B166" s="577" t="s">
        <v>497</v>
      </c>
    </row>
    <row r="167" s="545" customFormat="1" ht="30.75" customHeight="1" spans="2:2">
      <c r="B167" s="563" t="s">
        <v>498</v>
      </c>
    </row>
    <row r="168" s="545" customFormat="1" ht="30.75" customHeight="1" spans="2:2">
      <c r="B168" s="570" t="s">
        <v>499</v>
      </c>
    </row>
    <row r="169" s="545" customFormat="1" ht="30.75" customHeight="1" spans="2:2">
      <c r="B169" s="570" t="s">
        <v>500</v>
      </c>
    </row>
    <row r="170" s="545" customFormat="1" ht="30.75" customHeight="1" spans="2:2">
      <c r="B170" s="578" t="s">
        <v>501</v>
      </c>
    </row>
    <row r="171" s="545" customFormat="1" ht="30.75" customHeight="1" spans="2:2">
      <c r="B171" s="579" t="s">
        <v>502</v>
      </c>
    </row>
    <row r="172" s="545" customFormat="1" ht="28.3" customHeight="1" spans="2:2">
      <c r="B172" s="578" t="s">
        <v>503</v>
      </c>
    </row>
    <row r="173" s="545" customFormat="1" ht="30.75" customHeight="1" spans="2:2">
      <c r="B173" s="580" t="s">
        <v>504</v>
      </c>
    </row>
    <row r="174" s="545" customFormat="1" ht="27" customHeight="1" spans="2:2">
      <c r="B174" s="578" t="s">
        <v>505</v>
      </c>
    </row>
    <row r="175" s="545" customFormat="1" ht="27" customHeight="1" spans="2:2">
      <c r="B175" s="579" t="s">
        <v>394</v>
      </c>
    </row>
    <row r="176" s="545" customFormat="1" ht="30" customHeight="1" spans="2:2">
      <c r="B176" s="580" t="s">
        <v>506</v>
      </c>
    </row>
    <row r="177" s="545" customFormat="1" ht="27" customHeight="1" spans="2:2">
      <c r="B177" s="581" t="s">
        <v>507</v>
      </c>
    </row>
    <row r="178" s="545" customFormat="1" ht="30" customHeight="1" spans="2:2">
      <c r="B178" s="580" t="s">
        <v>508</v>
      </c>
    </row>
    <row r="179" s="545" customFormat="1" ht="27" customHeight="1" spans="2:2">
      <c r="B179" s="581" t="s">
        <v>509</v>
      </c>
    </row>
    <row r="180" s="545" customFormat="1" ht="30" customHeight="1" spans="2:2">
      <c r="B180" s="580" t="s">
        <v>510</v>
      </c>
    </row>
    <row r="181" s="551" customFormat="1" ht="30" customHeight="1" spans="2:2">
      <c r="B181" s="578" t="s">
        <v>511</v>
      </c>
    </row>
    <row r="182" s="551" customFormat="1" ht="30" customHeight="1" spans="2:2">
      <c r="B182" s="582" t="s">
        <v>512</v>
      </c>
    </row>
    <row r="183" s="551" customFormat="1" ht="30" customHeight="1" spans="2:2">
      <c r="B183" s="580" t="s">
        <v>513</v>
      </c>
    </row>
    <row r="184" s="545" customFormat="1" ht="27" customHeight="1" spans="2:2">
      <c r="B184" s="581" t="s">
        <v>514</v>
      </c>
    </row>
    <row r="185" s="545" customFormat="1" ht="30" customHeight="1" spans="2:2">
      <c r="B185" s="578" t="s">
        <v>515</v>
      </c>
    </row>
    <row r="186" s="545" customFormat="1" ht="30" customHeight="1" spans="2:2">
      <c r="B186" s="580" t="s">
        <v>516</v>
      </c>
    </row>
    <row r="187" s="545" customFormat="1" ht="27" customHeight="1" spans="2:2">
      <c r="B187" s="581" t="s">
        <v>517</v>
      </c>
    </row>
    <row r="188" s="545" customFormat="1" ht="30" customHeight="1" spans="2:2">
      <c r="B188" s="578" t="s">
        <v>518</v>
      </c>
    </row>
    <row r="189" s="545" customFormat="1" ht="30" customHeight="1" spans="2:2">
      <c r="B189" s="578" t="s">
        <v>519</v>
      </c>
    </row>
    <row r="190" s="545" customFormat="1" ht="30" customHeight="1" spans="2:2">
      <c r="B190" s="578" t="s">
        <v>520</v>
      </c>
    </row>
    <row r="191" s="545" customFormat="1" ht="30" customHeight="1" spans="2:2">
      <c r="B191" s="578" t="s">
        <v>521</v>
      </c>
    </row>
    <row r="192" s="545" customFormat="1" ht="30" customHeight="1" spans="2:2">
      <c r="B192" s="579" t="s">
        <v>522</v>
      </c>
    </row>
    <row r="193" s="545" customFormat="1" ht="30" customHeight="1" spans="2:2">
      <c r="B193" s="580" t="s">
        <v>523</v>
      </c>
    </row>
    <row r="194" s="545" customFormat="1" ht="27" customHeight="1" spans="2:2">
      <c r="B194" s="573" t="s">
        <v>404</v>
      </c>
    </row>
    <row r="195" s="545" customFormat="1" ht="30" customHeight="1" spans="2:2">
      <c r="B195" s="580" t="s">
        <v>524</v>
      </c>
    </row>
    <row r="196" s="545" customFormat="1" ht="27" customHeight="1" spans="2:2">
      <c r="B196" s="573" t="s">
        <v>404</v>
      </c>
    </row>
    <row r="197" s="545" customFormat="1" ht="27" customHeight="1" spans="2:2">
      <c r="B197" s="583"/>
    </row>
    <row r="198" s="545" customFormat="1" ht="27" customHeight="1" spans="2:2">
      <c r="B198" s="583"/>
    </row>
    <row r="199" s="545" customFormat="1" ht="27" customHeight="1" spans="2:2">
      <c r="B199" s="583"/>
    </row>
    <row r="200" s="545" customFormat="1"/>
    <row r="201" s="545" customFormat="1"/>
    <row r="202" s="545" customFormat="1"/>
    <row r="203" s="545" customFormat="1"/>
    <row r="204" s="545" customFormat="1"/>
    <row r="205" s="545" customFormat="1"/>
    <row r="206" s="545" customFormat="1"/>
    <row r="207" s="545" customFormat="1"/>
    <row r="208" s="545" customFormat="1"/>
    <row r="209" s="545" customFormat="1"/>
    <row r="210" s="545" customFormat="1"/>
    <row r="211" s="545" customFormat="1"/>
    <row r="212" s="545" customFormat="1"/>
    <row r="213" s="545" customFormat="1"/>
    <row r="214" s="545" customFormat="1"/>
  </sheetData>
  <hyperlinks>
    <hyperlink ref="B64" location="'长期投资汇总表'!A6" display="2.非流动资产填表说明(表4--1至4--17)"/>
  </hyperlinks>
  <pageMargins left="0.699305555555556" right="0.699305555555556" top="0.75" bottom="0.75"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2">
    <pageSetUpPr fitToPage="1"/>
  </sheetPr>
  <dimension ref="A1:X29"/>
  <sheetViews>
    <sheetView showGridLines="0" zoomScale="96" zoomScaleNormal="96" topLeftCell="G1" workbookViewId="0">
      <selection activeCell="J8" sqref="J8"/>
    </sheetView>
  </sheetViews>
  <sheetFormatPr defaultColWidth="9" defaultRowHeight="15.75" customHeight="1"/>
  <cols>
    <col min="1" max="1" width="4.20833333333333" style="3" customWidth="1"/>
    <col min="2" max="3" width="8.20833333333333" style="3" customWidth="1"/>
    <col min="4" max="4" width="13.2083333333333" style="3" customWidth="1"/>
    <col min="5" max="8" width="8.20833333333333" style="3" customWidth="1"/>
    <col min="9" max="9" width="5" style="3" customWidth="1"/>
    <col min="10" max="12" width="8.20833333333333" style="3" customWidth="1"/>
    <col min="13" max="13" width="9.5" style="3" customWidth="1"/>
    <col min="14" max="14" width="5.20833333333333" style="3" customWidth="1"/>
    <col min="15" max="15" width="8.20833333333333" style="3" customWidth="1"/>
    <col min="16" max="16" width="9.70833333333333" style="3" customWidth="1"/>
    <col min="17" max="17" width="10.5" style="3" customWidth="1"/>
    <col min="18" max="18" width="8.70833333333333" style="3" customWidth="1"/>
    <col min="19" max="19" width="10.7083333333333" style="3" customWidth="1"/>
    <col min="20" max="20" width="7.70833333333333" style="3" customWidth="1"/>
    <col min="21" max="21" width="10.7083333333333" style="3" customWidth="1"/>
    <col min="22" max="22" width="7.70833333333333" style="3" customWidth="1"/>
    <col min="23" max="23" width="18.2083333333333" style="3" customWidth="1"/>
    <col min="24" max="24" width="8.20833333333333" style="3" customWidth="1"/>
    <col min="25" max="26" width="9" style="3" customWidth="1"/>
    <col min="27" max="16384" width="9" style="3"/>
  </cols>
  <sheetData>
    <row r="1" customHeight="1" spans="1:1">
      <c r="A1" s="4" t="s">
        <v>0</v>
      </c>
    </row>
    <row r="2" s="1" customFormat="1" ht="30" customHeight="1" spans="1:24">
      <c r="A2" s="201" t="s">
        <v>3215</v>
      </c>
      <c r="B2" s="202"/>
      <c r="C2" s="202"/>
      <c r="D2" s="202"/>
      <c r="E2" s="202"/>
      <c r="F2" s="202"/>
      <c r="G2" s="202"/>
      <c r="H2" s="202"/>
      <c r="I2" s="202"/>
      <c r="J2" s="202"/>
      <c r="K2" s="202"/>
      <c r="L2" s="202"/>
      <c r="M2" s="202"/>
      <c r="N2" s="202"/>
      <c r="O2" s="202"/>
      <c r="P2" s="202"/>
      <c r="Q2" s="202"/>
      <c r="R2" s="202"/>
      <c r="S2" s="202"/>
      <c r="T2" s="202"/>
      <c r="U2" s="202"/>
      <c r="V2" s="202"/>
      <c r="W2" s="202"/>
      <c r="X2" s="202"/>
    </row>
    <row r="3" customHeight="1" spans="1:1">
      <c r="A3" s="2" t="e">
        <f>"评估基准日："&amp;TEXT(#REF!,"yyyy年mm月dd日")</f>
        <v>#REF!</v>
      </c>
    </row>
    <row r="4" ht="14.25" customHeight="1" spans="1:23">
      <c r="A4" s="2"/>
      <c r="B4" s="2"/>
      <c r="C4" s="2"/>
      <c r="D4" s="2"/>
      <c r="E4" s="2"/>
      <c r="F4" s="2"/>
      <c r="G4" s="2"/>
      <c r="H4" s="2"/>
      <c r="I4" s="2"/>
      <c r="J4" s="2"/>
      <c r="K4" s="2"/>
      <c r="L4" s="2"/>
      <c r="M4" s="2"/>
      <c r="N4" s="2"/>
      <c r="O4" s="2"/>
      <c r="P4" s="2"/>
      <c r="Q4" s="2"/>
      <c r="R4" s="2"/>
      <c r="S4" s="2"/>
      <c r="T4" s="2"/>
      <c r="U4" s="2"/>
      <c r="V4" s="2"/>
      <c r="W4" s="7" t="s">
        <v>3216</v>
      </c>
    </row>
    <row r="5" customHeight="1" spans="1:23">
      <c r="A5" s="8" t="e">
        <f>#REF!&amp;"："&amp;#REF!</f>
        <v>#REF!</v>
      </c>
      <c r="B5" s="9"/>
      <c r="C5" s="9"/>
      <c r="D5" s="9"/>
      <c r="E5" s="9"/>
      <c r="F5" s="9"/>
      <c r="G5" s="9"/>
      <c r="H5" s="9"/>
      <c r="I5" s="9"/>
      <c r="J5" s="9"/>
      <c r="K5" s="9"/>
      <c r="L5" s="9"/>
      <c r="M5" s="9"/>
      <c r="N5" s="10"/>
      <c r="O5" s="10"/>
      <c r="W5" s="7" t="s">
        <v>1231</v>
      </c>
    </row>
    <row r="6" s="2" customFormat="1" ht="12.75" customHeight="1" spans="1:23">
      <c r="A6" s="25" t="s">
        <v>4</v>
      </c>
      <c r="B6" s="67" t="s">
        <v>1691</v>
      </c>
      <c r="C6" s="25" t="s">
        <v>3217</v>
      </c>
      <c r="D6" s="67" t="s">
        <v>3218</v>
      </c>
      <c r="E6" s="88" t="s">
        <v>3219</v>
      </c>
      <c r="F6" s="88" t="s">
        <v>1065</v>
      </c>
      <c r="G6" s="88" t="s">
        <v>3095</v>
      </c>
      <c r="H6" s="88" t="s">
        <v>997</v>
      </c>
      <c r="I6" s="88" t="s">
        <v>998</v>
      </c>
      <c r="J6" s="88" t="s">
        <v>1795</v>
      </c>
      <c r="K6" s="88" t="s">
        <v>1137</v>
      </c>
      <c r="L6" s="88" t="s">
        <v>3220</v>
      </c>
      <c r="M6" s="88" t="s">
        <v>3221</v>
      </c>
      <c r="N6" s="67" t="s">
        <v>1703</v>
      </c>
      <c r="O6" s="67" t="s">
        <v>1735</v>
      </c>
      <c r="P6" s="25" t="s">
        <v>6</v>
      </c>
      <c r="Q6" s="69"/>
      <c r="R6" s="67" t="s">
        <v>979</v>
      </c>
      <c r="S6" s="25" t="s">
        <v>7</v>
      </c>
      <c r="T6" s="72"/>
      <c r="U6" s="69"/>
      <c r="V6" s="88" t="s">
        <v>576</v>
      </c>
      <c r="W6" s="88" t="s">
        <v>176</v>
      </c>
    </row>
    <row r="7" s="2" customFormat="1" ht="12.75" customHeight="1" spans="1:24">
      <c r="A7" s="89"/>
      <c r="B7" s="84"/>
      <c r="C7" s="89"/>
      <c r="D7" s="84"/>
      <c r="E7" s="89"/>
      <c r="F7" s="89"/>
      <c r="G7" s="89"/>
      <c r="H7" s="89"/>
      <c r="I7" s="89"/>
      <c r="J7" s="89"/>
      <c r="K7" s="89"/>
      <c r="L7" s="89"/>
      <c r="M7" s="89"/>
      <c r="N7" s="84"/>
      <c r="O7" s="84"/>
      <c r="P7" s="97" t="s">
        <v>10</v>
      </c>
      <c r="Q7" s="98" t="s">
        <v>11</v>
      </c>
      <c r="R7" s="84"/>
      <c r="S7" s="98" t="s">
        <v>10</v>
      </c>
      <c r="T7" s="100" t="s">
        <v>1141</v>
      </c>
      <c r="U7" s="98" t="s">
        <v>11</v>
      </c>
      <c r="V7" s="89"/>
      <c r="W7" s="89"/>
      <c r="X7" s="2" t="s">
        <v>1248</v>
      </c>
    </row>
    <row r="8" ht="12.75" customHeight="1" spans="1:24">
      <c r="A8" s="13" t="str">
        <f t="shared" ref="A8" si="0">IF(E8="","",ROW()-7)</f>
        <v/>
      </c>
      <c r="B8" s="13"/>
      <c r="C8" s="13"/>
      <c r="D8" s="14"/>
      <c r="E8" s="14"/>
      <c r="F8" s="14"/>
      <c r="G8" s="14"/>
      <c r="H8" s="14"/>
      <c r="I8" s="46"/>
      <c r="J8" s="15"/>
      <c r="K8" s="15"/>
      <c r="L8" s="14"/>
      <c r="M8" s="46"/>
      <c r="N8" s="46"/>
      <c r="O8" s="14"/>
      <c r="P8" s="16"/>
      <c r="Q8" s="16"/>
      <c r="R8" s="16"/>
      <c r="S8" s="16"/>
      <c r="T8" s="46"/>
      <c r="U8" s="16"/>
      <c r="V8" s="57" t="str">
        <f t="shared" ref="V8" si="1">IF(Q8-R8=0,"",(U8-Q8+R8)/(Q8-R8)*100)</f>
        <v/>
      </c>
      <c r="W8" s="14" t="s">
        <v>1706</v>
      </c>
      <c r="X8" s="2" t="s">
        <v>3222</v>
      </c>
    </row>
    <row r="9" ht="12.75" customHeight="1" spans="1:24">
      <c r="A9" s="13" t="str">
        <f t="shared" ref="A9:A24" si="2">IF(E9="","",ROW()-7)</f>
        <v/>
      </c>
      <c r="B9" s="13"/>
      <c r="C9" s="13"/>
      <c r="D9" s="14"/>
      <c r="E9" s="14"/>
      <c r="F9" s="14"/>
      <c r="G9" s="14"/>
      <c r="H9" s="14"/>
      <c r="I9" s="46"/>
      <c r="J9" s="15"/>
      <c r="K9" s="15"/>
      <c r="L9" s="14"/>
      <c r="M9" s="46"/>
      <c r="N9" s="46"/>
      <c r="O9" s="14"/>
      <c r="P9" s="16"/>
      <c r="Q9" s="16"/>
      <c r="R9" s="16"/>
      <c r="S9" s="16"/>
      <c r="T9" s="46"/>
      <c r="U9" s="16"/>
      <c r="V9" s="57" t="str">
        <f t="shared" ref="V9:V27" si="3">IF(Q9-R9=0,"",(U9-Q9+R9)/(Q9-R9)*100)</f>
        <v/>
      </c>
      <c r="W9" s="14"/>
      <c r="X9" s="2" t="s">
        <v>3223</v>
      </c>
    </row>
    <row r="10" ht="12.75" customHeight="1" spans="1:24">
      <c r="A10" s="13" t="str">
        <f t="shared" si="2"/>
        <v/>
      </c>
      <c r="B10" s="13"/>
      <c r="C10" s="13"/>
      <c r="D10" s="14"/>
      <c r="E10" s="14"/>
      <c r="F10" s="14"/>
      <c r="G10" s="14"/>
      <c r="H10" s="14"/>
      <c r="I10" s="46"/>
      <c r="J10" s="15"/>
      <c r="K10" s="15"/>
      <c r="L10" s="14"/>
      <c r="M10" s="46"/>
      <c r="N10" s="46"/>
      <c r="O10" s="14"/>
      <c r="P10" s="16"/>
      <c r="Q10" s="16"/>
      <c r="R10" s="16"/>
      <c r="S10" s="16"/>
      <c r="T10" s="46"/>
      <c r="U10" s="16"/>
      <c r="V10" s="57" t="str">
        <f t="shared" si="3"/>
        <v/>
      </c>
      <c r="W10" s="14"/>
      <c r="X10" s="2" t="s">
        <v>3224</v>
      </c>
    </row>
    <row r="11" ht="12.75" customHeight="1" spans="1:24">
      <c r="A11" s="13" t="str">
        <f t="shared" si="2"/>
        <v/>
      </c>
      <c r="B11" s="13"/>
      <c r="C11" s="13"/>
      <c r="D11" s="14"/>
      <c r="E11" s="14"/>
      <c r="F11" s="14"/>
      <c r="G11" s="14"/>
      <c r="H11" s="14"/>
      <c r="I11" s="46"/>
      <c r="J11" s="15"/>
      <c r="K11" s="15"/>
      <c r="L11" s="14"/>
      <c r="M11" s="46"/>
      <c r="N11" s="46"/>
      <c r="O11" s="14"/>
      <c r="P11" s="16"/>
      <c r="Q11" s="16"/>
      <c r="R11" s="16"/>
      <c r="S11" s="16"/>
      <c r="T11" s="46"/>
      <c r="U11" s="16"/>
      <c r="V11" s="57" t="str">
        <f t="shared" si="3"/>
        <v/>
      </c>
      <c r="W11" s="14"/>
      <c r="X11" s="2" t="s">
        <v>3225</v>
      </c>
    </row>
    <row r="12" ht="12.75" customHeight="1" spans="1:24">
      <c r="A12" s="13" t="str">
        <f t="shared" si="2"/>
        <v/>
      </c>
      <c r="B12" s="13"/>
      <c r="C12" s="13"/>
      <c r="D12" s="14"/>
      <c r="E12" s="14"/>
      <c r="F12" s="14"/>
      <c r="G12" s="14"/>
      <c r="H12" s="14"/>
      <c r="I12" s="46"/>
      <c r="J12" s="15"/>
      <c r="K12" s="15"/>
      <c r="L12" s="14"/>
      <c r="M12" s="46"/>
      <c r="N12" s="46"/>
      <c r="O12" s="14"/>
      <c r="P12" s="16"/>
      <c r="Q12" s="16"/>
      <c r="R12" s="16"/>
      <c r="S12" s="16"/>
      <c r="T12" s="46"/>
      <c r="U12" s="16"/>
      <c r="V12" s="57" t="str">
        <f t="shared" si="3"/>
        <v/>
      </c>
      <c r="W12" s="14"/>
      <c r="X12" s="2" t="s">
        <v>3226</v>
      </c>
    </row>
    <row r="13" ht="12.75" customHeight="1" spans="1:24">
      <c r="A13" s="13" t="str">
        <f t="shared" si="2"/>
        <v/>
      </c>
      <c r="B13" s="13"/>
      <c r="C13" s="13"/>
      <c r="D13" s="14"/>
      <c r="E13" s="14"/>
      <c r="F13" s="14"/>
      <c r="G13" s="14"/>
      <c r="H13" s="14"/>
      <c r="I13" s="46"/>
      <c r="J13" s="15"/>
      <c r="K13" s="15"/>
      <c r="L13" s="14"/>
      <c r="M13" s="46"/>
      <c r="N13" s="46"/>
      <c r="O13" s="14"/>
      <c r="P13" s="16"/>
      <c r="Q13" s="16"/>
      <c r="R13" s="16"/>
      <c r="S13" s="16"/>
      <c r="T13" s="46"/>
      <c r="U13" s="16"/>
      <c r="V13" s="57" t="str">
        <f t="shared" si="3"/>
        <v/>
      </c>
      <c r="W13" s="14"/>
      <c r="X13" s="2" t="s">
        <v>3227</v>
      </c>
    </row>
    <row r="14" ht="12.75" customHeight="1" spans="1:24">
      <c r="A14" s="13" t="str">
        <f t="shared" si="2"/>
        <v/>
      </c>
      <c r="B14" s="13"/>
      <c r="C14" s="13"/>
      <c r="D14" s="14"/>
      <c r="E14" s="14"/>
      <c r="F14" s="14"/>
      <c r="G14" s="14"/>
      <c r="H14" s="14"/>
      <c r="I14" s="46"/>
      <c r="J14" s="15"/>
      <c r="K14" s="15"/>
      <c r="L14" s="14"/>
      <c r="M14" s="46"/>
      <c r="N14" s="46"/>
      <c r="O14" s="14"/>
      <c r="P14" s="16"/>
      <c r="Q14" s="16"/>
      <c r="R14" s="16"/>
      <c r="S14" s="16"/>
      <c r="T14" s="46"/>
      <c r="U14" s="16"/>
      <c r="V14" s="57" t="str">
        <f t="shared" si="3"/>
        <v/>
      </c>
      <c r="W14" s="14"/>
      <c r="X14" s="2" t="s">
        <v>3228</v>
      </c>
    </row>
    <row r="15" ht="12.75" customHeight="1" spans="1:24">
      <c r="A15" s="13" t="str">
        <f t="shared" si="2"/>
        <v/>
      </c>
      <c r="B15" s="13"/>
      <c r="C15" s="13"/>
      <c r="D15" s="14"/>
      <c r="E15" s="14"/>
      <c r="F15" s="14"/>
      <c r="G15" s="14"/>
      <c r="H15" s="14"/>
      <c r="I15" s="46"/>
      <c r="J15" s="15"/>
      <c r="K15" s="15"/>
      <c r="L15" s="14"/>
      <c r="M15" s="46"/>
      <c r="N15" s="46"/>
      <c r="O15" s="14"/>
      <c r="P15" s="16"/>
      <c r="Q15" s="16"/>
      <c r="R15" s="16"/>
      <c r="S15" s="16"/>
      <c r="T15" s="46"/>
      <c r="U15" s="16"/>
      <c r="V15" s="57" t="str">
        <f t="shared" si="3"/>
        <v/>
      </c>
      <c r="W15" s="14"/>
      <c r="X15" s="2" t="s">
        <v>3229</v>
      </c>
    </row>
    <row r="16" ht="12.75" customHeight="1" spans="1:24">
      <c r="A16" s="13" t="str">
        <f t="shared" si="2"/>
        <v/>
      </c>
      <c r="B16" s="13"/>
      <c r="C16" s="13"/>
      <c r="D16" s="14"/>
      <c r="E16" s="14"/>
      <c r="F16" s="14"/>
      <c r="G16" s="14"/>
      <c r="H16" s="14"/>
      <c r="I16" s="46"/>
      <c r="J16" s="15"/>
      <c r="K16" s="15"/>
      <c r="L16" s="14"/>
      <c r="M16" s="46"/>
      <c r="N16" s="46"/>
      <c r="O16" s="14"/>
      <c r="P16" s="16"/>
      <c r="Q16" s="16"/>
      <c r="R16" s="16"/>
      <c r="S16" s="16"/>
      <c r="T16" s="46"/>
      <c r="U16" s="16"/>
      <c r="V16" s="57" t="str">
        <f t="shared" si="3"/>
        <v/>
      </c>
      <c r="W16" s="14"/>
      <c r="X16" s="2" t="s">
        <v>3230</v>
      </c>
    </row>
    <row r="17" ht="12.75" customHeight="1" spans="1:24">
      <c r="A17" s="13" t="str">
        <f t="shared" si="2"/>
        <v/>
      </c>
      <c r="B17" s="13"/>
      <c r="C17" s="13"/>
      <c r="D17" s="14"/>
      <c r="E17" s="14"/>
      <c r="F17" s="14"/>
      <c r="G17" s="14"/>
      <c r="H17" s="14"/>
      <c r="I17" s="46"/>
      <c r="J17" s="15"/>
      <c r="K17" s="15"/>
      <c r="L17" s="14"/>
      <c r="M17" s="46"/>
      <c r="N17" s="46"/>
      <c r="O17" s="14"/>
      <c r="P17" s="16"/>
      <c r="Q17" s="16"/>
      <c r="R17" s="16"/>
      <c r="S17" s="16"/>
      <c r="T17" s="46"/>
      <c r="U17" s="16"/>
      <c r="V17" s="57" t="str">
        <f t="shared" si="3"/>
        <v/>
      </c>
      <c r="W17" s="14"/>
      <c r="X17" s="2" t="s">
        <v>3231</v>
      </c>
    </row>
    <row r="18" ht="12.75" customHeight="1" spans="1:24">
      <c r="A18" s="13" t="str">
        <f t="shared" si="2"/>
        <v/>
      </c>
      <c r="B18" s="13"/>
      <c r="C18" s="13"/>
      <c r="D18" s="14"/>
      <c r="E18" s="14"/>
      <c r="F18" s="14"/>
      <c r="G18" s="14"/>
      <c r="H18" s="14"/>
      <c r="I18" s="46"/>
      <c r="J18" s="15"/>
      <c r="K18" s="15"/>
      <c r="L18" s="14"/>
      <c r="M18" s="46"/>
      <c r="N18" s="46"/>
      <c r="O18" s="14"/>
      <c r="P18" s="16"/>
      <c r="Q18" s="16"/>
      <c r="R18" s="16"/>
      <c r="S18" s="16"/>
      <c r="T18" s="46"/>
      <c r="U18" s="16"/>
      <c r="V18" s="57" t="str">
        <f t="shared" si="3"/>
        <v/>
      </c>
      <c r="W18" s="14"/>
      <c r="X18" s="2" t="s">
        <v>3232</v>
      </c>
    </row>
    <row r="19" ht="12.75" customHeight="1" spans="1:24">
      <c r="A19" s="13" t="str">
        <f t="shared" si="2"/>
        <v/>
      </c>
      <c r="B19" s="13"/>
      <c r="C19" s="13"/>
      <c r="D19" s="14"/>
      <c r="E19" s="14"/>
      <c r="F19" s="14"/>
      <c r="G19" s="14"/>
      <c r="H19" s="14"/>
      <c r="I19" s="46"/>
      <c r="J19" s="15"/>
      <c r="K19" s="15"/>
      <c r="L19" s="14"/>
      <c r="M19" s="46"/>
      <c r="N19" s="46"/>
      <c r="O19" s="14"/>
      <c r="P19" s="16"/>
      <c r="Q19" s="16"/>
      <c r="R19" s="16"/>
      <c r="S19" s="16"/>
      <c r="T19" s="46"/>
      <c r="U19" s="16"/>
      <c r="V19" s="57" t="str">
        <f t="shared" si="3"/>
        <v/>
      </c>
      <c r="W19" s="14"/>
      <c r="X19" s="2" t="s">
        <v>3233</v>
      </c>
    </row>
    <row r="20" ht="12.75" customHeight="1" spans="1:24">
      <c r="A20" s="13" t="str">
        <f t="shared" si="2"/>
        <v/>
      </c>
      <c r="B20" s="13"/>
      <c r="C20" s="13"/>
      <c r="D20" s="14"/>
      <c r="E20" s="14"/>
      <c r="F20" s="14"/>
      <c r="G20" s="14"/>
      <c r="H20" s="14"/>
      <c r="I20" s="46"/>
      <c r="J20" s="15"/>
      <c r="K20" s="15"/>
      <c r="L20" s="14"/>
      <c r="M20" s="46"/>
      <c r="N20" s="46"/>
      <c r="O20" s="14"/>
      <c r="P20" s="16"/>
      <c r="Q20" s="16"/>
      <c r="R20" s="16"/>
      <c r="S20" s="16"/>
      <c r="T20" s="46"/>
      <c r="U20" s="16"/>
      <c r="V20" s="57" t="str">
        <f t="shared" si="3"/>
        <v/>
      </c>
      <c r="W20" s="14"/>
      <c r="X20" s="2" t="s">
        <v>3234</v>
      </c>
    </row>
    <row r="21" ht="12.75" customHeight="1" spans="1:24">
      <c r="A21" s="13" t="str">
        <f t="shared" si="2"/>
        <v/>
      </c>
      <c r="B21" s="13"/>
      <c r="C21" s="13"/>
      <c r="D21" s="14"/>
      <c r="E21" s="14"/>
      <c r="F21" s="14"/>
      <c r="G21" s="14"/>
      <c r="H21" s="14"/>
      <c r="I21" s="46"/>
      <c r="J21" s="15"/>
      <c r="K21" s="15"/>
      <c r="L21" s="14"/>
      <c r="M21" s="46"/>
      <c r="N21" s="46"/>
      <c r="O21" s="14"/>
      <c r="P21" s="16"/>
      <c r="Q21" s="16"/>
      <c r="R21" s="16"/>
      <c r="S21" s="16"/>
      <c r="T21" s="46"/>
      <c r="U21" s="16"/>
      <c r="V21" s="57" t="str">
        <f t="shared" si="3"/>
        <v/>
      </c>
      <c r="W21" s="14"/>
      <c r="X21" s="2" t="s">
        <v>3235</v>
      </c>
    </row>
    <row r="22" ht="12.75" customHeight="1" spans="1:24">
      <c r="A22" s="13" t="str">
        <f t="shared" si="2"/>
        <v/>
      </c>
      <c r="B22" s="13"/>
      <c r="C22" s="13"/>
      <c r="D22" s="14"/>
      <c r="E22" s="14"/>
      <c r="F22" s="14"/>
      <c r="G22" s="14"/>
      <c r="H22" s="14"/>
      <c r="I22" s="46"/>
      <c r="J22" s="15"/>
      <c r="K22" s="15"/>
      <c r="L22" s="14"/>
      <c r="M22" s="46"/>
      <c r="N22" s="46"/>
      <c r="O22" s="14"/>
      <c r="P22" s="16"/>
      <c r="Q22" s="16"/>
      <c r="R22" s="16"/>
      <c r="S22" s="16"/>
      <c r="T22" s="46"/>
      <c r="U22" s="16"/>
      <c r="V22" s="57" t="str">
        <f t="shared" si="3"/>
        <v/>
      </c>
      <c r="W22" s="14"/>
      <c r="X22" s="2" t="s">
        <v>3236</v>
      </c>
    </row>
    <row r="23" ht="12.75" customHeight="1" spans="1:24">
      <c r="A23" s="13" t="str">
        <f t="shared" si="2"/>
        <v/>
      </c>
      <c r="B23" s="13"/>
      <c r="C23" s="13"/>
      <c r="D23" s="14"/>
      <c r="E23" s="14"/>
      <c r="F23" s="14"/>
      <c r="G23" s="14"/>
      <c r="H23" s="14"/>
      <c r="I23" s="46"/>
      <c r="J23" s="15"/>
      <c r="K23" s="15"/>
      <c r="L23" s="14"/>
      <c r="M23" s="46"/>
      <c r="N23" s="46"/>
      <c r="O23" s="14"/>
      <c r="P23" s="16"/>
      <c r="Q23" s="16"/>
      <c r="R23" s="16"/>
      <c r="S23" s="16"/>
      <c r="T23" s="46"/>
      <c r="U23" s="16"/>
      <c r="V23" s="57" t="str">
        <f t="shared" si="3"/>
        <v/>
      </c>
      <c r="W23" s="14"/>
      <c r="X23" s="2" t="s">
        <v>3237</v>
      </c>
    </row>
    <row r="24" ht="12.75" customHeight="1" spans="1:24">
      <c r="A24" s="13" t="str">
        <f t="shared" si="2"/>
        <v/>
      </c>
      <c r="B24" s="13"/>
      <c r="C24" s="13"/>
      <c r="D24" s="14"/>
      <c r="E24" s="14"/>
      <c r="F24" s="14"/>
      <c r="G24" s="14"/>
      <c r="H24" s="14"/>
      <c r="I24" s="46"/>
      <c r="J24" s="15"/>
      <c r="K24" s="15"/>
      <c r="L24" s="14"/>
      <c r="M24" s="46"/>
      <c r="N24" s="46"/>
      <c r="O24" s="14"/>
      <c r="P24" s="16"/>
      <c r="Q24" s="16"/>
      <c r="R24" s="16"/>
      <c r="S24" s="16"/>
      <c r="T24" s="46"/>
      <c r="U24" s="16"/>
      <c r="V24" s="57" t="str">
        <f t="shared" si="3"/>
        <v/>
      </c>
      <c r="W24" s="14"/>
      <c r="X24" s="2" t="s">
        <v>3238</v>
      </c>
    </row>
    <row r="25" ht="12.75" customHeight="1" spans="1:24">
      <c r="A25" s="13" t="s">
        <v>3239</v>
      </c>
      <c r="B25" s="72"/>
      <c r="C25" s="72"/>
      <c r="D25" s="72"/>
      <c r="E25" s="69"/>
      <c r="F25" s="14"/>
      <c r="G25" s="14"/>
      <c r="H25" s="14"/>
      <c r="I25" s="46"/>
      <c r="J25" s="15"/>
      <c r="K25" s="15"/>
      <c r="L25" s="14"/>
      <c r="M25" s="46"/>
      <c r="N25" s="46"/>
      <c r="O25" s="14"/>
      <c r="P25" s="16">
        <f>SUM(P8:P24)</f>
        <v>0</v>
      </c>
      <c r="Q25" s="16">
        <f>SUM(Q8:Q24)</f>
        <v>0</v>
      </c>
      <c r="R25" s="16">
        <f>SUM(R8:R24)</f>
        <v>0</v>
      </c>
      <c r="S25" s="16">
        <f>SUM(S8:S24)</f>
        <v>0</v>
      </c>
      <c r="T25" s="16"/>
      <c r="U25" s="16">
        <f>SUM(U8:U24)</f>
        <v>0</v>
      </c>
      <c r="V25" s="57" t="str">
        <f t="shared" si="3"/>
        <v/>
      </c>
      <c r="W25" s="14"/>
      <c r="X25" s="2"/>
    </row>
    <row r="26" ht="12.75" customHeight="1" spans="1:24">
      <c r="A26" s="13" t="s">
        <v>3240</v>
      </c>
      <c r="B26" s="72"/>
      <c r="C26" s="72"/>
      <c r="D26" s="72"/>
      <c r="E26" s="69"/>
      <c r="F26" s="14"/>
      <c r="G26" s="14"/>
      <c r="H26" s="14"/>
      <c r="I26" s="46"/>
      <c r="J26" s="15"/>
      <c r="K26" s="15"/>
      <c r="L26" s="14"/>
      <c r="M26" s="46"/>
      <c r="N26" s="46"/>
      <c r="O26" s="14"/>
      <c r="P26" s="16"/>
      <c r="Q26" s="16">
        <f>R25</f>
        <v>0</v>
      </c>
      <c r="R26" s="16"/>
      <c r="S26" s="16"/>
      <c r="T26" s="16"/>
      <c r="U26" s="16"/>
      <c r="V26" s="57"/>
      <c r="W26" s="14"/>
      <c r="X26" s="2"/>
    </row>
    <row r="27" customHeight="1" spans="1:23">
      <c r="A27" s="17" t="s">
        <v>3241</v>
      </c>
      <c r="B27" s="9"/>
      <c r="C27" s="9"/>
      <c r="D27" s="9"/>
      <c r="E27" s="18"/>
      <c r="F27" s="17"/>
      <c r="G27" s="17"/>
      <c r="H27" s="17"/>
      <c r="I27" s="17"/>
      <c r="J27" s="20"/>
      <c r="K27" s="23"/>
      <c r="L27" s="23"/>
      <c r="M27" s="23"/>
      <c r="N27" s="23"/>
      <c r="O27" s="23"/>
      <c r="P27" s="23">
        <f>P25-P26</f>
        <v>0</v>
      </c>
      <c r="Q27" s="23">
        <f>Q25-Q26</f>
        <v>0</v>
      </c>
      <c r="R27" s="23"/>
      <c r="S27" s="85">
        <f>S25</f>
        <v>0</v>
      </c>
      <c r="T27" s="23"/>
      <c r="U27" s="85">
        <f>U25</f>
        <v>0</v>
      </c>
      <c r="V27" s="57" t="str">
        <f t="shared" si="3"/>
        <v/>
      </c>
      <c r="W27" s="197"/>
    </row>
    <row r="28" customHeight="1" spans="1:24">
      <c r="A28" s="3" t="e">
        <f>#REF!&amp;"填表人："&amp;#REF!</f>
        <v>#REF!</v>
      </c>
      <c r="U28" s="3" t="e">
        <f>"评估人员："&amp;#REF!</f>
        <v>#REF!</v>
      </c>
      <c r="X28" s="3" t="s">
        <v>1270</v>
      </c>
    </row>
    <row r="29" customHeight="1" spans="1:1">
      <c r="A29" s="3" t="e">
        <f>"填表日期："&amp;YEAR(#REF!)&amp;"年"&amp;MONTH(#REF!)&amp;"月"&amp;DAY(#REF!)&amp;"日"</f>
        <v>#REF!</v>
      </c>
    </row>
  </sheetData>
  <mergeCells count="26">
    <mergeCell ref="A2:W2"/>
    <mergeCell ref="A3:W3"/>
    <mergeCell ref="A5:M5"/>
    <mergeCell ref="P6:Q6"/>
    <mergeCell ref="S6:U6"/>
    <mergeCell ref="A25:E25"/>
    <mergeCell ref="A26:E26"/>
    <mergeCell ref="A27:E27"/>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R6:R7"/>
    <mergeCell ref="V6:V7"/>
    <mergeCell ref="W6:W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3">
    <pageSetUpPr fitToPage="1"/>
  </sheetPr>
  <dimension ref="A1:U29"/>
  <sheetViews>
    <sheetView showGridLines="0" zoomScale="96" zoomScaleNormal="96" topLeftCell="A10" workbookViewId="0">
      <selection activeCell="J8" sqref="J8"/>
    </sheetView>
  </sheetViews>
  <sheetFormatPr defaultColWidth="9" defaultRowHeight="15.75" customHeight="1"/>
  <cols>
    <col min="1" max="1" width="6.20833333333333" style="3" customWidth="1"/>
    <col min="2" max="2" width="9.5" style="3" customWidth="1"/>
    <col min="3" max="3" width="10.5" style="3" customWidth="1"/>
    <col min="4" max="4" width="8.70833333333333" style="3" customWidth="1"/>
    <col min="5" max="5" width="10.2083333333333" style="3" customWidth="1"/>
    <col min="6" max="8" width="4.20833333333333" style="3" customWidth="1"/>
    <col min="9" max="9" width="4" style="3" customWidth="1"/>
    <col min="10" max="12" width="4.20833333333333" style="3" customWidth="1"/>
    <col min="13" max="14" width="10.2083333333333" style="3" customWidth="1"/>
    <col min="15" max="15" width="8.20833333333333" style="3" customWidth="1"/>
    <col min="16" max="16" width="10.7083333333333" style="3" customWidth="1"/>
    <col min="17" max="17" width="7.70833333333333" style="3" customWidth="1"/>
    <col min="18" max="18" width="10.7083333333333" style="3" customWidth="1"/>
    <col min="19" max="19" width="7.70833333333333" style="3" customWidth="1"/>
    <col min="20" max="20" width="6" style="3" customWidth="1"/>
    <col min="21" max="21" width="8.70833333333333" style="3" customWidth="1"/>
    <col min="22" max="23" width="9" style="3" customWidth="1"/>
    <col min="24" max="16384" width="9" style="3"/>
  </cols>
  <sheetData>
    <row r="1" customHeight="1" spans="1:1">
      <c r="A1" s="4" t="s">
        <v>0</v>
      </c>
    </row>
    <row r="2" s="1" customFormat="1" ht="30" customHeight="1" spans="1:1">
      <c r="A2" s="5" t="s">
        <v>111</v>
      </c>
    </row>
    <row r="3" customHeight="1" spans="1:1">
      <c r="A3" s="2" t="e">
        <f>"评估基准日："&amp;TEXT(#REF!,"yyyy年mm月dd日")</f>
        <v>#REF!</v>
      </c>
    </row>
    <row r="4" ht="14.25" customHeight="1" spans="1:20">
      <c r="A4" s="2"/>
      <c r="B4" s="2"/>
      <c r="C4" s="2"/>
      <c r="D4" s="2"/>
      <c r="E4" s="2"/>
      <c r="F4" s="2"/>
      <c r="G4" s="2"/>
      <c r="H4" s="2"/>
      <c r="I4" s="2"/>
      <c r="J4" s="2"/>
      <c r="K4" s="2"/>
      <c r="L4" s="2"/>
      <c r="M4" s="2"/>
      <c r="N4" s="2"/>
      <c r="O4" s="2"/>
      <c r="P4" s="2"/>
      <c r="Q4" s="2"/>
      <c r="R4" s="2"/>
      <c r="S4" s="2"/>
      <c r="T4" s="2" t="s">
        <v>3242</v>
      </c>
    </row>
    <row r="5" customHeight="1" spans="1:20">
      <c r="A5" s="8" t="e">
        <f>#REF!&amp;"："&amp;#REF!</f>
        <v>#REF!</v>
      </c>
      <c r="B5" s="9"/>
      <c r="C5" s="9"/>
      <c r="D5" s="9"/>
      <c r="E5" s="9"/>
      <c r="T5" s="7" t="s">
        <v>1231</v>
      </c>
    </row>
    <row r="6" s="2" customFormat="1" ht="12.75" customHeight="1" spans="1:20">
      <c r="A6" s="25" t="s">
        <v>4</v>
      </c>
      <c r="B6" s="88" t="s">
        <v>1691</v>
      </c>
      <c r="C6" s="88" t="s">
        <v>1793</v>
      </c>
      <c r="D6" s="88" t="s">
        <v>1065</v>
      </c>
      <c r="E6" s="88" t="s">
        <v>3095</v>
      </c>
      <c r="F6" s="88" t="s">
        <v>997</v>
      </c>
      <c r="G6" s="88" t="s">
        <v>998</v>
      </c>
      <c r="H6" s="67" t="s">
        <v>1008</v>
      </c>
      <c r="I6" s="88" t="s">
        <v>1795</v>
      </c>
      <c r="J6" s="88" t="s">
        <v>1137</v>
      </c>
      <c r="K6" s="88" t="s">
        <v>1703</v>
      </c>
      <c r="L6" s="67" t="s">
        <v>1735</v>
      </c>
      <c r="M6" s="25" t="s">
        <v>6</v>
      </c>
      <c r="N6" s="69"/>
      <c r="O6" s="67" t="s">
        <v>979</v>
      </c>
      <c r="P6" s="25" t="s">
        <v>7</v>
      </c>
      <c r="Q6" s="72"/>
      <c r="R6" s="69"/>
      <c r="S6" s="88" t="s">
        <v>576</v>
      </c>
      <c r="T6" s="88" t="s">
        <v>176</v>
      </c>
    </row>
    <row r="7" s="2" customFormat="1" ht="12.75" customHeight="1" spans="1:21">
      <c r="A7" s="89"/>
      <c r="B7" s="89"/>
      <c r="C7" s="89"/>
      <c r="D7" s="89"/>
      <c r="E7" s="89"/>
      <c r="F7" s="89"/>
      <c r="G7" s="89"/>
      <c r="H7" s="84"/>
      <c r="I7" s="89"/>
      <c r="J7" s="89"/>
      <c r="K7" s="89"/>
      <c r="L7" s="84"/>
      <c r="M7" s="97" t="s">
        <v>10</v>
      </c>
      <c r="N7" s="98" t="s">
        <v>11</v>
      </c>
      <c r="O7" s="84"/>
      <c r="P7" s="98" t="s">
        <v>10</v>
      </c>
      <c r="Q7" s="100" t="s">
        <v>1141</v>
      </c>
      <c r="R7" s="98" t="s">
        <v>11</v>
      </c>
      <c r="S7" s="89"/>
      <c r="T7" s="89"/>
      <c r="U7" s="2" t="s">
        <v>1248</v>
      </c>
    </row>
    <row r="8" ht="15.55" customHeight="1" spans="1:21">
      <c r="A8" s="13" t="str">
        <f t="shared" ref="A8" si="0">IF(C8="","",ROW()-7)</f>
        <v/>
      </c>
      <c r="B8" s="13"/>
      <c r="C8" s="14"/>
      <c r="D8" s="14"/>
      <c r="E8" s="14"/>
      <c r="F8" s="14"/>
      <c r="G8" s="46"/>
      <c r="H8" s="14"/>
      <c r="I8" s="15"/>
      <c r="J8" s="15"/>
      <c r="K8" s="46"/>
      <c r="L8" s="14"/>
      <c r="M8" s="16"/>
      <c r="N8" s="16"/>
      <c r="O8" s="16"/>
      <c r="P8" s="16"/>
      <c r="Q8" s="46"/>
      <c r="R8" s="16"/>
      <c r="S8" s="23" t="str">
        <f t="shared" ref="S8" si="1">IF(N8-O8=0,"",(R8-N8+O8)/(N8-O8)*100)</f>
        <v/>
      </c>
      <c r="T8" s="200" t="s">
        <v>1706</v>
      </c>
      <c r="U8" s="2" t="s">
        <v>3243</v>
      </c>
    </row>
    <row r="9" ht="15.55" customHeight="1" spans="1:21">
      <c r="A9" s="13" t="str">
        <f t="shared" ref="A9:A24" si="2">IF(C9="","",ROW()-7)</f>
        <v/>
      </c>
      <c r="B9" s="13"/>
      <c r="C9" s="14"/>
      <c r="D9" s="14"/>
      <c r="E9" s="14"/>
      <c r="F9" s="14"/>
      <c r="G9" s="46"/>
      <c r="H9" s="14"/>
      <c r="I9" s="15"/>
      <c r="J9" s="15"/>
      <c r="K9" s="46"/>
      <c r="L9" s="14"/>
      <c r="M9" s="16"/>
      <c r="N9" s="16"/>
      <c r="O9" s="16"/>
      <c r="P9" s="16"/>
      <c r="Q9" s="46"/>
      <c r="R9" s="16"/>
      <c r="S9" s="23" t="str">
        <f t="shared" ref="S9:S27" si="3">IF(N9-O9=0,"",(R9-N9+O9)/(N9-O9)*100)</f>
        <v/>
      </c>
      <c r="T9" s="200"/>
      <c r="U9" s="2" t="s">
        <v>3244</v>
      </c>
    </row>
    <row r="10" ht="15.55" customHeight="1" spans="1:21">
      <c r="A10" s="13" t="str">
        <f t="shared" si="2"/>
        <v/>
      </c>
      <c r="B10" s="13"/>
      <c r="C10" s="14"/>
      <c r="D10" s="14"/>
      <c r="E10" s="14"/>
      <c r="F10" s="14"/>
      <c r="G10" s="46"/>
      <c r="H10" s="14"/>
      <c r="I10" s="15"/>
      <c r="J10" s="15"/>
      <c r="K10" s="46"/>
      <c r="L10" s="14"/>
      <c r="M10" s="16"/>
      <c r="N10" s="16"/>
      <c r="O10" s="16"/>
      <c r="P10" s="16"/>
      <c r="Q10" s="46"/>
      <c r="R10" s="16"/>
      <c r="S10" s="23" t="str">
        <f t="shared" si="3"/>
        <v/>
      </c>
      <c r="T10" s="200"/>
      <c r="U10" s="2" t="s">
        <v>3245</v>
      </c>
    </row>
    <row r="11" ht="15.55" customHeight="1" spans="1:21">
      <c r="A11" s="13" t="str">
        <f t="shared" si="2"/>
        <v/>
      </c>
      <c r="B11" s="13"/>
      <c r="C11" s="14"/>
      <c r="D11" s="14"/>
      <c r="E11" s="14"/>
      <c r="F11" s="14"/>
      <c r="G11" s="46"/>
      <c r="H11" s="14"/>
      <c r="I11" s="15"/>
      <c r="J11" s="15"/>
      <c r="K11" s="46"/>
      <c r="L11" s="14"/>
      <c r="M11" s="16"/>
      <c r="N11" s="16"/>
      <c r="O11" s="16"/>
      <c r="P11" s="16"/>
      <c r="Q11" s="46"/>
      <c r="R11" s="16"/>
      <c r="S11" s="23" t="str">
        <f t="shared" si="3"/>
        <v/>
      </c>
      <c r="T11" s="200"/>
      <c r="U11" s="2" t="s">
        <v>3246</v>
      </c>
    </row>
    <row r="12" ht="15.55" customHeight="1" spans="1:21">
      <c r="A12" s="13" t="str">
        <f t="shared" si="2"/>
        <v/>
      </c>
      <c r="B12" s="13"/>
      <c r="C12" s="14"/>
      <c r="D12" s="14"/>
      <c r="E12" s="14"/>
      <c r="F12" s="14"/>
      <c r="G12" s="46"/>
      <c r="H12" s="14"/>
      <c r="I12" s="15"/>
      <c r="J12" s="15"/>
      <c r="K12" s="46"/>
      <c r="L12" s="14"/>
      <c r="M12" s="16"/>
      <c r="N12" s="16"/>
      <c r="O12" s="16"/>
      <c r="P12" s="16"/>
      <c r="Q12" s="46"/>
      <c r="R12" s="16"/>
      <c r="S12" s="23" t="str">
        <f t="shared" si="3"/>
        <v/>
      </c>
      <c r="T12" s="200"/>
      <c r="U12" s="2" t="s">
        <v>3247</v>
      </c>
    </row>
    <row r="13" ht="15.55" customHeight="1" spans="1:21">
      <c r="A13" s="13" t="str">
        <f t="shared" si="2"/>
        <v/>
      </c>
      <c r="B13" s="13"/>
      <c r="C13" s="14"/>
      <c r="D13" s="14"/>
      <c r="E13" s="14"/>
      <c r="F13" s="14"/>
      <c r="G13" s="46"/>
      <c r="H13" s="14"/>
      <c r="I13" s="15"/>
      <c r="J13" s="15"/>
      <c r="K13" s="46"/>
      <c r="L13" s="14"/>
      <c r="M13" s="16"/>
      <c r="N13" s="16"/>
      <c r="O13" s="16"/>
      <c r="P13" s="16"/>
      <c r="Q13" s="46"/>
      <c r="R13" s="16"/>
      <c r="S13" s="23" t="str">
        <f t="shared" si="3"/>
        <v/>
      </c>
      <c r="T13" s="200"/>
      <c r="U13" s="2" t="s">
        <v>3248</v>
      </c>
    </row>
    <row r="14" ht="15.55" customHeight="1" spans="1:21">
      <c r="A14" s="13" t="str">
        <f t="shared" si="2"/>
        <v/>
      </c>
      <c r="B14" s="13"/>
      <c r="C14" s="14"/>
      <c r="D14" s="14"/>
      <c r="E14" s="14"/>
      <c r="F14" s="14"/>
      <c r="G14" s="46"/>
      <c r="H14" s="14"/>
      <c r="I14" s="15"/>
      <c r="J14" s="15"/>
      <c r="K14" s="46"/>
      <c r="L14" s="14"/>
      <c r="M14" s="16"/>
      <c r="N14" s="16"/>
      <c r="O14" s="16"/>
      <c r="P14" s="16"/>
      <c r="Q14" s="46"/>
      <c r="R14" s="16"/>
      <c r="S14" s="23" t="str">
        <f t="shared" si="3"/>
        <v/>
      </c>
      <c r="T14" s="200"/>
      <c r="U14" s="2" t="s">
        <v>3249</v>
      </c>
    </row>
    <row r="15" ht="15.55" customHeight="1" spans="1:21">
      <c r="A15" s="13" t="str">
        <f t="shared" si="2"/>
        <v/>
      </c>
      <c r="B15" s="13"/>
      <c r="C15" s="14"/>
      <c r="D15" s="14"/>
      <c r="E15" s="14"/>
      <c r="F15" s="14"/>
      <c r="G15" s="46"/>
      <c r="H15" s="14"/>
      <c r="I15" s="15"/>
      <c r="J15" s="15"/>
      <c r="K15" s="46"/>
      <c r="L15" s="14"/>
      <c r="M15" s="16"/>
      <c r="N15" s="16"/>
      <c r="O15" s="16"/>
      <c r="P15" s="16"/>
      <c r="Q15" s="46"/>
      <c r="R15" s="16"/>
      <c r="S15" s="23" t="str">
        <f t="shared" si="3"/>
        <v/>
      </c>
      <c r="T15" s="200"/>
      <c r="U15" s="2" t="s">
        <v>3250</v>
      </c>
    </row>
    <row r="16" ht="15.55" customHeight="1" spans="1:21">
      <c r="A16" s="13" t="str">
        <f t="shared" si="2"/>
        <v/>
      </c>
      <c r="B16" s="13"/>
      <c r="C16" s="14"/>
      <c r="D16" s="14"/>
      <c r="E16" s="14"/>
      <c r="F16" s="14"/>
      <c r="G16" s="46"/>
      <c r="H16" s="14"/>
      <c r="I16" s="15"/>
      <c r="J16" s="15"/>
      <c r="K16" s="46"/>
      <c r="L16" s="14"/>
      <c r="M16" s="16"/>
      <c r="N16" s="16"/>
      <c r="O16" s="16"/>
      <c r="P16" s="16"/>
      <c r="Q16" s="46"/>
      <c r="R16" s="16"/>
      <c r="S16" s="23" t="str">
        <f t="shared" si="3"/>
        <v/>
      </c>
      <c r="T16" s="200"/>
      <c r="U16" s="2" t="s">
        <v>3251</v>
      </c>
    </row>
    <row r="17" ht="15.55" customHeight="1" spans="1:21">
      <c r="A17" s="13" t="str">
        <f t="shared" si="2"/>
        <v/>
      </c>
      <c r="B17" s="13"/>
      <c r="C17" s="14"/>
      <c r="D17" s="14"/>
      <c r="E17" s="14"/>
      <c r="F17" s="14"/>
      <c r="G17" s="46"/>
      <c r="H17" s="14"/>
      <c r="I17" s="15"/>
      <c r="J17" s="15"/>
      <c r="K17" s="46"/>
      <c r="L17" s="14"/>
      <c r="M17" s="16"/>
      <c r="N17" s="16"/>
      <c r="O17" s="16"/>
      <c r="P17" s="16"/>
      <c r="Q17" s="46"/>
      <c r="R17" s="16"/>
      <c r="S17" s="23" t="str">
        <f t="shared" si="3"/>
        <v/>
      </c>
      <c r="T17" s="200"/>
      <c r="U17" s="2" t="s">
        <v>3252</v>
      </c>
    </row>
    <row r="18" ht="15.55" customHeight="1" spans="1:21">
      <c r="A18" s="13" t="str">
        <f t="shared" si="2"/>
        <v/>
      </c>
      <c r="B18" s="13"/>
      <c r="C18" s="14"/>
      <c r="D18" s="14"/>
      <c r="E18" s="14"/>
      <c r="F18" s="14"/>
      <c r="G18" s="46"/>
      <c r="H18" s="14"/>
      <c r="I18" s="15"/>
      <c r="J18" s="15"/>
      <c r="K18" s="46"/>
      <c r="L18" s="14"/>
      <c r="M18" s="16"/>
      <c r="N18" s="16"/>
      <c r="O18" s="16"/>
      <c r="P18" s="16"/>
      <c r="Q18" s="46"/>
      <c r="R18" s="16"/>
      <c r="S18" s="23" t="str">
        <f t="shared" si="3"/>
        <v/>
      </c>
      <c r="T18" s="200"/>
      <c r="U18" s="2" t="s">
        <v>3253</v>
      </c>
    </row>
    <row r="19" ht="15.55" customHeight="1" spans="1:21">
      <c r="A19" s="13" t="str">
        <f t="shared" si="2"/>
        <v/>
      </c>
      <c r="B19" s="13"/>
      <c r="C19" s="14"/>
      <c r="D19" s="14"/>
      <c r="E19" s="14"/>
      <c r="F19" s="14"/>
      <c r="G19" s="46"/>
      <c r="H19" s="14"/>
      <c r="I19" s="15"/>
      <c r="J19" s="15"/>
      <c r="K19" s="46"/>
      <c r="L19" s="14"/>
      <c r="M19" s="16"/>
      <c r="N19" s="16"/>
      <c r="O19" s="16"/>
      <c r="P19" s="16"/>
      <c r="Q19" s="46"/>
      <c r="R19" s="16"/>
      <c r="S19" s="23" t="str">
        <f t="shared" si="3"/>
        <v/>
      </c>
      <c r="T19" s="200"/>
      <c r="U19" s="2" t="s">
        <v>3254</v>
      </c>
    </row>
    <row r="20" ht="15.55" customHeight="1" spans="1:21">
      <c r="A20" s="13" t="str">
        <f t="shared" si="2"/>
        <v/>
      </c>
      <c r="B20" s="13"/>
      <c r="C20" s="14"/>
      <c r="D20" s="14"/>
      <c r="E20" s="14"/>
      <c r="F20" s="14"/>
      <c r="G20" s="46"/>
      <c r="H20" s="14"/>
      <c r="I20" s="15"/>
      <c r="J20" s="15"/>
      <c r="K20" s="46"/>
      <c r="L20" s="14"/>
      <c r="M20" s="16"/>
      <c r="N20" s="16"/>
      <c r="O20" s="16"/>
      <c r="P20" s="16"/>
      <c r="Q20" s="46"/>
      <c r="R20" s="16"/>
      <c r="S20" s="23" t="str">
        <f t="shared" si="3"/>
        <v/>
      </c>
      <c r="T20" s="200"/>
      <c r="U20" s="2" t="s">
        <v>3255</v>
      </c>
    </row>
    <row r="21" ht="15.55" customHeight="1" spans="1:21">
      <c r="A21" s="13" t="str">
        <f t="shared" si="2"/>
        <v/>
      </c>
      <c r="B21" s="13"/>
      <c r="C21" s="14"/>
      <c r="D21" s="14"/>
      <c r="E21" s="14"/>
      <c r="F21" s="14"/>
      <c r="G21" s="46"/>
      <c r="H21" s="14"/>
      <c r="I21" s="15"/>
      <c r="J21" s="15"/>
      <c r="K21" s="46"/>
      <c r="L21" s="14"/>
      <c r="M21" s="16"/>
      <c r="N21" s="16"/>
      <c r="O21" s="16"/>
      <c r="P21" s="16"/>
      <c r="Q21" s="46"/>
      <c r="R21" s="16"/>
      <c r="S21" s="23" t="str">
        <f t="shared" si="3"/>
        <v/>
      </c>
      <c r="T21" s="200"/>
      <c r="U21" s="2" t="s">
        <v>3256</v>
      </c>
    </row>
    <row r="22" ht="15.55" customHeight="1" spans="1:21">
      <c r="A22" s="13" t="str">
        <f t="shared" si="2"/>
        <v/>
      </c>
      <c r="B22" s="13"/>
      <c r="C22" s="14"/>
      <c r="D22" s="14"/>
      <c r="E22" s="14"/>
      <c r="F22" s="14"/>
      <c r="G22" s="46"/>
      <c r="H22" s="14"/>
      <c r="I22" s="15"/>
      <c r="J22" s="15"/>
      <c r="K22" s="46"/>
      <c r="L22" s="14"/>
      <c r="M22" s="16"/>
      <c r="N22" s="16"/>
      <c r="O22" s="16"/>
      <c r="P22" s="16"/>
      <c r="Q22" s="46"/>
      <c r="R22" s="16"/>
      <c r="S22" s="23" t="str">
        <f t="shared" si="3"/>
        <v/>
      </c>
      <c r="T22" s="200"/>
      <c r="U22" s="2" t="s">
        <v>3257</v>
      </c>
    </row>
    <row r="23" ht="15.55" customHeight="1" spans="1:21">
      <c r="A23" s="13" t="str">
        <f t="shared" si="2"/>
        <v/>
      </c>
      <c r="B23" s="13"/>
      <c r="C23" s="14"/>
      <c r="D23" s="14"/>
      <c r="E23" s="14"/>
      <c r="F23" s="14"/>
      <c r="G23" s="46"/>
      <c r="H23" s="14"/>
      <c r="I23" s="15"/>
      <c r="J23" s="15"/>
      <c r="K23" s="46"/>
      <c r="L23" s="14"/>
      <c r="M23" s="16"/>
      <c r="N23" s="16"/>
      <c r="O23" s="16"/>
      <c r="P23" s="16"/>
      <c r="Q23" s="46"/>
      <c r="R23" s="16"/>
      <c r="S23" s="23" t="str">
        <f t="shared" si="3"/>
        <v/>
      </c>
      <c r="T23" s="200"/>
      <c r="U23" s="2" t="s">
        <v>3258</v>
      </c>
    </row>
    <row r="24" ht="12.75" customHeight="1" spans="1:21">
      <c r="A24" s="13" t="str">
        <f t="shared" si="2"/>
        <v/>
      </c>
      <c r="B24" s="13"/>
      <c r="C24" s="14"/>
      <c r="D24" s="14"/>
      <c r="E24" s="14"/>
      <c r="F24" s="14"/>
      <c r="G24" s="46"/>
      <c r="H24" s="14"/>
      <c r="I24" s="15"/>
      <c r="J24" s="15"/>
      <c r="K24" s="46"/>
      <c r="L24" s="14"/>
      <c r="M24" s="16"/>
      <c r="N24" s="16"/>
      <c r="O24" s="16"/>
      <c r="P24" s="16"/>
      <c r="Q24" s="46"/>
      <c r="R24" s="16"/>
      <c r="S24" s="23" t="str">
        <f t="shared" si="3"/>
        <v/>
      </c>
      <c r="T24" s="200"/>
      <c r="U24" s="2" t="s">
        <v>3259</v>
      </c>
    </row>
    <row r="25" ht="12.75" customHeight="1" spans="1:20">
      <c r="A25" s="13" t="s">
        <v>3260</v>
      </c>
      <c r="B25" s="72"/>
      <c r="C25" s="69"/>
      <c r="D25" s="14"/>
      <c r="E25" s="14"/>
      <c r="F25" s="14"/>
      <c r="G25" s="46"/>
      <c r="H25" s="14"/>
      <c r="I25" s="15"/>
      <c r="J25" s="15"/>
      <c r="K25" s="46"/>
      <c r="L25" s="14"/>
      <c r="M25" s="16">
        <f>SUM(M8:M24)</f>
        <v>0</v>
      </c>
      <c r="N25" s="16">
        <f>SUM(N8:N24)</f>
        <v>0</v>
      </c>
      <c r="O25" s="16">
        <f>SUM(O8:O24)</f>
        <v>0</v>
      </c>
      <c r="P25" s="16">
        <f>SUM(P8:P24)</f>
        <v>0</v>
      </c>
      <c r="Q25" s="16"/>
      <c r="R25" s="16">
        <f>SUM(R8:R24)</f>
        <v>0</v>
      </c>
      <c r="S25" s="23" t="str">
        <f t="shared" si="3"/>
        <v/>
      </c>
      <c r="T25" s="14"/>
    </row>
    <row r="26" ht="12.75" customHeight="1" spans="1:20">
      <c r="A26" s="13" t="s">
        <v>3261</v>
      </c>
      <c r="B26" s="72"/>
      <c r="C26" s="69"/>
      <c r="D26" s="14"/>
      <c r="E26" s="14"/>
      <c r="F26" s="14"/>
      <c r="G26" s="46"/>
      <c r="H26" s="14"/>
      <c r="I26" s="15"/>
      <c r="J26" s="15"/>
      <c r="K26" s="46"/>
      <c r="L26" s="14"/>
      <c r="M26" s="16"/>
      <c r="N26" s="16">
        <f>O25</f>
        <v>0</v>
      </c>
      <c r="O26" s="16"/>
      <c r="P26" s="16"/>
      <c r="Q26" s="16"/>
      <c r="R26" s="16"/>
      <c r="S26" s="23"/>
      <c r="T26" s="14"/>
    </row>
    <row r="27" customHeight="1" spans="1:20">
      <c r="A27" s="17" t="s">
        <v>3262</v>
      </c>
      <c r="B27" s="9"/>
      <c r="C27" s="18"/>
      <c r="D27" s="17"/>
      <c r="E27" s="17"/>
      <c r="F27" s="17"/>
      <c r="G27" s="20"/>
      <c r="H27" s="20"/>
      <c r="I27" s="23"/>
      <c r="J27" s="23"/>
      <c r="K27" s="23"/>
      <c r="L27" s="23"/>
      <c r="M27" s="23">
        <f>M25-M26</f>
        <v>0</v>
      </c>
      <c r="N27" s="23">
        <f>N25-N26</f>
        <v>0</v>
      </c>
      <c r="O27" s="23"/>
      <c r="P27" s="85">
        <f>P25</f>
        <v>0</v>
      </c>
      <c r="Q27" s="23"/>
      <c r="R27" s="85">
        <f>R25</f>
        <v>0</v>
      </c>
      <c r="S27" s="23" t="str">
        <f t="shared" si="3"/>
        <v/>
      </c>
      <c r="T27" s="197"/>
    </row>
    <row r="28" customHeight="1" spans="1:21">
      <c r="A28" s="3" t="e">
        <f>#REF!&amp;"填表人："&amp;#REF!</f>
        <v>#REF!</v>
      </c>
      <c r="R28" s="3" t="e">
        <f>"评估人员："&amp;#REF!</f>
        <v>#REF!</v>
      </c>
      <c r="U28" s="3" t="s">
        <v>1270</v>
      </c>
    </row>
    <row r="29" customHeight="1" spans="1:1">
      <c r="A29" s="3" t="e">
        <f>"填表日期："&amp;YEAR(#REF!)&amp;"年"&amp;MONTH(#REF!)&amp;"月"&amp;DAY(#REF!)&amp;"日"</f>
        <v>#REF!</v>
      </c>
    </row>
  </sheetData>
  <mergeCells count="23">
    <mergeCell ref="A2:T2"/>
    <mergeCell ref="A3:T3"/>
    <mergeCell ref="A5:E5"/>
    <mergeCell ref="M6:N6"/>
    <mergeCell ref="P6:R6"/>
    <mergeCell ref="A25:C25"/>
    <mergeCell ref="A26:C26"/>
    <mergeCell ref="A27:C27"/>
    <mergeCell ref="A6:A7"/>
    <mergeCell ref="B6:B7"/>
    <mergeCell ref="C6:C7"/>
    <mergeCell ref="D6:D7"/>
    <mergeCell ref="E6:E7"/>
    <mergeCell ref="F6:F7"/>
    <mergeCell ref="G6:G7"/>
    <mergeCell ref="H6:H7"/>
    <mergeCell ref="I6:I7"/>
    <mergeCell ref="J6:J7"/>
    <mergeCell ref="K6:K7"/>
    <mergeCell ref="L6:L7"/>
    <mergeCell ref="O6:O7"/>
    <mergeCell ref="S6:S7"/>
    <mergeCell ref="T6:T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4">
    <pageSetUpPr fitToPage="1"/>
  </sheetPr>
  <dimension ref="A1:S29"/>
  <sheetViews>
    <sheetView showGridLines="0" zoomScale="96" zoomScaleNormal="96" workbookViewId="0">
      <selection activeCell="J8" sqref="J8"/>
    </sheetView>
  </sheetViews>
  <sheetFormatPr defaultColWidth="9" defaultRowHeight="15.75" customHeight="1"/>
  <cols>
    <col min="1" max="1" width="4.70833333333333" style="3" customWidth="1"/>
    <col min="2" max="3" width="11.2083333333333" style="3" customWidth="1"/>
    <col min="4" max="4" width="9" style="3" customWidth="1"/>
    <col min="5" max="6" width="10.5" style="3" customWidth="1"/>
    <col min="7" max="12" width="5.20833333333333" style="3" customWidth="1"/>
    <col min="13" max="13" width="8" style="3" customWidth="1"/>
    <col min="14" max="16" width="15.7083333333333" style="3" customWidth="1"/>
    <col min="17" max="17" width="8.20833333333333" style="3" customWidth="1"/>
    <col min="18" max="19" width="9" style="3" customWidth="1"/>
    <col min="20" max="16384" width="9" style="3"/>
  </cols>
  <sheetData>
    <row r="1" customHeight="1" spans="1:1">
      <c r="A1" s="4" t="s">
        <v>0</v>
      </c>
    </row>
    <row r="2" s="1" customFormat="1" ht="30" customHeight="1" spans="1:18">
      <c r="A2" s="5" t="s">
        <v>3263</v>
      </c>
      <c r="B2" s="5"/>
      <c r="C2" s="5"/>
      <c r="D2" s="5"/>
      <c r="E2" s="5"/>
      <c r="F2" s="5"/>
      <c r="G2" s="5"/>
      <c r="H2" s="5"/>
      <c r="I2" s="5"/>
      <c r="J2" s="5"/>
      <c r="K2" s="5"/>
      <c r="L2" s="5"/>
      <c r="M2" s="5"/>
      <c r="N2" s="5"/>
      <c r="O2" s="5"/>
      <c r="P2" s="5"/>
      <c r="Q2" s="5"/>
      <c r="R2" s="5"/>
    </row>
    <row r="3" customHeight="1" spans="1:1">
      <c r="A3" s="2" t="e">
        <f>"评估基准日："&amp;TEXT(#REF!,"yyyy年mm月dd日")</f>
        <v>#REF!</v>
      </c>
    </row>
    <row r="4" ht="14.25" customHeight="1" spans="1:17">
      <c r="A4" s="2"/>
      <c r="B4" s="2"/>
      <c r="C4" s="2"/>
      <c r="D4" s="2"/>
      <c r="E4" s="2"/>
      <c r="F4" s="2"/>
      <c r="G4" s="2"/>
      <c r="H4" s="2"/>
      <c r="I4" s="2"/>
      <c r="J4" s="2"/>
      <c r="K4" s="2"/>
      <c r="L4" s="2"/>
      <c r="M4" s="2"/>
      <c r="N4" s="2"/>
      <c r="O4" s="2"/>
      <c r="P4" s="2"/>
      <c r="Q4" s="7" t="s">
        <v>3264</v>
      </c>
    </row>
    <row r="5" customHeight="1" spans="1:18">
      <c r="A5" s="8" t="e">
        <f>#REF!&amp;"："&amp;#REF!</f>
        <v>#REF!</v>
      </c>
      <c r="B5" s="168"/>
      <c r="C5" s="168"/>
      <c r="D5" s="168"/>
      <c r="E5" s="168"/>
      <c r="F5" s="10"/>
      <c r="R5" s="198" t="s">
        <v>627</v>
      </c>
    </row>
    <row r="6" s="68" customFormat="1" ht="12.75" customHeight="1" spans="1:18">
      <c r="A6" s="67" t="s">
        <v>4</v>
      </c>
      <c r="B6" s="67" t="s">
        <v>1632</v>
      </c>
      <c r="C6" s="195" t="s">
        <v>3265</v>
      </c>
      <c r="D6" s="67" t="s">
        <v>1633</v>
      </c>
      <c r="E6" s="67" t="s">
        <v>1636</v>
      </c>
      <c r="F6" s="67" t="s">
        <v>1635</v>
      </c>
      <c r="G6" s="67" t="s">
        <v>1458</v>
      </c>
      <c r="H6" s="195" t="s">
        <v>3266</v>
      </c>
      <c r="I6" s="67" t="s">
        <v>1637</v>
      </c>
      <c r="J6" s="67" t="s">
        <v>1165</v>
      </c>
      <c r="K6" s="67" t="s">
        <v>1638</v>
      </c>
      <c r="L6" s="67" t="s">
        <v>1639</v>
      </c>
      <c r="M6" s="67" t="s">
        <v>1640</v>
      </c>
      <c r="N6" s="67" t="s">
        <v>1138</v>
      </c>
      <c r="O6" s="67" t="s">
        <v>6</v>
      </c>
      <c r="P6" s="67" t="s">
        <v>7</v>
      </c>
      <c r="Q6" s="67" t="s">
        <v>576</v>
      </c>
      <c r="R6" s="67" t="s">
        <v>176</v>
      </c>
    </row>
    <row r="7" s="68" customFormat="1" ht="12.75" customHeight="1" spans="1:19">
      <c r="A7" s="196"/>
      <c r="B7" s="196"/>
      <c r="C7" s="196"/>
      <c r="D7" s="196"/>
      <c r="E7" s="196"/>
      <c r="F7" s="196"/>
      <c r="G7" s="196"/>
      <c r="H7" s="196"/>
      <c r="I7" s="196"/>
      <c r="J7" s="196"/>
      <c r="K7" s="196"/>
      <c r="L7" s="196"/>
      <c r="M7" s="196"/>
      <c r="N7" s="196"/>
      <c r="O7" s="196"/>
      <c r="P7" s="196"/>
      <c r="Q7" s="196"/>
      <c r="R7" s="196"/>
      <c r="S7" s="199" t="s">
        <v>632</v>
      </c>
    </row>
    <row r="8" ht="12.75" customHeight="1" spans="1:19">
      <c r="A8" s="13" t="str">
        <f t="shared" ref="A8" si="0">IF(D8="","",ROW()-7)</f>
        <v/>
      </c>
      <c r="B8" s="13"/>
      <c r="C8" s="14"/>
      <c r="D8" s="14"/>
      <c r="E8" s="14"/>
      <c r="F8" s="14"/>
      <c r="G8" s="15"/>
      <c r="H8" s="15"/>
      <c r="I8" s="14"/>
      <c r="J8" s="14"/>
      <c r="K8" s="46"/>
      <c r="L8" s="14"/>
      <c r="M8" s="46"/>
      <c r="N8" s="16"/>
      <c r="O8" s="16"/>
      <c r="P8" s="16"/>
      <c r="Q8" s="57" t="str">
        <f t="shared" ref="Q8" si="1">IF(O8=0,"",(P8-O8)/O8*100)</f>
        <v/>
      </c>
      <c r="R8" s="14"/>
      <c r="S8" s="2" t="s">
        <v>3267</v>
      </c>
    </row>
    <row r="9" ht="12.75" customHeight="1" spans="1:19">
      <c r="A9" s="13" t="str">
        <f t="shared" ref="A9:A26" si="2">IF(D9="","",ROW()-7)</f>
        <v/>
      </c>
      <c r="B9" s="13"/>
      <c r="C9" s="14"/>
      <c r="D9" s="14"/>
      <c r="E9" s="14"/>
      <c r="F9" s="14"/>
      <c r="G9" s="15"/>
      <c r="H9" s="15"/>
      <c r="I9" s="14"/>
      <c r="J9" s="14"/>
      <c r="K9" s="46"/>
      <c r="L9" s="14"/>
      <c r="M9" s="46"/>
      <c r="N9" s="16"/>
      <c r="O9" s="16"/>
      <c r="P9" s="16"/>
      <c r="Q9" s="57" t="str">
        <f t="shared" ref="Q9:Q27" si="3">IF(O9=0,"",(P9-O9)/O9*100)</f>
        <v/>
      </c>
      <c r="R9" s="14"/>
      <c r="S9" s="2" t="s">
        <v>3268</v>
      </c>
    </row>
    <row r="10" ht="12.75" customHeight="1" spans="1:19">
      <c r="A10" s="13" t="str">
        <f t="shared" si="2"/>
        <v/>
      </c>
      <c r="B10" s="13"/>
      <c r="C10" s="14"/>
      <c r="D10" s="14"/>
      <c r="E10" s="14"/>
      <c r="F10" s="14"/>
      <c r="G10" s="15"/>
      <c r="H10" s="15"/>
      <c r="I10" s="14"/>
      <c r="J10" s="14"/>
      <c r="K10" s="46"/>
      <c r="L10" s="14"/>
      <c r="M10" s="46"/>
      <c r="N10" s="16"/>
      <c r="O10" s="16"/>
      <c r="P10" s="16"/>
      <c r="Q10" s="57" t="str">
        <f t="shared" si="3"/>
        <v/>
      </c>
      <c r="R10" s="14"/>
      <c r="S10" s="2" t="s">
        <v>3269</v>
      </c>
    </row>
    <row r="11" ht="12.75" customHeight="1" spans="1:19">
      <c r="A11" s="13" t="str">
        <f t="shared" si="2"/>
        <v/>
      </c>
      <c r="B11" s="13"/>
      <c r="C11" s="14"/>
      <c r="D11" s="14"/>
      <c r="E11" s="14"/>
      <c r="F11" s="14"/>
      <c r="G11" s="15"/>
      <c r="H11" s="15"/>
      <c r="I11" s="14"/>
      <c r="J11" s="14"/>
      <c r="K11" s="46"/>
      <c r="L11" s="14"/>
      <c r="M11" s="46"/>
      <c r="N11" s="16"/>
      <c r="O11" s="16"/>
      <c r="P11" s="16"/>
      <c r="Q11" s="57" t="str">
        <f t="shared" si="3"/>
        <v/>
      </c>
      <c r="R11" s="14"/>
      <c r="S11" s="2" t="s">
        <v>3270</v>
      </c>
    </row>
    <row r="12" ht="12.75" customHeight="1" spans="1:19">
      <c r="A12" s="13" t="str">
        <f t="shared" si="2"/>
        <v/>
      </c>
      <c r="B12" s="13"/>
      <c r="C12" s="14"/>
      <c r="D12" s="14"/>
      <c r="E12" s="14"/>
      <c r="F12" s="14"/>
      <c r="G12" s="15"/>
      <c r="H12" s="15"/>
      <c r="I12" s="14"/>
      <c r="J12" s="14"/>
      <c r="K12" s="46"/>
      <c r="L12" s="14"/>
      <c r="M12" s="46"/>
      <c r="N12" s="16"/>
      <c r="O12" s="16"/>
      <c r="P12" s="16"/>
      <c r="Q12" s="57" t="str">
        <f t="shared" si="3"/>
        <v/>
      </c>
      <c r="R12" s="14"/>
      <c r="S12" s="2" t="s">
        <v>3271</v>
      </c>
    </row>
    <row r="13" ht="12.75" customHeight="1" spans="1:19">
      <c r="A13" s="13" t="str">
        <f t="shared" si="2"/>
        <v/>
      </c>
      <c r="B13" s="13"/>
      <c r="C13" s="14"/>
      <c r="D13" s="14"/>
      <c r="E13" s="14"/>
      <c r="F13" s="14"/>
      <c r="G13" s="15"/>
      <c r="H13" s="15"/>
      <c r="I13" s="14"/>
      <c r="J13" s="14"/>
      <c r="K13" s="46"/>
      <c r="L13" s="14"/>
      <c r="M13" s="46"/>
      <c r="N13" s="16"/>
      <c r="O13" s="16"/>
      <c r="P13" s="16"/>
      <c r="Q13" s="57" t="str">
        <f t="shared" si="3"/>
        <v/>
      </c>
      <c r="R13" s="14"/>
      <c r="S13" s="2" t="s">
        <v>3272</v>
      </c>
    </row>
    <row r="14" ht="12.75" customHeight="1" spans="1:19">
      <c r="A14" s="13" t="str">
        <f t="shared" si="2"/>
        <v/>
      </c>
      <c r="B14" s="13"/>
      <c r="C14" s="14"/>
      <c r="D14" s="14"/>
      <c r="E14" s="14"/>
      <c r="F14" s="14"/>
      <c r="G14" s="15"/>
      <c r="H14" s="15"/>
      <c r="I14" s="14"/>
      <c r="J14" s="14"/>
      <c r="K14" s="46"/>
      <c r="L14" s="14"/>
      <c r="M14" s="46"/>
      <c r="N14" s="16"/>
      <c r="O14" s="16"/>
      <c r="P14" s="16"/>
      <c r="Q14" s="57" t="str">
        <f t="shared" si="3"/>
        <v/>
      </c>
      <c r="R14" s="14"/>
      <c r="S14" s="2" t="s">
        <v>3273</v>
      </c>
    </row>
    <row r="15" ht="12.75" customHeight="1" spans="1:19">
      <c r="A15" s="13" t="str">
        <f t="shared" si="2"/>
        <v/>
      </c>
      <c r="B15" s="13"/>
      <c r="C15" s="14"/>
      <c r="D15" s="14"/>
      <c r="E15" s="14"/>
      <c r="F15" s="14"/>
      <c r="G15" s="15"/>
      <c r="H15" s="15"/>
      <c r="I15" s="14"/>
      <c r="J15" s="14"/>
      <c r="K15" s="46"/>
      <c r="L15" s="14"/>
      <c r="M15" s="46"/>
      <c r="N15" s="16"/>
      <c r="O15" s="16"/>
      <c r="P15" s="16"/>
      <c r="Q15" s="57" t="str">
        <f t="shared" si="3"/>
        <v/>
      </c>
      <c r="R15" s="14"/>
      <c r="S15" s="2" t="s">
        <v>3274</v>
      </c>
    </row>
    <row r="16" ht="12.75" customHeight="1" spans="1:19">
      <c r="A16" s="13" t="str">
        <f t="shared" si="2"/>
        <v/>
      </c>
      <c r="B16" s="13"/>
      <c r="C16" s="14"/>
      <c r="D16" s="14"/>
      <c r="E16" s="14"/>
      <c r="F16" s="14"/>
      <c r="G16" s="15"/>
      <c r="H16" s="15"/>
      <c r="I16" s="14"/>
      <c r="J16" s="14"/>
      <c r="K16" s="46"/>
      <c r="L16" s="14"/>
      <c r="M16" s="46"/>
      <c r="N16" s="16"/>
      <c r="O16" s="16"/>
      <c r="P16" s="16"/>
      <c r="Q16" s="57" t="str">
        <f t="shared" si="3"/>
        <v/>
      </c>
      <c r="R16" s="14"/>
      <c r="S16" s="2" t="s">
        <v>3275</v>
      </c>
    </row>
    <row r="17" ht="12.75" customHeight="1" spans="1:19">
      <c r="A17" s="13" t="str">
        <f t="shared" si="2"/>
        <v/>
      </c>
      <c r="B17" s="13"/>
      <c r="C17" s="14"/>
      <c r="D17" s="14"/>
      <c r="E17" s="14"/>
      <c r="F17" s="14"/>
      <c r="G17" s="15"/>
      <c r="H17" s="15"/>
      <c r="I17" s="14"/>
      <c r="J17" s="14"/>
      <c r="K17" s="46"/>
      <c r="L17" s="14"/>
      <c r="M17" s="46"/>
      <c r="N17" s="16"/>
      <c r="O17" s="16"/>
      <c r="P17" s="16"/>
      <c r="Q17" s="57" t="str">
        <f t="shared" si="3"/>
        <v/>
      </c>
      <c r="R17" s="14"/>
      <c r="S17" s="2" t="s">
        <v>3276</v>
      </c>
    </row>
    <row r="18" ht="12.75" customHeight="1" spans="1:19">
      <c r="A18" s="13" t="str">
        <f t="shared" si="2"/>
        <v/>
      </c>
      <c r="B18" s="13"/>
      <c r="C18" s="14"/>
      <c r="D18" s="14"/>
      <c r="E18" s="14"/>
      <c r="F18" s="14"/>
      <c r="G18" s="15"/>
      <c r="H18" s="15"/>
      <c r="I18" s="14"/>
      <c r="J18" s="14"/>
      <c r="K18" s="46"/>
      <c r="L18" s="14"/>
      <c r="M18" s="46"/>
      <c r="N18" s="16"/>
      <c r="O18" s="16"/>
      <c r="P18" s="16"/>
      <c r="Q18" s="57" t="str">
        <f t="shared" si="3"/>
        <v/>
      </c>
      <c r="R18" s="14"/>
      <c r="S18" s="2" t="s">
        <v>3277</v>
      </c>
    </row>
    <row r="19" ht="12.75" customHeight="1" spans="1:19">
      <c r="A19" s="13" t="str">
        <f t="shared" si="2"/>
        <v/>
      </c>
      <c r="B19" s="13"/>
      <c r="C19" s="14"/>
      <c r="D19" s="14"/>
      <c r="E19" s="14"/>
      <c r="F19" s="14"/>
      <c r="G19" s="15"/>
      <c r="H19" s="15"/>
      <c r="I19" s="14"/>
      <c r="J19" s="14"/>
      <c r="K19" s="46"/>
      <c r="L19" s="14"/>
      <c r="M19" s="46"/>
      <c r="N19" s="16"/>
      <c r="O19" s="16"/>
      <c r="P19" s="16"/>
      <c r="Q19" s="57" t="str">
        <f t="shared" si="3"/>
        <v/>
      </c>
      <c r="R19" s="14"/>
      <c r="S19" s="2" t="s">
        <v>3278</v>
      </c>
    </row>
    <row r="20" ht="12.75" customHeight="1" spans="1:19">
      <c r="A20" s="13" t="str">
        <f t="shared" si="2"/>
        <v/>
      </c>
      <c r="B20" s="13"/>
      <c r="C20" s="14"/>
      <c r="D20" s="14"/>
      <c r="E20" s="14"/>
      <c r="F20" s="14"/>
      <c r="G20" s="15"/>
      <c r="H20" s="15"/>
      <c r="I20" s="14"/>
      <c r="J20" s="14"/>
      <c r="K20" s="46"/>
      <c r="L20" s="14"/>
      <c r="M20" s="46"/>
      <c r="N20" s="16"/>
      <c r="O20" s="16"/>
      <c r="P20" s="16"/>
      <c r="Q20" s="57" t="str">
        <f t="shared" si="3"/>
        <v/>
      </c>
      <c r="R20" s="14"/>
      <c r="S20" s="2" t="s">
        <v>3279</v>
      </c>
    </row>
    <row r="21" ht="12.75" customHeight="1" spans="1:19">
      <c r="A21" s="13" t="str">
        <f t="shared" si="2"/>
        <v/>
      </c>
      <c r="B21" s="13"/>
      <c r="C21" s="14"/>
      <c r="D21" s="14"/>
      <c r="E21" s="14"/>
      <c r="F21" s="14"/>
      <c r="G21" s="15"/>
      <c r="H21" s="15"/>
      <c r="I21" s="14"/>
      <c r="J21" s="14"/>
      <c r="K21" s="46"/>
      <c r="L21" s="14"/>
      <c r="M21" s="46"/>
      <c r="N21" s="16"/>
      <c r="O21" s="16"/>
      <c r="P21" s="16"/>
      <c r="Q21" s="57" t="str">
        <f t="shared" si="3"/>
        <v/>
      </c>
      <c r="R21" s="14"/>
      <c r="S21" s="2" t="s">
        <v>3280</v>
      </c>
    </row>
    <row r="22" ht="12.75" customHeight="1" spans="1:19">
      <c r="A22" s="13" t="str">
        <f t="shared" si="2"/>
        <v/>
      </c>
      <c r="B22" s="13"/>
      <c r="C22" s="14"/>
      <c r="D22" s="14"/>
      <c r="E22" s="14"/>
      <c r="F22" s="14"/>
      <c r="G22" s="15"/>
      <c r="H22" s="15"/>
      <c r="I22" s="14"/>
      <c r="J22" s="14"/>
      <c r="K22" s="46"/>
      <c r="L22" s="14"/>
      <c r="M22" s="46"/>
      <c r="N22" s="16"/>
      <c r="O22" s="16"/>
      <c r="P22" s="16"/>
      <c r="Q22" s="57" t="str">
        <f t="shared" si="3"/>
        <v/>
      </c>
      <c r="R22" s="14"/>
      <c r="S22" s="2" t="s">
        <v>3281</v>
      </c>
    </row>
    <row r="23" ht="12.75" customHeight="1" spans="1:19">
      <c r="A23" s="13" t="str">
        <f t="shared" si="2"/>
        <v/>
      </c>
      <c r="B23" s="13"/>
      <c r="C23" s="14"/>
      <c r="D23" s="14"/>
      <c r="E23" s="14"/>
      <c r="F23" s="14"/>
      <c r="G23" s="15"/>
      <c r="H23" s="15"/>
      <c r="I23" s="14"/>
      <c r="J23" s="14"/>
      <c r="K23" s="46"/>
      <c r="L23" s="14"/>
      <c r="M23" s="46"/>
      <c r="N23" s="16"/>
      <c r="O23" s="16"/>
      <c r="P23" s="16"/>
      <c r="Q23" s="57" t="str">
        <f t="shared" si="3"/>
        <v/>
      </c>
      <c r="R23" s="14"/>
      <c r="S23" s="2" t="s">
        <v>3282</v>
      </c>
    </row>
    <row r="24" ht="12.75" customHeight="1" spans="1:19">
      <c r="A24" s="13" t="str">
        <f t="shared" si="2"/>
        <v/>
      </c>
      <c r="B24" s="13"/>
      <c r="C24" s="14"/>
      <c r="D24" s="14"/>
      <c r="E24" s="14"/>
      <c r="F24" s="14"/>
      <c r="G24" s="15"/>
      <c r="H24" s="15"/>
      <c r="I24" s="14"/>
      <c r="J24" s="14"/>
      <c r="K24" s="46"/>
      <c r="L24" s="14"/>
      <c r="M24" s="46"/>
      <c r="N24" s="16"/>
      <c r="O24" s="16"/>
      <c r="P24" s="16"/>
      <c r="Q24" s="57" t="str">
        <f t="shared" si="3"/>
        <v/>
      </c>
      <c r="R24" s="14"/>
      <c r="S24" s="2" t="s">
        <v>3283</v>
      </c>
    </row>
    <row r="25" ht="12.75" customHeight="1" spans="1:19">
      <c r="A25" s="13" t="str">
        <f t="shared" si="2"/>
        <v/>
      </c>
      <c r="B25" s="13"/>
      <c r="C25" s="14"/>
      <c r="D25" s="14"/>
      <c r="E25" s="14"/>
      <c r="F25" s="14"/>
      <c r="G25" s="15"/>
      <c r="H25" s="15"/>
      <c r="I25" s="14"/>
      <c r="J25" s="14"/>
      <c r="K25" s="46"/>
      <c r="L25" s="14"/>
      <c r="M25" s="46"/>
      <c r="N25" s="16"/>
      <c r="O25" s="16"/>
      <c r="P25" s="16"/>
      <c r="Q25" s="57" t="str">
        <f t="shared" si="3"/>
        <v/>
      </c>
      <c r="R25" s="14"/>
      <c r="S25" s="2" t="s">
        <v>3284</v>
      </c>
    </row>
    <row r="26" ht="12.75" customHeight="1" spans="1:19">
      <c r="A26" s="13" t="str">
        <f t="shared" si="2"/>
        <v/>
      </c>
      <c r="B26" s="13"/>
      <c r="C26" s="14"/>
      <c r="D26" s="14"/>
      <c r="E26" s="14"/>
      <c r="F26" s="14"/>
      <c r="G26" s="15"/>
      <c r="H26" s="15"/>
      <c r="I26" s="14"/>
      <c r="J26" s="14"/>
      <c r="K26" s="46"/>
      <c r="L26" s="14"/>
      <c r="M26" s="46"/>
      <c r="N26" s="16"/>
      <c r="O26" s="16"/>
      <c r="P26" s="16"/>
      <c r="Q26" s="57" t="str">
        <f t="shared" si="3"/>
        <v/>
      </c>
      <c r="R26" s="14"/>
      <c r="S26" s="2" t="s">
        <v>3285</v>
      </c>
    </row>
    <row r="27" customHeight="1" spans="1:18">
      <c r="A27" s="17" t="s">
        <v>3286</v>
      </c>
      <c r="B27" s="168"/>
      <c r="C27" s="168"/>
      <c r="D27" s="169"/>
      <c r="E27" s="197"/>
      <c r="F27" s="197"/>
      <c r="G27" s="17"/>
      <c r="H27" s="17"/>
      <c r="I27" s="17"/>
      <c r="J27" s="17"/>
      <c r="K27" s="17"/>
      <c r="L27" s="17"/>
      <c r="M27" s="23"/>
      <c r="N27" s="23">
        <f>SUM(N8:N26)</f>
        <v>0</v>
      </c>
      <c r="O27" s="23">
        <f>SUM(O8:O26)</f>
        <v>0</v>
      </c>
      <c r="P27" s="23">
        <f>SUM(P8:P26)</f>
        <v>0</v>
      </c>
      <c r="Q27" s="57" t="str">
        <f t="shared" si="3"/>
        <v/>
      </c>
      <c r="R27" s="20"/>
    </row>
    <row r="28" customHeight="1" spans="1:19">
      <c r="A28" s="3" t="e">
        <f>#REF!&amp;"填表人："&amp;#REF!</f>
        <v>#REF!</v>
      </c>
      <c r="P28" s="3" t="e">
        <f>"评估人员："&amp;#REF!</f>
        <v>#REF!</v>
      </c>
      <c r="S28" s="45" t="s">
        <v>599</v>
      </c>
    </row>
    <row r="29" customHeight="1" spans="1:1">
      <c r="A29" s="3" t="e">
        <f>"填表日期："&amp;YEAR(#REF!)&amp;"年"&amp;MONTH(#REF!)&amp;"月"&amp;DAY(#REF!)&amp;"日"</f>
        <v>#REF!</v>
      </c>
    </row>
  </sheetData>
  <mergeCells count="23">
    <mergeCell ref="A2:R2"/>
    <mergeCell ref="A3:R3"/>
    <mergeCell ref="Q4:R4"/>
    <mergeCell ref="A5:E5"/>
    <mergeCell ref="A27:D27"/>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5">
    <pageSetUpPr fitToPage="1"/>
  </sheetPr>
  <dimension ref="A1:BQ34"/>
  <sheetViews>
    <sheetView showGridLines="0" zoomScale="90" zoomScaleNormal="90" workbookViewId="0">
      <selection activeCell="J8" sqref="J8"/>
    </sheetView>
  </sheetViews>
  <sheetFormatPr defaultColWidth="9" defaultRowHeight="15"/>
  <cols>
    <col min="1" max="1" width="4.20833333333333" style="152" customWidth="1"/>
    <col min="2" max="2" width="9.70833333333333" style="152" customWidth="1"/>
    <col min="3" max="4" width="8" style="152" customWidth="1"/>
    <col min="5" max="5" width="13.2083333333333" style="152" customWidth="1"/>
    <col min="6" max="6" width="6.20833333333333" style="152" customWidth="1"/>
    <col min="7" max="7" width="10.2083333333333" style="152" customWidth="1"/>
    <col min="8" max="8" width="6.70833333333333" style="152" customWidth="1"/>
    <col min="9" max="9" width="10.2083333333333" style="152" customWidth="1"/>
    <col min="10" max="20" width="10.2083333333333" style="152" hidden="1" customWidth="1" outlineLevel="1"/>
    <col min="21" max="22" width="7.70833333333333" style="152" hidden="1" customWidth="1" outlineLevel="1"/>
    <col min="23" max="23" width="6.70833333333333" style="152" hidden="1" customWidth="1" outlineLevel="1"/>
    <col min="24" max="26" width="4.70833333333333" style="152" hidden="1" customWidth="1" outlineLevel="1"/>
    <col min="27" max="27" width="6.5" style="152" hidden="1" customWidth="1" outlineLevel="1"/>
    <col min="28" max="28" width="24" style="152" hidden="1" customWidth="1" outlineLevel="1"/>
    <col min="29" max="29" width="9.20833333333333" style="152" hidden="1" customWidth="1" outlineLevel="1"/>
    <col min="30" max="30" width="29.7083333333333" style="152" hidden="1" customWidth="1" outlineLevel="1"/>
    <col min="31" max="31" width="15.2083333333333" style="152" hidden="1" customWidth="1" outlineLevel="1"/>
    <col min="32" max="32" width="4.70833333333333" style="152" hidden="1" customWidth="1" outlineLevel="1"/>
    <col min="33" max="34" width="8.20833333333333" style="152" hidden="1" customWidth="1" outlineLevel="1"/>
    <col min="35" max="35" width="8.70833333333333" style="152" hidden="1" customWidth="1" outlineLevel="1"/>
    <col min="36" max="36" width="8.20833333333333" style="152" hidden="1" customWidth="1" outlineLevel="1"/>
    <col min="37" max="37" width="11.2083333333333" style="152" hidden="1" customWidth="1" outlineLevel="1"/>
    <col min="38" max="38" width="16.2083333333333" style="152" customWidth="1" collapsed="1"/>
    <col min="39" max="39" width="15.2083333333333" style="152" customWidth="1"/>
    <col min="40" max="40" width="11.2083333333333" style="152" customWidth="1"/>
    <col min="41" max="41" width="11.7083333333333" style="152" customWidth="1"/>
    <col min="42" max="42" width="7.70833333333333" style="152" customWidth="1"/>
    <col min="43" max="43" width="12.7083333333333" style="153" customWidth="1"/>
    <col min="44" max="44" width="8.70833333333333" style="152" customWidth="1"/>
    <col min="45" max="45" width="9.70833333333333" style="152" customWidth="1"/>
    <col min="46" max="47" width="9" style="152" customWidth="1"/>
    <col min="48" max="16384" width="9" style="152"/>
  </cols>
  <sheetData>
    <row r="1" spans="1:1">
      <c r="A1" s="4" t="s">
        <v>0</v>
      </c>
    </row>
    <row r="2" s="146" customFormat="1" ht="27" customHeight="1" spans="1:45">
      <c r="A2" s="154" t="s">
        <v>3287</v>
      </c>
      <c r="B2" s="154"/>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82"/>
      <c r="AR2" s="155"/>
      <c r="AS2" s="155"/>
    </row>
    <row r="3" s="147" customFormat="1" ht="16.5" customHeight="1" spans="1:45">
      <c r="A3" s="156"/>
      <c r="B3" s="156"/>
      <c r="C3" s="156"/>
      <c r="D3" s="156"/>
      <c r="F3" s="157"/>
      <c r="H3" s="157" t="e">
        <f>"评估基准日："&amp;TEXT(#REF!,"yyyy年mm月dd日")</f>
        <v>#REF!</v>
      </c>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83"/>
      <c r="AR3" s="157"/>
      <c r="AS3" s="184" t="s">
        <v>3288</v>
      </c>
    </row>
    <row r="4" s="147" customFormat="1" ht="16.5" customHeight="1" spans="6:55">
      <c r="F4" s="157"/>
      <c r="G4" s="157"/>
      <c r="H4" s="157"/>
      <c r="I4" s="2"/>
      <c r="J4" s="3"/>
      <c r="K4" s="3"/>
      <c r="L4" s="3"/>
      <c r="M4" s="3"/>
      <c r="N4" s="3"/>
      <c r="O4" s="3"/>
      <c r="P4" s="3"/>
      <c r="Q4" s="3"/>
      <c r="R4" s="3"/>
      <c r="S4" s="3"/>
      <c r="T4" s="3"/>
      <c r="U4" s="3"/>
      <c r="V4" s="3"/>
      <c r="W4" s="3"/>
      <c r="X4" s="3"/>
      <c r="Y4" s="3"/>
      <c r="Z4" s="3"/>
      <c r="AA4" s="157"/>
      <c r="AB4" s="157"/>
      <c r="AC4" s="157"/>
      <c r="AD4" s="157"/>
      <c r="AE4" s="157"/>
      <c r="AF4" s="157"/>
      <c r="AG4" s="157"/>
      <c r="AH4" s="157"/>
      <c r="AI4" s="157"/>
      <c r="AJ4" s="157"/>
      <c r="AK4" s="157"/>
      <c r="AL4" s="2"/>
      <c r="AM4" s="2"/>
      <c r="AN4" s="2"/>
      <c r="AO4" s="2"/>
      <c r="AP4" s="2"/>
      <c r="AQ4" s="2"/>
      <c r="AR4" s="2"/>
      <c r="AS4" s="2"/>
      <c r="AT4" s="2"/>
      <c r="AU4" s="2"/>
      <c r="AV4" s="2"/>
      <c r="AW4" s="2"/>
      <c r="AX4" s="2"/>
      <c r="AY4" s="2"/>
      <c r="AZ4" s="2"/>
      <c r="BA4" s="2"/>
      <c r="BB4" s="2"/>
      <c r="BC4" s="2"/>
    </row>
    <row r="5" s="147" customFormat="1" ht="16.5" customHeight="1" spans="1:45">
      <c r="A5" s="158" t="e">
        <f>#REF!&amp;"："&amp;#REF!</f>
        <v>#REF!</v>
      </c>
      <c r="B5" s="158"/>
      <c r="AQ5" s="185"/>
      <c r="AS5" s="184" t="s">
        <v>3</v>
      </c>
    </row>
    <row r="6" s="148" customFormat="1" ht="24.55" customHeight="1" spans="1:45">
      <c r="A6" s="159" t="s">
        <v>1232</v>
      </c>
      <c r="B6" s="786" t="s">
        <v>3289</v>
      </c>
      <c r="C6" s="159" t="s">
        <v>3290</v>
      </c>
      <c r="D6" s="159" t="s">
        <v>3291</v>
      </c>
      <c r="E6" s="159" t="s">
        <v>3292</v>
      </c>
      <c r="F6" s="159" t="s">
        <v>3293</v>
      </c>
      <c r="G6" s="159" t="s">
        <v>3294</v>
      </c>
      <c r="H6" s="159" t="s">
        <v>3295</v>
      </c>
      <c r="I6" s="159" t="s">
        <v>3296</v>
      </c>
      <c r="J6" s="159" t="s">
        <v>3297</v>
      </c>
      <c r="K6" s="159" t="s">
        <v>3298</v>
      </c>
      <c r="L6" s="159" t="s">
        <v>3299</v>
      </c>
      <c r="M6" s="159" t="s">
        <v>3300</v>
      </c>
      <c r="N6" s="159" t="s">
        <v>3301</v>
      </c>
      <c r="O6" s="159" t="s">
        <v>3302</v>
      </c>
      <c r="P6" s="159" t="s">
        <v>3303</v>
      </c>
      <c r="Q6" s="159" t="s">
        <v>3304</v>
      </c>
      <c r="R6" s="159" t="s">
        <v>3305</v>
      </c>
      <c r="S6" s="159" t="s">
        <v>3306</v>
      </c>
      <c r="T6" s="159" t="s">
        <v>3307</v>
      </c>
      <c r="U6" s="172" t="s">
        <v>3308</v>
      </c>
      <c r="V6" s="164"/>
      <c r="W6" s="165"/>
      <c r="X6" s="172" t="s">
        <v>3309</v>
      </c>
      <c r="Y6" s="164"/>
      <c r="Z6" s="164"/>
      <c r="AA6" s="165"/>
      <c r="AB6" s="172" t="s">
        <v>3310</v>
      </c>
      <c r="AC6" s="165"/>
      <c r="AD6" s="172" t="s">
        <v>3311</v>
      </c>
      <c r="AE6" s="164"/>
      <c r="AF6" s="165"/>
      <c r="AG6" s="159" t="s">
        <v>3312</v>
      </c>
      <c r="AH6" s="159" t="s">
        <v>3313</v>
      </c>
      <c r="AI6" s="159" t="s">
        <v>3314</v>
      </c>
      <c r="AJ6" s="172" t="s">
        <v>3315</v>
      </c>
      <c r="AK6" s="165"/>
      <c r="AL6" s="175" t="s">
        <v>1238</v>
      </c>
      <c r="AM6" s="165"/>
      <c r="AN6" s="48" t="s">
        <v>1239</v>
      </c>
      <c r="AO6" s="186" t="s">
        <v>1240</v>
      </c>
      <c r="AP6" s="186"/>
      <c r="AQ6" s="187"/>
      <c r="AR6" s="188" t="s">
        <v>1241</v>
      </c>
      <c r="AS6" s="189" t="s">
        <v>1242</v>
      </c>
    </row>
    <row r="7" s="148" customFormat="1" ht="12.75" customHeight="1" spans="1:46">
      <c r="A7" s="160"/>
      <c r="B7" s="160"/>
      <c r="C7" s="160"/>
      <c r="D7" s="160"/>
      <c r="E7" s="160"/>
      <c r="F7" s="160"/>
      <c r="G7" s="160"/>
      <c r="H7" s="160"/>
      <c r="I7" s="160"/>
      <c r="J7" s="160"/>
      <c r="K7" s="160"/>
      <c r="L7" s="160"/>
      <c r="M7" s="160"/>
      <c r="N7" s="160"/>
      <c r="O7" s="160"/>
      <c r="P7" s="160"/>
      <c r="Q7" s="160"/>
      <c r="R7" s="160"/>
      <c r="S7" s="160"/>
      <c r="T7" s="160"/>
      <c r="U7" s="172" t="s">
        <v>3316</v>
      </c>
      <c r="V7" s="172" t="s">
        <v>3317</v>
      </c>
      <c r="W7" s="172" t="s">
        <v>3318</v>
      </c>
      <c r="X7" s="172" t="s">
        <v>3319</v>
      </c>
      <c r="Y7" s="172" t="s">
        <v>3320</v>
      </c>
      <c r="Z7" s="172" t="s">
        <v>3321</v>
      </c>
      <c r="AA7" s="172" t="s">
        <v>3322</v>
      </c>
      <c r="AB7" s="172" t="s">
        <v>3323</v>
      </c>
      <c r="AC7" s="172" t="s">
        <v>1243</v>
      </c>
      <c r="AD7" s="172" t="s">
        <v>3324</v>
      </c>
      <c r="AE7" s="172" t="s">
        <v>3325</v>
      </c>
      <c r="AF7" s="172" t="s">
        <v>1243</v>
      </c>
      <c r="AG7" s="160"/>
      <c r="AH7" s="160"/>
      <c r="AI7" s="160"/>
      <c r="AJ7" s="172" t="s">
        <v>3326</v>
      </c>
      <c r="AK7" s="172" t="s">
        <v>3327</v>
      </c>
      <c r="AL7" s="175" t="s">
        <v>1587</v>
      </c>
      <c r="AM7" s="175" t="s">
        <v>1588</v>
      </c>
      <c r="AN7" s="160"/>
      <c r="AO7" s="188" t="s">
        <v>1587</v>
      </c>
      <c r="AP7" s="188" t="s">
        <v>1589</v>
      </c>
      <c r="AQ7" s="190" t="s">
        <v>1588</v>
      </c>
      <c r="AR7" s="160"/>
      <c r="AS7" s="160"/>
      <c r="AT7" s="2" t="s">
        <v>1248</v>
      </c>
    </row>
    <row r="8" s="149" customFormat="1" ht="16.5" customHeight="1" spans="1:46">
      <c r="A8" s="161" t="str">
        <f t="shared" ref="A8" si="0">IF(C8="","",ROW()-7)</f>
        <v/>
      </c>
      <c r="B8" s="161"/>
      <c r="C8" s="162"/>
      <c r="D8" s="162"/>
      <c r="E8" s="162"/>
      <c r="F8" s="163"/>
      <c r="G8" s="163"/>
      <c r="H8" s="163"/>
      <c r="I8" s="163"/>
      <c r="J8" s="163"/>
      <c r="K8" s="163"/>
      <c r="L8" s="163"/>
      <c r="M8" s="163"/>
      <c r="N8" s="163"/>
      <c r="O8" s="163"/>
      <c r="P8" s="163"/>
      <c r="Q8" s="163"/>
      <c r="R8" s="163"/>
      <c r="S8" s="163"/>
      <c r="T8" s="163"/>
      <c r="U8" s="163"/>
      <c r="V8" s="163"/>
      <c r="W8" s="163"/>
      <c r="X8" s="163"/>
      <c r="Y8" s="174"/>
      <c r="Z8" s="163"/>
      <c r="AA8" s="163"/>
      <c r="AB8" s="163"/>
      <c r="AC8" s="163"/>
      <c r="AD8" s="163"/>
      <c r="AE8" s="163"/>
      <c r="AF8" s="163"/>
      <c r="AG8" s="176"/>
      <c r="AH8" s="176"/>
      <c r="AI8" s="177"/>
      <c r="AJ8" s="178"/>
      <c r="AK8" s="178"/>
      <c r="AL8" s="16"/>
      <c r="AM8" s="179"/>
      <c r="AN8" s="180"/>
      <c r="AO8" s="16"/>
      <c r="AP8" s="25"/>
      <c r="AQ8" s="180"/>
      <c r="AR8" s="57" t="str">
        <f t="shared" ref="AR8" si="1">IF(AM8-AN8=0,"",(AQ8-AM8+AN8)/(AM8-AN8)*100)</f>
        <v/>
      </c>
      <c r="AS8" s="191"/>
      <c r="AT8" s="192" t="s">
        <v>3328</v>
      </c>
    </row>
    <row r="9" s="149" customFormat="1" ht="16.5" customHeight="1" spans="1:46">
      <c r="A9" s="161" t="str">
        <f t="shared" ref="A9:A24" si="2">IF(C9="","",ROW()-7)</f>
        <v/>
      </c>
      <c r="B9" s="161"/>
      <c r="C9" s="162"/>
      <c r="D9" s="162"/>
      <c r="E9" s="162"/>
      <c r="F9" s="163"/>
      <c r="G9" s="163"/>
      <c r="H9" s="163"/>
      <c r="I9" s="163"/>
      <c r="J9" s="163"/>
      <c r="K9" s="163"/>
      <c r="L9" s="163"/>
      <c r="M9" s="163"/>
      <c r="N9" s="163"/>
      <c r="O9" s="163"/>
      <c r="P9" s="163"/>
      <c r="Q9" s="163"/>
      <c r="R9" s="163"/>
      <c r="S9" s="163"/>
      <c r="T9" s="163"/>
      <c r="U9" s="163"/>
      <c r="V9" s="163"/>
      <c r="W9" s="163"/>
      <c r="X9" s="163"/>
      <c r="Y9" s="174"/>
      <c r="Z9" s="163"/>
      <c r="AA9" s="163"/>
      <c r="AB9" s="163"/>
      <c r="AC9" s="163"/>
      <c r="AD9" s="163"/>
      <c r="AE9" s="163"/>
      <c r="AF9" s="163"/>
      <c r="AG9" s="176"/>
      <c r="AH9" s="176"/>
      <c r="AI9" s="177"/>
      <c r="AJ9" s="178"/>
      <c r="AK9" s="178"/>
      <c r="AL9" s="16"/>
      <c r="AM9" s="179"/>
      <c r="AN9" s="180"/>
      <c r="AO9" s="16"/>
      <c r="AP9" s="25"/>
      <c r="AQ9" s="180"/>
      <c r="AR9" s="57" t="str">
        <f t="shared" ref="AR9:AR27" si="3">IF(AM9-AN9=0,"",(AQ9-AM9+AN9)/(AM9-AN9)*100)</f>
        <v/>
      </c>
      <c r="AS9" s="191"/>
      <c r="AT9" s="192" t="s">
        <v>3329</v>
      </c>
    </row>
    <row r="10" s="149" customFormat="1" ht="16.5" customHeight="1" spans="1:46">
      <c r="A10" s="161" t="str">
        <f t="shared" si="2"/>
        <v/>
      </c>
      <c r="B10" s="161"/>
      <c r="C10" s="162"/>
      <c r="D10" s="162"/>
      <c r="E10" s="162"/>
      <c r="F10" s="163"/>
      <c r="G10" s="163"/>
      <c r="H10" s="163"/>
      <c r="I10" s="163"/>
      <c r="J10" s="163"/>
      <c r="K10" s="163"/>
      <c r="L10" s="163"/>
      <c r="M10" s="163"/>
      <c r="N10" s="163"/>
      <c r="O10" s="163"/>
      <c r="P10" s="163"/>
      <c r="Q10" s="163"/>
      <c r="R10" s="163"/>
      <c r="S10" s="163"/>
      <c r="T10" s="163"/>
      <c r="U10" s="163"/>
      <c r="V10" s="163"/>
      <c r="W10" s="163"/>
      <c r="X10" s="163"/>
      <c r="Y10" s="174"/>
      <c r="Z10" s="163"/>
      <c r="AA10" s="163"/>
      <c r="AB10" s="163"/>
      <c r="AC10" s="163"/>
      <c r="AD10" s="163"/>
      <c r="AE10" s="163"/>
      <c r="AF10" s="163"/>
      <c r="AG10" s="176"/>
      <c r="AH10" s="176"/>
      <c r="AI10" s="177"/>
      <c r="AJ10" s="178"/>
      <c r="AK10" s="178"/>
      <c r="AL10" s="16"/>
      <c r="AM10" s="179"/>
      <c r="AN10" s="180"/>
      <c r="AO10" s="16"/>
      <c r="AP10" s="25"/>
      <c r="AQ10" s="180"/>
      <c r="AR10" s="57" t="str">
        <f t="shared" si="3"/>
        <v/>
      </c>
      <c r="AS10" s="191"/>
      <c r="AT10" s="192" t="s">
        <v>3330</v>
      </c>
    </row>
    <row r="11" s="149" customFormat="1" ht="16.5" customHeight="1" spans="1:46">
      <c r="A11" s="161" t="str">
        <f t="shared" si="2"/>
        <v/>
      </c>
      <c r="B11" s="161"/>
      <c r="C11" s="162"/>
      <c r="D11" s="162"/>
      <c r="E11" s="162"/>
      <c r="F11" s="163"/>
      <c r="G11" s="163"/>
      <c r="H11" s="163"/>
      <c r="I11" s="163"/>
      <c r="J11" s="163"/>
      <c r="K11" s="163"/>
      <c r="L11" s="163"/>
      <c r="M11" s="163"/>
      <c r="N11" s="163"/>
      <c r="O11" s="163"/>
      <c r="P11" s="163"/>
      <c r="Q11" s="163"/>
      <c r="R11" s="163"/>
      <c r="S11" s="163"/>
      <c r="T11" s="163"/>
      <c r="U11" s="163"/>
      <c r="V11" s="163"/>
      <c r="W11" s="163"/>
      <c r="X11" s="163"/>
      <c r="Y11" s="174"/>
      <c r="Z11" s="163"/>
      <c r="AA11" s="163"/>
      <c r="AB11" s="163"/>
      <c r="AC11" s="163"/>
      <c r="AD11" s="163"/>
      <c r="AE11" s="163"/>
      <c r="AF11" s="163"/>
      <c r="AG11" s="176"/>
      <c r="AH11" s="176"/>
      <c r="AI11" s="177"/>
      <c r="AJ11" s="178"/>
      <c r="AK11" s="178"/>
      <c r="AL11" s="16"/>
      <c r="AM11" s="179"/>
      <c r="AN11" s="180"/>
      <c r="AO11" s="16"/>
      <c r="AP11" s="25"/>
      <c r="AQ11" s="180"/>
      <c r="AR11" s="57" t="str">
        <f t="shared" si="3"/>
        <v/>
      </c>
      <c r="AS11" s="191"/>
      <c r="AT11" s="192" t="s">
        <v>3331</v>
      </c>
    </row>
    <row r="12" s="149" customFormat="1" ht="16.5" customHeight="1" spans="1:46">
      <c r="A12" s="161" t="str">
        <f t="shared" si="2"/>
        <v/>
      </c>
      <c r="B12" s="161"/>
      <c r="C12" s="162"/>
      <c r="D12" s="162"/>
      <c r="E12" s="162"/>
      <c r="F12" s="163"/>
      <c r="G12" s="163"/>
      <c r="H12" s="163"/>
      <c r="I12" s="163"/>
      <c r="J12" s="163"/>
      <c r="K12" s="163"/>
      <c r="L12" s="163"/>
      <c r="M12" s="163"/>
      <c r="N12" s="163"/>
      <c r="O12" s="163"/>
      <c r="P12" s="163"/>
      <c r="Q12" s="163"/>
      <c r="R12" s="163"/>
      <c r="S12" s="163"/>
      <c r="T12" s="163"/>
      <c r="U12" s="163"/>
      <c r="V12" s="163"/>
      <c r="W12" s="163"/>
      <c r="X12" s="163"/>
      <c r="Y12" s="174"/>
      <c r="Z12" s="163"/>
      <c r="AA12" s="163"/>
      <c r="AB12" s="163"/>
      <c r="AC12" s="163"/>
      <c r="AD12" s="163"/>
      <c r="AE12" s="163"/>
      <c r="AF12" s="163"/>
      <c r="AG12" s="176"/>
      <c r="AH12" s="176"/>
      <c r="AI12" s="177"/>
      <c r="AJ12" s="178"/>
      <c r="AK12" s="178"/>
      <c r="AL12" s="16"/>
      <c r="AM12" s="179"/>
      <c r="AN12" s="180"/>
      <c r="AO12" s="16"/>
      <c r="AP12" s="25"/>
      <c r="AQ12" s="180"/>
      <c r="AR12" s="57" t="str">
        <f t="shared" si="3"/>
        <v/>
      </c>
      <c r="AS12" s="191"/>
      <c r="AT12" s="192" t="s">
        <v>3332</v>
      </c>
    </row>
    <row r="13" s="149" customFormat="1" ht="16.5" customHeight="1" spans="1:46">
      <c r="A13" s="161" t="str">
        <f t="shared" si="2"/>
        <v/>
      </c>
      <c r="B13" s="161"/>
      <c r="C13" s="162"/>
      <c r="D13" s="162"/>
      <c r="E13" s="162"/>
      <c r="F13" s="163"/>
      <c r="G13" s="163"/>
      <c r="H13" s="163"/>
      <c r="I13" s="163"/>
      <c r="J13" s="163"/>
      <c r="K13" s="163"/>
      <c r="L13" s="163"/>
      <c r="M13" s="163"/>
      <c r="N13" s="163"/>
      <c r="O13" s="163"/>
      <c r="P13" s="163"/>
      <c r="Q13" s="163"/>
      <c r="R13" s="163"/>
      <c r="S13" s="163"/>
      <c r="T13" s="163"/>
      <c r="U13" s="163"/>
      <c r="V13" s="163"/>
      <c r="W13" s="163"/>
      <c r="X13" s="163"/>
      <c r="Y13" s="174"/>
      <c r="Z13" s="163"/>
      <c r="AA13" s="163"/>
      <c r="AB13" s="163"/>
      <c r="AC13" s="163"/>
      <c r="AD13" s="163"/>
      <c r="AE13" s="163"/>
      <c r="AF13" s="163"/>
      <c r="AG13" s="176"/>
      <c r="AH13" s="176"/>
      <c r="AI13" s="177"/>
      <c r="AJ13" s="178"/>
      <c r="AK13" s="178"/>
      <c r="AL13" s="16"/>
      <c r="AM13" s="179"/>
      <c r="AN13" s="180"/>
      <c r="AO13" s="16"/>
      <c r="AP13" s="25"/>
      <c r="AQ13" s="180"/>
      <c r="AR13" s="57" t="str">
        <f t="shared" si="3"/>
        <v/>
      </c>
      <c r="AS13" s="191"/>
      <c r="AT13" s="192" t="s">
        <v>3333</v>
      </c>
    </row>
    <row r="14" s="149" customFormat="1" ht="16.5" customHeight="1" spans="1:46">
      <c r="A14" s="161" t="str">
        <f t="shared" si="2"/>
        <v/>
      </c>
      <c r="B14" s="161"/>
      <c r="C14" s="162"/>
      <c r="D14" s="162"/>
      <c r="E14" s="162"/>
      <c r="F14" s="163"/>
      <c r="G14" s="163"/>
      <c r="H14" s="163"/>
      <c r="I14" s="163"/>
      <c r="J14" s="163"/>
      <c r="K14" s="163"/>
      <c r="L14" s="163"/>
      <c r="M14" s="163"/>
      <c r="N14" s="163"/>
      <c r="O14" s="163"/>
      <c r="P14" s="163"/>
      <c r="Q14" s="163"/>
      <c r="R14" s="163"/>
      <c r="S14" s="163"/>
      <c r="T14" s="163"/>
      <c r="U14" s="163"/>
      <c r="V14" s="163"/>
      <c r="W14" s="163"/>
      <c r="X14" s="163"/>
      <c r="Y14" s="174"/>
      <c r="Z14" s="163"/>
      <c r="AA14" s="163"/>
      <c r="AB14" s="163"/>
      <c r="AC14" s="163"/>
      <c r="AD14" s="163"/>
      <c r="AE14" s="163"/>
      <c r="AF14" s="163"/>
      <c r="AG14" s="176"/>
      <c r="AH14" s="176"/>
      <c r="AI14" s="177"/>
      <c r="AJ14" s="178"/>
      <c r="AK14" s="178"/>
      <c r="AL14" s="16"/>
      <c r="AM14" s="179"/>
      <c r="AN14" s="180"/>
      <c r="AO14" s="16"/>
      <c r="AP14" s="25"/>
      <c r="AQ14" s="180"/>
      <c r="AR14" s="57" t="str">
        <f t="shared" si="3"/>
        <v/>
      </c>
      <c r="AS14" s="191"/>
      <c r="AT14" s="192" t="s">
        <v>3334</v>
      </c>
    </row>
    <row r="15" s="149" customFormat="1" ht="16.5" customHeight="1" spans="1:46">
      <c r="A15" s="161" t="str">
        <f t="shared" si="2"/>
        <v/>
      </c>
      <c r="B15" s="161"/>
      <c r="C15" s="162"/>
      <c r="D15" s="162"/>
      <c r="E15" s="162"/>
      <c r="F15" s="163"/>
      <c r="G15" s="163"/>
      <c r="H15" s="163"/>
      <c r="I15" s="163"/>
      <c r="J15" s="163"/>
      <c r="K15" s="163"/>
      <c r="L15" s="163"/>
      <c r="M15" s="163"/>
      <c r="N15" s="163"/>
      <c r="O15" s="163"/>
      <c r="P15" s="163"/>
      <c r="Q15" s="163"/>
      <c r="R15" s="163"/>
      <c r="S15" s="163"/>
      <c r="T15" s="163"/>
      <c r="U15" s="163"/>
      <c r="V15" s="163"/>
      <c r="W15" s="163"/>
      <c r="X15" s="163"/>
      <c r="Y15" s="174"/>
      <c r="Z15" s="163"/>
      <c r="AA15" s="163"/>
      <c r="AB15" s="163"/>
      <c r="AC15" s="163"/>
      <c r="AD15" s="163"/>
      <c r="AE15" s="163"/>
      <c r="AF15" s="163"/>
      <c r="AG15" s="176"/>
      <c r="AH15" s="176"/>
      <c r="AI15" s="177"/>
      <c r="AJ15" s="178"/>
      <c r="AK15" s="178"/>
      <c r="AL15" s="16"/>
      <c r="AM15" s="179"/>
      <c r="AN15" s="180"/>
      <c r="AO15" s="16"/>
      <c r="AP15" s="25"/>
      <c r="AQ15" s="180"/>
      <c r="AR15" s="57" t="str">
        <f t="shared" si="3"/>
        <v/>
      </c>
      <c r="AS15" s="191"/>
      <c r="AT15" s="192" t="s">
        <v>3335</v>
      </c>
    </row>
    <row r="16" s="149" customFormat="1" ht="16.5" customHeight="1" spans="1:46">
      <c r="A16" s="161" t="str">
        <f t="shared" si="2"/>
        <v/>
      </c>
      <c r="B16" s="161"/>
      <c r="C16" s="162"/>
      <c r="D16" s="162"/>
      <c r="E16" s="162"/>
      <c r="F16" s="163"/>
      <c r="G16" s="163"/>
      <c r="H16" s="163"/>
      <c r="I16" s="163"/>
      <c r="J16" s="163"/>
      <c r="K16" s="163"/>
      <c r="L16" s="163"/>
      <c r="M16" s="163"/>
      <c r="N16" s="163"/>
      <c r="O16" s="163"/>
      <c r="P16" s="163"/>
      <c r="Q16" s="163"/>
      <c r="R16" s="163"/>
      <c r="S16" s="163"/>
      <c r="T16" s="163"/>
      <c r="U16" s="163"/>
      <c r="V16" s="163"/>
      <c r="W16" s="163"/>
      <c r="X16" s="163"/>
      <c r="Y16" s="174"/>
      <c r="Z16" s="163"/>
      <c r="AA16" s="163"/>
      <c r="AB16" s="163"/>
      <c r="AC16" s="163"/>
      <c r="AD16" s="163"/>
      <c r="AE16" s="163"/>
      <c r="AF16" s="163"/>
      <c r="AG16" s="176"/>
      <c r="AH16" s="176"/>
      <c r="AI16" s="177"/>
      <c r="AJ16" s="178"/>
      <c r="AK16" s="178"/>
      <c r="AL16" s="16"/>
      <c r="AM16" s="179"/>
      <c r="AN16" s="180"/>
      <c r="AO16" s="16"/>
      <c r="AP16" s="25"/>
      <c r="AQ16" s="180"/>
      <c r="AR16" s="57" t="str">
        <f t="shared" si="3"/>
        <v/>
      </c>
      <c r="AS16" s="191"/>
      <c r="AT16" s="192" t="s">
        <v>3336</v>
      </c>
    </row>
    <row r="17" s="149" customFormat="1" ht="16.5" customHeight="1" spans="1:46">
      <c r="A17" s="161" t="str">
        <f t="shared" si="2"/>
        <v/>
      </c>
      <c r="B17" s="161"/>
      <c r="C17" s="162"/>
      <c r="D17" s="162"/>
      <c r="E17" s="162"/>
      <c r="F17" s="163"/>
      <c r="G17" s="163"/>
      <c r="H17" s="163"/>
      <c r="I17" s="163"/>
      <c r="J17" s="163"/>
      <c r="K17" s="163"/>
      <c r="L17" s="163"/>
      <c r="M17" s="163"/>
      <c r="N17" s="163"/>
      <c r="O17" s="163"/>
      <c r="P17" s="163"/>
      <c r="Q17" s="163"/>
      <c r="R17" s="163"/>
      <c r="S17" s="163"/>
      <c r="T17" s="163"/>
      <c r="U17" s="163"/>
      <c r="V17" s="163"/>
      <c r="W17" s="163"/>
      <c r="X17" s="163"/>
      <c r="Y17" s="174"/>
      <c r="Z17" s="163"/>
      <c r="AA17" s="163"/>
      <c r="AB17" s="163"/>
      <c r="AC17" s="163"/>
      <c r="AD17" s="163"/>
      <c r="AE17" s="163"/>
      <c r="AF17" s="163"/>
      <c r="AG17" s="176"/>
      <c r="AH17" s="176"/>
      <c r="AI17" s="177"/>
      <c r="AJ17" s="178"/>
      <c r="AK17" s="178"/>
      <c r="AL17" s="16"/>
      <c r="AM17" s="179"/>
      <c r="AN17" s="180"/>
      <c r="AO17" s="16"/>
      <c r="AP17" s="25"/>
      <c r="AQ17" s="180"/>
      <c r="AR17" s="57" t="str">
        <f t="shared" si="3"/>
        <v/>
      </c>
      <c r="AS17" s="191"/>
      <c r="AT17" s="192" t="s">
        <v>3337</v>
      </c>
    </row>
    <row r="18" s="149" customFormat="1" ht="16.5" customHeight="1" spans="1:46">
      <c r="A18" s="161" t="str">
        <f t="shared" si="2"/>
        <v/>
      </c>
      <c r="B18" s="161"/>
      <c r="C18" s="162"/>
      <c r="D18" s="162"/>
      <c r="E18" s="162"/>
      <c r="F18" s="163"/>
      <c r="G18" s="163"/>
      <c r="H18" s="163"/>
      <c r="I18" s="163"/>
      <c r="J18" s="163"/>
      <c r="K18" s="163"/>
      <c r="L18" s="163"/>
      <c r="M18" s="163"/>
      <c r="N18" s="163"/>
      <c r="O18" s="163"/>
      <c r="P18" s="163"/>
      <c r="Q18" s="163"/>
      <c r="R18" s="163"/>
      <c r="S18" s="163"/>
      <c r="T18" s="163"/>
      <c r="U18" s="163"/>
      <c r="V18" s="163"/>
      <c r="W18" s="163"/>
      <c r="X18" s="163"/>
      <c r="Y18" s="174"/>
      <c r="Z18" s="163"/>
      <c r="AA18" s="163"/>
      <c r="AB18" s="163"/>
      <c r="AC18" s="163"/>
      <c r="AD18" s="163"/>
      <c r="AE18" s="163"/>
      <c r="AF18" s="163"/>
      <c r="AG18" s="176"/>
      <c r="AH18" s="176"/>
      <c r="AI18" s="177"/>
      <c r="AJ18" s="178"/>
      <c r="AK18" s="178"/>
      <c r="AL18" s="16"/>
      <c r="AM18" s="179"/>
      <c r="AN18" s="180"/>
      <c r="AO18" s="16"/>
      <c r="AP18" s="25"/>
      <c r="AQ18" s="180"/>
      <c r="AR18" s="57" t="str">
        <f t="shared" si="3"/>
        <v/>
      </c>
      <c r="AS18" s="191"/>
      <c r="AT18" s="192" t="s">
        <v>3338</v>
      </c>
    </row>
    <row r="19" s="149" customFormat="1" ht="16.5" customHeight="1" spans="1:46">
      <c r="A19" s="161" t="str">
        <f t="shared" si="2"/>
        <v/>
      </c>
      <c r="B19" s="161"/>
      <c r="C19" s="162"/>
      <c r="D19" s="162"/>
      <c r="E19" s="162"/>
      <c r="F19" s="163"/>
      <c r="G19" s="163"/>
      <c r="H19" s="163"/>
      <c r="I19" s="163"/>
      <c r="J19" s="163"/>
      <c r="K19" s="163"/>
      <c r="L19" s="163"/>
      <c r="M19" s="163"/>
      <c r="N19" s="163"/>
      <c r="O19" s="163"/>
      <c r="P19" s="163"/>
      <c r="Q19" s="163"/>
      <c r="R19" s="163"/>
      <c r="S19" s="163"/>
      <c r="T19" s="163"/>
      <c r="U19" s="163"/>
      <c r="V19" s="163"/>
      <c r="W19" s="163"/>
      <c r="X19" s="163"/>
      <c r="Y19" s="174"/>
      <c r="Z19" s="163"/>
      <c r="AA19" s="163"/>
      <c r="AB19" s="163"/>
      <c r="AC19" s="163"/>
      <c r="AD19" s="163"/>
      <c r="AE19" s="163"/>
      <c r="AF19" s="163"/>
      <c r="AG19" s="176"/>
      <c r="AH19" s="176"/>
      <c r="AI19" s="177"/>
      <c r="AJ19" s="178"/>
      <c r="AK19" s="178"/>
      <c r="AL19" s="16"/>
      <c r="AM19" s="179"/>
      <c r="AN19" s="180"/>
      <c r="AO19" s="16"/>
      <c r="AP19" s="25"/>
      <c r="AQ19" s="180"/>
      <c r="AR19" s="57" t="str">
        <f t="shared" si="3"/>
        <v/>
      </c>
      <c r="AS19" s="191"/>
      <c r="AT19" s="192" t="s">
        <v>3339</v>
      </c>
    </row>
    <row r="20" s="149" customFormat="1" ht="16.5" customHeight="1" spans="1:46">
      <c r="A20" s="161" t="str">
        <f t="shared" si="2"/>
        <v/>
      </c>
      <c r="B20" s="161"/>
      <c r="C20" s="162"/>
      <c r="D20" s="162"/>
      <c r="E20" s="162"/>
      <c r="F20" s="163"/>
      <c r="G20" s="163"/>
      <c r="H20" s="163"/>
      <c r="I20" s="163"/>
      <c r="J20" s="163"/>
      <c r="K20" s="163"/>
      <c r="L20" s="163"/>
      <c r="M20" s="163"/>
      <c r="N20" s="163"/>
      <c r="O20" s="163"/>
      <c r="P20" s="163"/>
      <c r="Q20" s="163"/>
      <c r="R20" s="163"/>
      <c r="S20" s="163"/>
      <c r="T20" s="163"/>
      <c r="U20" s="163"/>
      <c r="V20" s="163"/>
      <c r="W20" s="163"/>
      <c r="X20" s="163"/>
      <c r="Y20" s="174"/>
      <c r="Z20" s="163"/>
      <c r="AA20" s="163"/>
      <c r="AB20" s="163"/>
      <c r="AC20" s="163"/>
      <c r="AD20" s="163"/>
      <c r="AE20" s="163"/>
      <c r="AF20" s="163"/>
      <c r="AG20" s="176"/>
      <c r="AH20" s="176"/>
      <c r="AI20" s="177"/>
      <c r="AJ20" s="178"/>
      <c r="AK20" s="178"/>
      <c r="AL20" s="16"/>
      <c r="AM20" s="179"/>
      <c r="AN20" s="180"/>
      <c r="AO20" s="16"/>
      <c r="AP20" s="25"/>
      <c r="AQ20" s="180"/>
      <c r="AR20" s="57" t="str">
        <f t="shared" si="3"/>
        <v/>
      </c>
      <c r="AS20" s="191"/>
      <c r="AT20" s="192" t="s">
        <v>3340</v>
      </c>
    </row>
    <row r="21" s="149" customFormat="1" ht="16.5" customHeight="1" spans="1:46">
      <c r="A21" s="161" t="str">
        <f t="shared" si="2"/>
        <v/>
      </c>
      <c r="B21" s="161"/>
      <c r="C21" s="162"/>
      <c r="D21" s="162"/>
      <c r="E21" s="162"/>
      <c r="F21" s="163"/>
      <c r="G21" s="163"/>
      <c r="H21" s="163"/>
      <c r="I21" s="163"/>
      <c r="J21" s="163"/>
      <c r="K21" s="163"/>
      <c r="L21" s="163"/>
      <c r="M21" s="163"/>
      <c r="N21" s="163"/>
      <c r="O21" s="163"/>
      <c r="P21" s="163"/>
      <c r="Q21" s="163"/>
      <c r="R21" s="163"/>
      <c r="S21" s="163"/>
      <c r="T21" s="163"/>
      <c r="U21" s="163"/>
      <c r="V21" s="163"/>
      <c r="W21" s="163"/>
      <c r="X21" s="163"/>
      <c r="Y21" s="174"/>
      <c r="Z21" s="163"/>
      <c r="AA21" s="163"/>
      <c r="AB21" s="163"/>
      <c r="AC21" s="163"/>
      <c r="AD21" s="163"/>
      <c r="AE21" s="163"/>
      <c r="AF21" s="163"/>
      <c r="AG21" s="176"/>
      <c r="AH21" s="176"/>
      <c r="AI21" s="177"/>
      <c r="AJ21" s="178"/>
      <c r="AK21" s="178"/>
      <c r="AL21" s="16"/>
      <c r="AM21" s="179"/>
      <c r="AN21" s="180"/>
      <c r="AO21" s="16"/>
      <c r="AP21" s="25"/>
      <c r="AQ21" s="180"/>
      <c r="AR21" s="57" t="str">
        <f t="shared" si="3"/>
        <v/>
      </c>
      <c r="AS21" s="191"/>
      <c r="AT21" s="192" t="s">
        <v>3341</v>
      </c>
    </row>
    <row r="22" s="149" customFormat="1" ht="16.5" customHeight="1" spans="1:46">
      <c r="A22" s="161" t="str">
        <f t="shared" si="2"/>
        <v/>
      </c>
      <c r="B22" s="161"/>
      <c r="C22" s="162"/>
      <c r="D22" s="162"/>
      <c r="E22" s="162"/>
      <c r="F22" s="163"/>
      <c r="G22" s="163"/>
      <c r="H22" s="163"/>
      <c r="I22" s="163"/>
      <c r="J22" s="163"/>
      <c r="K22" s="163"/>
      <c r="L22" s="163"/>
      <c r="M22" s="163"/>
      <c r="N22" s="163"/>
      <c r="O22" s="163"/>
      <c r="P22" s="163"/>
      <c r="Q22" s="163"/>
      <c r="R22" s="163"/>
      <c r="S22" s="163"/>
      <c r="T22" s="163"/>
      <c r="U22" s="163"/>
      <c r="V22" s="163"/>
      <c r="W22" s="163"/>
      <c r="X22" s="163"/>
      <c r="Y22" s="174"/>
      <c r="Z22" s="163"/>
      <c r="AA22" s="163"/>
      <c r="AB22" s="163"/>
      <c r="AC22" s="163"/>
      <c r="AD22" s="163"/>
      <c r="AE22" s="163"/>
      <c r="AF22" s="163"/>
      <c r="AG22" s="176"/>
      <c r="AH22" s="176"/>
      <c r="AI22" s="177"/>
      <c r="AJ22" s="178"/>
      <c r="AK22" s="178"/>
      <c r="AL22" s="16"/>
      <c r="AM22" s="179"/>
      <c r="AN22" s="180"/>
      <c r="AO22" s="16"/>
      <c r="AP22" s="25"/>
      <c r="AQ22" s="180"/>
      <c r="AR22" s="57" t="str">
        <f t="shared" si="3"/>
        <v/>
      </c>
      <c r="AS22" s="191"/>
      <c r="AT22" s="192" t="s">
        <v>3342</v>
      </c>
    </row>
    <row r="23" s="149" customFormat="1" ht="16.5" customHeight="1" spans="1:46">
      <c r="A23" s="161" t="str">
        <f t="shared" si="2"/>
        <v/>
      </c>
      <c r="B23" s="161"/>
      <c r="C23" s="162"/>
      <c r="D23" s="162"/>
      <c r="E23" s="162"/>
      <c r="F23" s="163"/>
      <c r="G23" s="163"/>
      <c r="H23" s="163"/>
      <c r="I23" s="163"/>
      <c r="J23" s="163"/>
      <c r="K23" s="163"/>
      <c r="L23" s="163"/>
      <c r="M23" s="163"/>
      <c r="N23" s="163"/>
      <c r="O23" s="163"/>
      <c r="P23" s="163"/>
      <c r="Q23" s="163"/>
      <c r="R23" s="163"/>
      <c r="S23" s="163"/>
      <c r="T23" s="163"/>
      <c r="U23" s="163"/>
      <c r="V23" s="163"/>
      <c r="W23" s="163"/>
      <c r="X23" s="163"/>
      <c r="Y23" s="174"/>
      <c r="Z23" s="163"/>
      <c r="AA23" s="163"/>
      <c r="AB23" s="163"/>
      <c r="AC23" s="163"/>
      <c r="AD23" s="163"/>
      <c r="AE23" s="163"/>
      <c r="AF23" s="163"/>
      <c r="AG23" s="176"/>
      <c r="AH23" s="176"/>
      <c r="AI23" s="177"/>
      <c r="AJ23" s="178"/>
      <c r="AK23" s="178"/>
      <c r="AL23" s="16"/>
      <c r="AM23" s="179"/>
      <c r="AN23" s="180"/>
      <c r="AO23" s="16"/>
      <c r="AP23" s="25"/>
      <c r="AQ23" s="180"/>
      <c r="AR23" s="57" t="str">
        <f t="shared" si="3"/>
        <v/>
      </c>
      <c r="AS23" s="191"/>
      <c r="AT23" s="192" t="s">
        <v>3343</v>
      </c>
    </row>
    <row r="24" s="149" customFormat="1" ht="12.75" customHeight="1" spans="1:46">
      <c r="A24" s="161" t="str">
        <f t="shared" si="2"/>
        <v/>
      </c>
      <c r="B24" s="161"/>
      <c r="C24" s="162"/>
      <c r="D24" s="162"/>
      <c r="E24" s="162"/>
      <c r="F24" s="163"/>
      <c r="G24" s="163"/>
      <c r="H24" s="163"/>
      <c r="I24" s="163"/>
      <c r="J24" s="163"/>
      <c r="K24" s="163"/>
      <c r="L24" s="163"/>
      <c r="M24" s="163"/>
      <c r="N24" s="163"/>
      <c r="O24" s="163"/>
      <c r="P24" s="163"/>
      <c r="Q24" s="163"/>
      <c r="R24" s="163"/>
      <c r="S24" s="163"/>
      <c r="T24" s="163"/>
      <c r="U24" s="163"/>
      <c r="V24" s="163"/>
      <c r="W24" s="163"/>
      <c r="X24" s="163"/>
      <c r="Y24" s="174"/>
      <c r="Z24" s="163"/>
      <c r="AA24" s="163"/>
      <c r="AB24" s="163"/>
      <c r="AC24" s="163"/>
      <c r="AD24" s="163"/>
      <c r="AE24" s="163"/>
      <c r="AF24" s="163"/>
      <c r="AG24" s="176"/>
      <c r="AH24" s="176"/>
      <c r="AI24" s="177"/>
      <c r="AJ24" s="178"/>
      <c r="AK24" s="178"/>
      <c r="AL24" s="16"/>
      <c r="AM24" s="179"/>
      <c r="AN24" s="180"/>
      <c r="AO24" s="16"/>
      <c r="AP24" s="25"/>
      <c r="AQ24" s="180"/>
      <c r="AR24" s="57" t="str">
        <f t="shared" si="3"/>
        <v/>
      </c>
      <c r="AS24" s="191"/>
      <c r="AT24" s="192" t="s">
        <v>3344</v>
      </c>
    </row>
    <row r="25" s="147" customFormat="1" ht="12.75" customHeight="1" spans="1:45">
      <c r="A25" s="13" t="s">
        <v>3345</v>
      </c>
      <c r="B25" s="164"/>
      <c r="C25" s="165"/>
      <c r="D25" s="166"/>
      <c r="E25" s="166"/>
      <c r="F25" s="167"/>
      <c r="G25" s="167"/>
      <c r="H25" s="167"/>
      <c r="I25" s="167"/>
      <c r="J25" s="167"/>
      <c r="K25" s="167"/>
      <c r="L25" s="167"/>
      <c r="M25" s="167"/>
      <c r="N25" s="167"/>
      <c r="O25" s="167"/>
      <c r="P25" s="167"/>
      <c r="Q25" s="167"/>
      <c r="R25" s="167"/>
      <c r="S25" s="167"/>
      <c r="T25" s="167"/>
      <c r="U25" s="167"/>
      <c r="V25" s="167"/>
      <c r="W25" s="173"/>
      <c r="X25" s="167"/>
      <c r="Y25" s="167"/>
      <c r="Z25" s="167"/>
      <c r="AA25" s="167"/>
      <c r="AB25" s="167"/>
      <c r="AC25" s="167"/>
      <c r="AD25" s="167"/>
      <c r="AE25" s="167"/>
      <c r="AF25" s="167"/>
      <c r="AG25" s="167"/>
      <c r="AH25" s="167"/>
      <c r="AI25" s="167"/>
      <c r="AJ25" s="167"/>
      <c r="AK25" s="167"/>
      <c r="AL25" s="180">
        <f>SUM(AL8:AL24)</f>
        <v>0</v>
      </c>
      <c r="AM25" s="180">
        <f>SUM(AM8:AM24)</f>
        <v>0</v>
      </c>
      <c r="AN25" s="180">
        <f>SUM(AN8:AN24)</f>
        <v>0</v>
      </c>
      <c r="AO25" s="180">
        <f>SUM(AO8:AO24)</f>
        <v>0</v>
      </c>
      <c r="AP25" s="180"/>
      <c r="AQ25" s="180">
        <f>SUM(AQ8:AQ24)</f>
        <v>0</v>
      </c>
      <c r="AR25" s="57" t="str">
        <f t="shared" si="3"/>
        <v/>
      </c>
      <c r="AS25" s="166"/>
    </row>
    <row r="26" s="147" customFormat="1" ht="12.75" customHeight="1" spans="1:45">
      <c r="A26" s="13" t="s">
        <v>3346</v>
      </c>
      <c r="B26" s="164"/>
      <c r="C26" s="165"/>
      <c r="D26" s="166"/>
      <c r="E26" s="166"/>
      <c r="F26" s="167"/>
      <c r="G26" s="167"/>
      <c r="H26" s="167"/>
      <c r="I26" s="167"/>
      <c r="J26" s="167"/>
      <c r="K26" s="167"/>
      <c r="L26" s="167"/>
      <c r="M26" s="167"/>
      <c r="N26" s="167"/>
      <c r="O26" s="167"/>
      <c r="P26" s="167"/>
      <c r="Q26" s="167"/>
      <c r="R26" s="167"/>
      <c r="S26" s="167"/>
      <c r="T26" s="167"/>
      <c r="U26" s="167"/>
      <c r="V26" s="167"/>
      <c r="W26" s="173"/>
      <c r="X26" s="167"/>
      <c r="Y26" s="167"/>
      <c r="Z26" s="167"/>
      <c r="AA26" s="167"/>
      <c r="AB26" s="167"/>
      <c r="AC26" s="167"/>
      <c r="AD26" s="167"/>
      <c r="AE26" s="167"/>
      <c r="AF26" s="167"/>
      <c r="AG26" s="167"/>
      <c r="AH26" s="167"/>
      <c r="AI26" s="167"/>
      <c r="AJ26" s="167"/>
      <c r="AK26" s="167"/>
      <c r="AL26" s="180"/>
      <c r="AM26" s="180">
        <f>AN25</f>
        <v>0</v>
      </c>
      <c r="AN26" s="180"/>
      <c r="AO26" s="180"/>
      <c r="AP26" s="180"/>
      <c r="AQ26" s="180"/>
      <c r="AR26" s="57"/>
      <c r="AS26" s="166"/>
    </row>
    <row r="27" s="147" customFormat="1" ht="12.75" customHeight="1" spans="1:45">
      <c r="A27" s="17" t="s">
        <v>3347</v>
      </c>
      <c r="B27" s="168"/>
      <c r="C27" s="169"/>
      <c r="D27" s="166"/>
      <c r="E27" s="166"/>
      <c r="F27" s="167"/>
      <c r="G27" s="167"/>
      <c r="H27" s="167"/>
      <c r="I27" s="167"/>
      <c r="J27" s="167"/>
      <c r="K27" s="167"/>
      <c r="L27" s="167"/>
      <c r="M27" s="167"/>
      <c r="N27" s="167"/>
      <c r="O27" s="167"/>
      <c r="P27" s="167"/>
      <c r="Q27" s="167"/>
      <c r="R27" s="167"/>
      <c r="S27" s="167"/>
      <c r="T27" s="167"/>
      <c r="U27" s="167"/>
      <c r="V27" s="167"/>
      <c r="W27" s="173"/>
      <c r="X27" s="167"/>
      <c r="Y27" s="167"/>
      <c r="Z27" s="167"/>
      <c r="AA27" s="167"/>
      <c r="AB27" s="167"/>
      <c r="AC27" s="167"/>
      <c r="AD27" s="167"/>
      <c r="AE27" s="167"/>
      <c r="AF27" s="167"/>
      <c r="AG27" s="167"/>
      <c r="AH27" s="167"/>
      <c r="AI27" s="167"/>
      <c r="AJ27" s="167"/>
      <c r="AK27" s="167"/>
      <c r="AL27" s="180">
        <f>AL25-AL26</f>
        <v>0</v>
      </c>
      <c r="AM27" s="180">
        <f>AM25-AM26</f>
        <v>0</v>
      </c>
      <c r="AN27" s="180"/>
      <c r="AO27" s="180">
        <f>AO25</f>
        <v>0</v>
      </c>
      <c r="AP27" s="180"/>
      <c r="AQ27" s="180">
        <f>AQ25</f>
        <v>0</v>
      </c>
      <c r="AR27" s="57" t="str">
        <f t="shared" si="3"/>
        <v/>
      </c>
      <c r="AS27" s="166"/>
    </row>
    <row r="28" s="150" customFormat="1" ht="15.75" customHeight="1" spans="1:46">
      <c r="A28" s="150" t="e">
        <f>#REF!&amp;"填表人："&amp;#REF!</f>
        <v>#REF!</v>
      </c>
      <c r="AO28" s="150" t="e">
        <f>"评估人员："&amp;#REF!</f>
        <v>#REF!</v>
      </c>
      <c r="AQ28" s="193"/>
      <c r="AT28" s="3" t="s">
        <v>1270</v>
      </c>
    </row>
    <row r="29" s="151" customFormat="1" ht="12.75" spans="1:43">
      <c r="A29" s="170" t="e">
        <f>"填表日期："&amp;YEAR(#REF!)&amp;"年"&amp;MONTH(#REF!)&amp;"月"&amp;DAY(#REF!)&amp;"日"</f>
        <v>#REF!</v>
      </c>
      <c r="B29" s="170"/>
      <c r="AQ29" s="194"/>
    </row>
    <row r="33" ht="27.75" spans="9:40">
      <c r="I33" s="171"/>
      <c r="J33" s="171"/>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81"/>
      <c r="AL33" s="181"/>
      <c r="AM33" s="181"/>
      <c r="AN33" s="181"/>
    </row>
    <row r="34" ht="27.75" spans="38:69">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1"/>
      <c r="BJ34" s="171"/>
      <c r="BK34" s="171"/>
      <c r="BL34" s="171"/>
      <c r="BM34" s="171"/>
      <c r="BN34" s="181"/>
      <c r="BO34" s="181"/>
      <c r="BP34" s="181"/>
      <c r="BQ34" s="181"/>
    </row>
  </sheetData>
  <mergeCells count="37">
    <mergeCell ref="I4:Z4"/>
    <mergeCell ref="AL4:BC4"/>
    <mergeCell ref="U6:W6"/>
    <mergeCell ref="X6:AA6"/>
    <mergeCell ref="AB6:AC6"/>
    <mergeCell ref="AD6:AF6"/>
    <mergeCell ref="AJ6:AK6"/>
    <mergeCell ref="AL6:AM6"/>
    <mergeCell ref="A25:C25"/>
    <mergeCell ref="A26:C26"/>
    <mergeCell ref="A27:C27"/>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AG6:AG7"/>
    <mergeCell ref="AH6:AH7"/>
    <mergeCell ref="AI6:AI7"/>
    <mergeCell ref="AN6:AN7"/>
    <mergeCell ref="AR6:AR7"/>
    <mergeCell ref="AS6:AS7"/>
  </mergeCells>
  <hyperlinks>
    <hyperlink ref="A1" location="索引目录!A1" display="返回索引目录"/>
    <hyperlink ref="A2" location="'固定资产汇总表'!A1" display="固定资产--船舶清查评估明细表"/>
  </hyperlinks>
  <printOptions horizontalCentered="1"/>
  <pageMargins left="0.984251968503937" right="0.984251968503937" top="0.984251968503937" bottom="0.984251968503937" header="0.47244094488189" footer="0.354330708661417"/>
  <pageSetup paperSize="9" scale="6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drawing r:id="rId2"/>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6">
    <tabColor rgb="FFFF0000"/>
    <pageSetUpPr fitToPage="1"/>
  </sheetPr>
  <dimension ref="A1:G30"/>
  <sheetViews>
    <sheetView showGridLines="0" zoomScale="96" zoomScaleNormal="96" topLeftCell="A2" workbookViewId="0">
      <selection activeCell="J8" sqref="J8"/>
    </sheetView>
  </sheetViews>
  <sheetFormatPr defaultColWidth="9" defaultRowHeight="15.75" customHeight="1" outlineLevelCol="6"/>
  <cols>
    <col min="1" max="1" width="7.925" style="32" customWidth="1"/>
    <col min="2" max="2" width="28" style="32" customWidth="1"/>
    <col min="3" max="3" width="27.7083333333333" style="32" customWidth="1"/>
    <col min="4" max="5" width="18.7083333333333" style="32" customWidth="1"/>
    <col min="6" max="6" width="13.2083333333333" style="32" customWidth="1"/>
    <col min="7" max="8" width="9" style="32" customWidth="1"/>
    <col min="9" max="16384" width="9" style="32"/>
  </cols>
  <sheetData>
    <row r="1" customHeight="1" spans="1:1">
      <c r="A1" s="33" t="s">
        <v>0</v>
      </c>
    </row>
    <row r="2" s="30" customFormat="1" ht="30" customHeight="1" spans="1:1">
      <c r="A2" s="34" t="s">
        <v>3348</v>
      </c>
    </row>
    <row r="3" customHeight="1" spans="1:1">
      <c r="A3" s="31" t="e">
        <f>"评估基准日："&amp;TEXT(#REF!,"yyyy年mm月dd日")</f>
        <v>#REF!</v>
      </c>
    </row>
    <row r="4" ht="14.25" customHeight="1" spans="1:6">
      <c r="A4" s="31"/>
      <c r="B4" s="31"/>
      <c r="C4" s="31"/>
      <c r="D4" s="31"/>
      <c r="E4" s="31"/>
      <c r="F4" s="35" t="s">
        <v>3349</v>
      </c>
    </row>
    <row r="5" customHeight="1" spans="1:6">
      <c r="A5" s="36" t="e">
        <f>#REF!&amp;"："&amp;#REF!</f>
        <v>#REF!</v>
      </c>
      <c r="B5" s="61"/>
      <c r="C5" s="61"/>
      <c r="F5" s="35" t="s">
        <v>574</v>
      </c>
    </row>
    <row r="6" s="31" customFormat="1" customHeight="1" spans="1:6">
      <c r="A6" s="37" t="s">
        <v>605</v>
      </c>
      <c r="B6" s="37" t="s">
        <v>5</v>
      </c>
      <c r="C6" s="37" t="s">
        <v>6</v>
      </c>
      <c r="D6" s="37" t="s">
        <v>7</v>
      </c>
      <c r="E6" s="37" t="s">
        <v>575</v>
      </c>
      <c r="F6" s="37" t="s">
        <v>576</v>
      </c>
    </row>
    <row r="7" customHeight="1" spans="1:6">
      <c r="A7" s="138" t="s">
        <v>3350</v>
      </c>
      <c r="B7" s="139" t="s">
        <v>3351</v>
      </c>
      <c r="C7" s="39">
        <f>'4-9-1在建（土建）'!N25</f>
        <v>0</v>
      </c>
      <c r="D7" s="39">
        <f>'4-9-1在建（土建）'!P27</f>
        <v>0</v>
      </c>
      <c r="E7" s="39">
        <f>D7-C7</f>
        <v>0</v>
      </c>
      <c r="F7" s="65" t="str">
        <f>IF(C7=0,"",E7/C7*100)</f>
        <v/>
      </c>
    </row>
    <row r="8" customHeight="1" spans="1:6">
      <c r="A8" s="138" t="s">
        <v>3352</v>
      </c>
      <c r="B8" s="139" t="s">
        <v>3353</v>
      </c>
      <c r="C8" s="39">
        <f>'4-9-2在建（设备）'!O25</f>
        <v>0</v>
      </c>
      <c r="D8" s="39">
        <f>'4-9-2在建（设备）'!T27</f>
        <v>0</v>
      </c>
      <c r="E8" s="39">
        <f>D8-C8</f>
        <v>0</v>
      </c>
      <c r="F8" s="65" t="str">
        <f>IF(C8=0,"",E8/C8*100)</f>
        <v/>
      </c>
    </row>
    <row r="9" customHeight="1" spans="1:6">
      <c r="A9" s="138" t="s">
        <v>3354</v>
      </c>
      <c r="B9" s="140" t="s">
        <v>3355</v>
      </c>
      <c r="C9" s="39">
        <f>'4-9-3在建（待摊投资）'!E27</f>
        <v>0</v>
      </c>
      <c r="D9" s="39">
        <f>'4-9-3在建（待摊投资）'!F27</f>
        <v>0</v>
      </c>
      <c r="E9" s="39">
        <f>D9-C9</f>
        <v>0</v>
      </c>
      <c r="F9" s="65" t="str">
        <f>IF(C9=0,"",E9/C9*100)</f>
        <v/>
      </c>
    </row>
    <row r="10" customHeight="1" spans="1:6">
      <c r="A10" s="138" t="s">
        <v>3356</v>
      </c>
      <c r="B10" s="140" t="s">
        <v>293</v>
      </c>
      <c r="C10" s="39">
        <f>'4-9-4在建（工程物资）'!G25</f>
        <v>0</v>
      </c>
      <c r="D10" s="39">
        <f>'4-9-4在建（工程物资）'!K27</f>
        <v>0</v>
      </c>
      <c r="E10" s="39">
        <f>D10-C10</f>
        <v>0</v>
      </c>
      <c r="F10" s="65" t="str">
        <f>IF(C10=0,"",E10/C10*100)</f>
        <v/>
      </c>
    </row>
    <row r="11" customHeight="1" spans="1:6">
      <c r="A11" s="37"/>
      <c r="B11" s="141"/>
      <c r="C11" s="39"/>
      <c r="D11" s="39"/>
      <c r="E11" s="39"/>
      <c r="F11" s="65"/>
    </row>
    <row r="12" customHeight="1" spans="1:6">
      <c r="A12" s="37"/>
      <c r="B12" s="141"/>
      <c r="C12" s="39"/>
      <c r="D12" s="39"/>
      <c r="E12" s="39"/>
      <c r="F12" s="65"/>
    </row>
    <row r="13" customHeight="1" spans="1:6">
      <c r="A13" s="37"/>
      <c r="B13" s="141"/>
      <c r="C13" s="39"/>
      <c r="D13" s="39"/>
      <c r="E13" s="39"/>
      <c r="F13" s="65"/>
    </row>
    <row r="14" customHeight="1" spans="1:6">
      <c r="A14" s="37"/>
      <c r="B14" s="141"/>
      <c r="C14" s="39"/>
      <c r="D14" s="39"/>
      <c r="E14" s="39"/>
      <c r="F14" s="65"/>
    </row>
    <row r="15" customHeight="1" spans="1:6">
      <c r="A15" s="37"/>
      <c r="B15" s="141"/>
      <c r="C15" s="39"/>
      <c r="D15" s="39"/>
      <c r="E15" s="39"/>
      <c r="F15" s="65"/>
    </row>
    <row r="16" customHeight="1" spans="1:6">
      <c r="A16" s="37"/>
      <c r="B16" s="141"/>
      <c r="C16" s="39"/>
      <c r="D16" s="39"/>
      <c r="E16" s="39"/>
      <c r="F16" s="65"/>
    </row>
    <row r="17" customHeight="1" spans="1:6">
      <c r="A17" s="37"/>
      <c r="B17" s="141"/>
      <c r="C17" s="39"/>
      <c r="D17" s="39"/>
      <c r="E17" s="39"/>
      <c r="F17" s="65"/>
    </row>
    <row r="18" customHeight="1" spans="1:6">
      <c r="A18" s="37"/>
      <c r="B18" s="141"/>
      <c r="C18" s="39"/>
      <c r="D18" s="39"/>
      <c r="E18" s="39"/>
      <c r="F18" s="65"/>
    </row>
    <row r="19" customHeight="1" spans="1:6">
      <c r="A19" s="37"/>
      <c r="B19" s="141"/>
      <c r="C19" s="39"/>
      <c r="D19" s="39"/>
      <c r="E19" s="39"/>
      <c r="F19" s="65"/>
    </row>
    <row r="20" customHeight="1" spans="1:6">
      <c r="A20" s="37"/>
      <c r="B20" s="141"/>
      <c r="C20" s="39"/>
      <c r="D20" s="39"/>
      <c r="E20" s="39"/>
      <c r="F20" s="65"/>
    </row>
    <row r="21" customHeight="1" spans="1:6">
      <c r="A21" s="37"/>
      <c r="B21" s="141"/>
      <c r="C21" s="39"/>
      <c r="D21" s="39"/>
      <c r="E21" s="39"/>
      <c r="F21" s="65"/>
    </row>
    <row r="22" customHeight="1" spans="1:6">
      <c r="A22" s="37"/>
      <c r="B22" s="141"/>
      <c r="C22" s="39"/>
      <c r="D22" s="39"/>
      <c r="E22" s="39"/>
      <c r="F22" s="65"/>
    </row>
    <row r="23" customHeight="1" spans="1:6">
      <c r="A23" s="37"/>
      <c r="B23" s="141"/>
      <c r="C23" s="39"/>
      <c r="D23" s="39"/>
      <c r="E23" s="39"/>
      <c r="F23" s="65"/>
    </row>
    <row r="24" customHeight="1" spans="1:6">
      <c r="A24" s="37"/>
      <c r="B24" s="141"/>
      <c r="C24" s="39"/>
      <c r="D24" s="39"/>
      <c r="E24" s="39"/>
      <c r="F24" s="65"/>
    </row>
    <row r="25" customHeight="1" spans="1:6">
      <c r="A25" s="37" t="s">
        <v>3357</v>
      </c>
      <c r="B25" s="42"/>
      <c r="C25" s="39">
        <f>SUM(C7:C24)</f>
        <v>0</v>
      </c>
      <c r="D25" s="39">
        <f>SUM(D7:D24)</f>
        <v>0</v>
      </c>
      <c r="E25" s="39">
        <f>D25-C25</f>
        <v>0</v>
      </c>
      <c r="F25" s="65" t="str">
        <f>IF(C25=0,"",E25/C25*100)</f>
        <v/>
      </c>
    </row>
    <row r="26" customHeight="1" spans="1:6">
      <c r="A26" s="80" t="s">
        <v>3358</v>
      </c>
      <c r="B26" s="42"/>
      <c r="C26" s="39">
        <f>'4-9-1在建（土建）'!N26+'4-9-2在建（设备）'!O26</f>
        <v>0</v>
      </c>
      <c r="D26" s="39"/>
      <c r="E26" s="39"/>
      <c r="F26" s="65"/>
    </row>
    <row r="27" customHeight="1" spans="1:6">
      <c r="A27" s="37" t="s">
        <v>3359</v>
      </c>
      <c r="B27" s="42"/>
      <c r="C27" s="39">
        <f>C25-C26</f>
        <v>0</v>
      </c>
      <c r="D27" s="39">
        <f>D25</f>
        <v>0</v>
      </c>
      <c r="E27" s="39">
        <f>D27-C27</f>
        <v>0</v>
      </c>
      <c r="F27" s="65" t="str">
        <f>IF(C27=0,"",E27/C27*100)</f>
        <v/>
      </c>
    </row>
    <row r="28" customHeight="1" spans="1:7">
      <c r="A28" s="142"/>
      <c r="B28" s="142"/>
      <c r="C28" s="143"/>
      <c r="D28" s="32" t="e">
        <f>"评估人员："&amp;#REF!</f>
        <v>#REF!</v>
      </c>
      <c r="G28" s="40" t="s">
        <v>599</v>
      </c>
    </row>
    <row r="29" customHeight="1" spans="1:3">
      <c r="A29" s="144"/>
      <c r="B29" s="144"/>
      <c r="C29" s="145"/>
    </row>
    <row r="30" customHeight="1" spans="1:3">
      <c r="A30" s="143"/>
      <c r="B30" s="143"/>
      <c r="C30" s="143"/>
    </row>
  </sheetData>
  <mergeCells count="6">
    <mergeCell ref="A2:F2"/>
    <mergeCell ref="A3:F3"/>
    <mergeCell ref="A5:C5"/>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7">
    <pageSetUpPr fitToPage="1"/>
  </sheetPr>
  <dimension ref="A1:S29"/>
  <sheetViews>
    <sheetView showGridLines="0" zoomScale="96" zoomScaleNormal="96" zoomScalePageLayoutView="90" zoomScaleSheetLayoutView="80" workbookViewId="0">
      <selection activeCell="J8" sqref="J8"/>
    </sheetView>
  </sheetViews>
  <sheetFormatPr defaultColWidth="9" defaultRowHeight="15.75" customHeight="1"/>
  <cols>
    <col min="1" max="1" width="5.20833333333333" style="3" customWidth="1"/>
    <col min="2" max="2" width="16.2083333333333" style="3" customWidth="1"/>
    <col min="3" max="3" width="8.70833333333333" style="3" customWidth="1"/>
    <col min="4" max="4" width="11.7083333333333" style="3" customWidth="1"/>
    <col min="5" max="5" width="7.20833333333333" style="3" customWidth="1"/>
    <col min="6" max="6" width="10.7083333333333" style="3" customWidth="1"/>
    <col min="7" max="8" width="9" style="3" customWidth="1"/>
    <col min="9" max="9" width="10.7083333333333" style="3" customWidth="1"/>
    <col min="10" max="10" width="11.2083333333333" style="3" customWidth="1"/>
    <col min="11" max="13" width="13" style="3" customWidth="1"/>
    <col min="14" max="14" width="12.7083333333333" style="3" customWidth="1"/>
    <col min="15" max="15" width="8.5" style="3" customWidth="1"/>
    <col min="16" max="16" width="9.70833333333333" style="3" customWidth="1"/>
    <col min="17" max="17" width="7.20833333333333" style="3" customWidth="1"/>
    <col min="18" max="18" width="18.2083333333333" style="3" customWidth="1"/>
    <col min="19" max="20" width="9" style="3" customWidth="1"/>
    <col min="21" max="16384" width="9" style="3"/>
  </cols>
  <sheetData>
    <row r="1" customHeight="1" spans="1:1">
      <c r="A1" s="4" t="s">
        <v>0</v>
      </c>
    </row>
    <row r="2" s="1" customFormat="1" ht="30" customHeight="1" spans="1:1">
      <c r="A2" s="5" t="s">
        <v>119</v>
      </c>
    </row>
    <row r="3" customHeight="1" spans="1:1">
      <c r="A3" s="2" t="e">
        <f>"评估基准日："&amp;TEXT(#REF!,"yyyy年mm月dd日")</f>
        <v>#REF!</v>
      </c>
    </row>
    <row r="4" ht="14.25" customHeight="1" spans="1:18">
      <c r="A4" s="2"/>
      <c r="B4" s="2"/>
      <c r="C4" s="2"/>
      <c r="D4" s="2"/>
      <c r="E4" s="2"/>
      <c r="F4" s="2"/>
      <c r="G4" s="2"/>
      <c r="H4" s="2"/>
      <c r="I4" s="2"/>
      <c r="J4" s="2"/>
      <c r="K4" s="2"/>
      <c r="L4" s="2"/>
      <c r="M4" s="2"/>
      <c r="N4" s="2"/>
      <c r="O4" s="2"/>
      <c r="P4" s="2"/>
      <c r="Q4" s="2"/>
      <c r="R4" s="7" t="s">
        <v>3360</v>
      </c>
    </row>
    <row r="5" customHeight="1" spans="1:18">
      <c r="A5" s="8" t="e">
        <f>#REF!&amp;"："&amp;#REF!</f>
        <v>#REF!</v>
      </c>
      <c r="B5" s="9"/>
      <c r="C5" s="9"/>
      <c r="D5" s="9"/>
      <c r="R5" s="7" t="s">
        <v>1231</v>
      </c>
    </row>
    <row r="6" s="2" customFormat="1" ht="12.75" customHeight="1" spans="1:18">
      <c r="A6" s="11" t="s">
        <v>4</v>
      </c>
      <c r="B6" s="11" t="s">
        <v>1161</v>
      </c>
      <c r="C6" s="67" t="s">
        <v>1166</v>
      </c>
      <c r="D6" s="67" t="s">
        <v>3361</v>
      </c>
      <c r="E6" s="11" t="s">
        <v>1167</v>
      </c>
      <c r="F6" s="11" t="s">
        <v>1206</v>
      </c>
      <c r="G6" s="11" t="s">
        <v>3362</v>
      </c>
      <c r="H6" s="11" t="s">
        <v>3363</v>
      </c>
      <c r="I6" s="11" t="s">
        <v>3364</v>
      </c>
      <c r="J6" s="67" t="s">
        <v>3365</v>
      </c>
      <c r="K6" s="67" t="s">
        <v>3366</v>
      </c>
      <c r="L6" s="67" t="s">
        <v>3367</v>
      </c>
      <c r="M6" s="67" t="s">
        <v>3368</v>
      </c>
      <c r="N6" s="67" t="s">
        <v>6</v>
      </c>
      <c r="O6" s="67" t="s">
        <v>979</v>
      </c>
      <c r="P6" s="11" t="s">
        <v>7</v>
      </c>
      <c r="Q6" s="11" t="s">
        <v>576</v>
      </c>
      <c r="R6" s="11" t="s">
        <v>176</v>
      </c>
    </row>
    <row r="7" ht="12.75" customHeight="1" spans="1:19">
      <c r="A7" s="84"/>
      <c r="B7" s="84"/>
      <c r="C7" s="84"/>
      <c r="D7" s="84"/>
      <c r="E7" s="84"/>
      <c r="F7" s="84"/>
      <c r="G7" s="84"/>
      <c r="H7" s="84"/>
      <c r="I7" s="84"/>
      <c r="J7" s="84"/>
      <c r="K7" s="84"/>
      <c r="L7" s="84"/>
      <c r="M7" s="84"/>
      <c r="N7" s="84"/>
      <c r="O7" s="84"/>
      <c r="P7" s="84"/>
      <c r="Q7" s="84"/>
      <c r="R7" s="84"/>
      <c r="S7" s="2" t="s">
        <v>1248</v>
      </c>
    </row>
    <row r="8" ht="12.75" customHeight="1" spans="1:19">
      <c r="A8" s="13" t="str">
        <f t="shared" ref="A8" si="0">IF(B8="","",ROW()-7)</f>
        <v/>
      </c>
      <c r="B8" s="14"/>
      <c r="C8" s="14"/>
      <c r="D8" s="13"/>
      <c r="E8" s="15"/>
      <c r="F8" s="15"/>
      <c r="G8" s="14"/>
      <c r="H8" s="27"/>
      <c r="I8" s="46"/>
      <c r="J8" s="14"/>
      <c r="K8" s="14"/>
      <c r="L8" s="14"/>
      <c r="M8" s="14"/>
      <c r="N8" s="16"/>
      <c r="O8" s="16"/>
      <c r="P8" s="16"/>
      <c r="Q8" s="57" t="str">
        <f t="shared" ref="Q8" si="1">IF(N8-O8=0,"",(P8-N8+O8)/(N8-O8)*100)</f>
        <v/>
      </c>
      <c r="R8" s="14"/>
      <c r="S8" s="2" t="s">
        <v>3369</v>
      </c>
    </row>
    <row r="9" ht="12.75" customHeight="1" spans="1:19">
      <c r="A9" s="13" t="str">
        <f t="shared" ref="A9:A24" si="2">IF(B9="","",ROW()-7)</f>
        <v/>
      </c>
      <c r="B9" s="14"/>
      <c r="C9" s="14"/>
      <c r="D9" s="13"/>
      <c r="E9" s="15"/>
      <c r="F9" s="15"/>
      <c r="G9" s="14"/>
      <c r="H9" s="27"/>
      <c r="I9" s="46"/>
      <c r="J9" s="14"/>
      <c r="K9" s="14"/>
      <c r="L9" s="14"/>
      <c r="M9" s="14"/>
      <c r="N9" s="16"/>
      <c r="O9" s="16"/>
      <c r="P9" s="16"/>
      <c r="Q9" s="23" t="str">
        <f t="shared" ref="Q9:Q27" si="3">IF(N9-O9=0,"",(P9-N9+O9)/(N9-O9)*100)</f>
        <v/>
      </c>
      <c r="R9" s="14"/>
      <c r="S9" s="2" t="s">
        <v>3370</v>
      </c>
    </row>
    <row r="10" ht="12.75" customHeight="1" spans="1:19">
      <c r="A10" s="13" t="str">
        <f t="shared" si="2"/>
        <v/>
      </c>
      <c r="B10" s="14"/>
      <c r="C10" s="14"/>
      <c r="D10" s="13"/>
      <c r="E10" s="15"/>
      <c r="F10" s="15"/>
      <c r="G10" s="14"/>
      <c r="H10" s="27"/>
      <c r="I10" s="46"/>
      <c r="J10" s="14"/>
      <c r="K10" s="14"/>
      <c r="L10" s="14"/>
      <c r="M10" s="14"/>
      <c r="N10" s="16"/>
      <c r="O10" s="16"/>
      <c r="P10" s="16"/>
      <c r="Q10" s="23" t="str">
        <f t="shared" si="3"/>
        <v/>
      </c>
      <c r="R10" s="14"/>
      <c r="S10" s="2" t="s">
        <v>3371</v>
      </c>
    </row>
    <row r="11" ht="12.75" customHeight="1" spans="1:19">
      <c r="A11" s="13" t="str">
        <f t="shared" si="2"/>
        <v/>
      </c>
      <c r="B11" s="14"/>
      <c r="C11" s="14"/>
      <c r="D11" s="13"/>
      <c r="E11" s="15"/>
      <c r="F11" s="15"/>
      <c r="G11" s="14"/>
      <c r="H11" s="27"/>
      <c r="I11" s="46"/>
      <c r="J11" s="14"/>
      <c r="K11" s="14"/>
      <c r="L11" s="14"/>
      <c r="M11" s="14"/>
      <c r="N11" s="16"/>
      <c r="O11" s="16"/>
      <c r="P11" s="16"/>
      <c r="Q11" s="23" t="str">
        <f t="shared" si="3"/>
        <v/>
      </c>
      <c r="R11" s="14"/>
      <c r="S11" s="2" t="s">
        <v>3372</v>
      </c>
    </row>
    <row r="12" ht="12.75" customHeight="1" spans="1:19">
      <c r="A12" s="13" t="str">
        <f t="shared" si="2"/>
        <v/>
      </c>
      <c r="B12" s="14"/>
      <c r="C12" s="14"/>
      <c r="D12" s="13"/>
      <c r="E12" s="15"/>
      <c r="F12" s="15"/>
      <c r="G12" s="14"/>
      <c r="H12" s="27"/>
      <c r="I12" s="46"/>
      <c r="J12" s="14"/>
      <c r="K12" s="14"/>
      <c r="L12" s="14"/>
      <c r="M12" s="14"/>
      <c r="N12" s="16"/>
      <c r="O12" s="16"/>
      <c r="P12" s="16"/>
      <c r="Q12" s="23" t="str">
        <f t="shared" si="3"/>
        <v/>
      </c>
      <c r="R12" s="14"/>
      <c r="S12" s="2" t="s">
        <v>3373</v>
      </c>
    </row>
    <row r="13" ht="12.75" customHeight="1" spans="1:19">
      <c r="A13" s="13" t="str">
        <f t="shared" si="2"/>
        <v/>
      </c>
      <c r="B13" s="14"/>
      <c r="C13" s="14"/>
      <c r="D13" s="13"/>
      <c r="E13" s="15"/>
      <c r="F13" s="15"/>
      <c r="G13" s="14"/>
      <c r="H13" s="27"/>
      <c r="I13" s="46"/>
      <c r="J13" s="14"/>
      <c r="K13" s="14"/>
      <c r="L13" s="14"/>
      <c r="M13" s="14"/>
      <c r="N13" s="16"/>
      <c r="O13" s="16"/>
      <c r="P13" s="16"/>
      <c r="Q13" s="23" t="str">
        <f t="shared" si="3"/>
        <v/>
      </c>
      <c r="R13" s="14"/>
      <c r="S13" s="2" t="s">
        <v>3374</v>
      </c>
    </row>
    <row r="14" ht="12.75" customHeight="1" spans="1:19">
      <c r="A14" s="13" t="str">
        <f t="shared" si="2"/>
        <v/>
      </c>
      <c r="B14" s="14"/>
      <c r="C14" s="14"/>
      <c r="D14" s="13"/>
      <c r="E14" s="15"/>
      <c r="F14" s="15"/>
      <c r="G14" s="14"/>
      <c r="H14" s="27"/>
      <c r="I14" s="46"/>
      <c r="J14" s="14"/>
      <c r="K14" s="14"/>
      <c r="L14" s="14"/>
      <c r="M14" s="14"/>
      <c r="N14" s="16"/>
      <c r="O14" s="16"/>
      <c r="P14" s="16"/>
      <c r="Q14" s="23" t="str">
        <f t="shared" si="3"/>
        <v/>
      </c>
      <c r="R14" s="14"/>
      <c r="S14" s="2" t="s">
        <v>3375</v>
      </c>
    </row>
    <row r="15" ht="12.75" customHeight="1" spans="1:19">
      <c r="A15" s="13" t="str">
        <f t="shared" si="2"/>
        <v/>
      </c>
      <c r="B15" s="14"/>
      <c r="C15" s="14"/>
      <c r="D15" s="13"/>
      <c r="E15" s="15"/>
      <c r="F15" s="15"/>
      <c r="G15" s="14"/>
      <c r="H15" s="27"/>
      <c r="I15" s="46"/>
      <c r="J15" s="14"/>
      <c r="K15" s="14"/>
      <c r="L15" s="14"/>
      <c r="M15" s="14"/>
      <c r="N15" s="16"/>
      <c r="O15" s="16"/>
      <c r="P15" s="16"/>
      <c r="Q15" s="23" t="str">
        <f t="shared" si="3"/>
        <v/>
      </c>
      <c r="R15" s="14"/>
      <c r="S15" s="2" t="s">
        <v>3376</v>
      </c>
    </row>
    <row r="16" ht="12.75" customHeight="1" spans="1:19">
      <c r="A16" s="13" t="str">
        <f t="shared" si="2"/>
        <v/>
      </c>
      <c r="B16" s="14"/>
      <c r="C16" s="14"/>
      <c r="D16" s="13"/>
      <c r="E16" s="15"/>
      <c r="F16" s="15"/>
      <c r="G16" s="14"/>
      <c r="H16" s="27"/>
      <c r="I16" s="46"/>
      <c r="J16" s="14"/>
      <c r="K16" s="14"/>
      <c r="L16" s="14"/>
      <c r="M16" s="14"/>
      <c r="N16" s="16"/>
      <c r="O16" s="16"/>
      <c r="P16" s="16"/>
      <c r="Q16" s="23" t="str">
        <f t="shared" si="3"/>
        <v/>
      </c>
      <c r="R16" s="14"/>
      <c r="S16" s="2" t="s">
        <v>3377</v>
      </c>
    </row>
    <row r="17" ht="12.75" customHeight="1" spans="1:19">
      <c r="A17" s="13" t="str">
        <f t="shared" si="2"/>
        <v/>
      </c>
      <c r="B17" s="14"/>
      <c r="C17" s="14"/>
      <c r="D17" s="13"/>
      <c r="E17" s="15"/>
      <c r="F17" s="15"/>
      <c r="G17" s="14"/>
      <c r="H17" s="27"/>
      <c r="I17" s="46"/>
      <c r="J17" s="14"/>
      <c r="K17" s="14"/>
      <c r="L17" s="14"/>
      <c r="M17" s="14"/>
      <c r="N17" s="16"/>
      <c r="O17" s="16"/>
      <c r="P17" s="16"/>
      <c r="Q17" s="23" t="str">
        <f t="shared" si="3"/>
        <v/>
      </c>
      <c r="R17" s="14"/>
      <c r="S17" s="2" t="s">
        <v>3378</v>
      </c>
    </row>
    <row r="18" ht="12.75" customHeight="1" spans="1:19">
      <c r="A18" s="13" t="str">
        <f t="shared" si="2"/>
        <v/>
      </c>
      <c r="B18" s="14"/>
      <c r="C18" s="14"/>
      <c r="D18" s="13"/>
      <c r="E18" s="15"/>
      <c r="F18" s="15"/>
      <c r="G18" s="14"/>
      <c r="H18" s="27"/>
      <c r="I18" s="46"/>
      <c r="J18" s="14"/>
      <c r="K18" s="14"/>
      <c r="L18" s="14"/>
      <c r="M18" s="14"/>
      <c r="N18" s="16"/>
      <c r="O18" s="16"/>
      <c r="P18" s="16"/>
      <c r="Q18" s="23" t="str">
        <f t="shared" si="3"/>
        <v/>
      </c>
      <c r="R18" s="14"/>
      <c r="S18" s="2" t="s">
        <v>3379</v>
      </c>
    </row>
    <row r="19" ht="12.75" customHeight="1" spans="1:19">
      <c r="A19" s="13" t="str">
        <f t="shared" si="2"/>
        <v/>
      </c>
      <c r="B19" s="14"/>
      <c r="C19" s="14"/>
      <c r="D19" s="13"/>
      <c r="E19" s="15"/>
      <c r="F19" s="15"/>
      <c r="G19" s="14"/>
      <c r="H19" s="27"/>
      <c r="I19" s="46"/>
      <c r="J19" s="14"/>
      <c r="K19" s="14"/>
      <c r="L19" s="14"/>
      <c r="M19" s="14"/>
      <c r="N19" s="16"/>
      <c r="O19" s="16"/>
      <c r="P19" s="16"/>
      <c r="Q19" s="23" t="str">
        <f t="shared" si="3"/>
        <v/>
      </c>
      <c r="R19" s="14"/>
      <c r="S19" s="2" t="s">
        <v>3380</v>
      </c>
    </row>
    <row r="20" ht="12.75" customHeight="1" spans="1:19">
      <c r="A20" s="13" t="str">
        <f t="shared" si="2"/>
        <v/>
      </c>
      <c r="B20" s="14"/>
      <c r="C20" s="14"/>
      <c r="D20" s="13"/>
      <c r="E20" s="15"/>
      <c r="F20" s="15"/>
      <c r="G20" s="14"/>
      <c r="H20" s="27"/>
      <c r="I20" s="46"/>
      <c r="J20" s="14"/>
      <c r="K20" s="14"/>
      <c r="L20" s="14"/>
      <c r="M20" s="14"/>
      <c r="N20" s="16"/>
      <c r="O20" s="16"/>
      <c r="P20" s="16"/>
      <c r="Q20" s="23" t="str">
        <f t="shared" si="3"/>
        <v/>
      </c>
      <c r="R20" s="14"/>
      <c r="S20" s="2" t="s">
        <v>3381</v>
      </c>
    </row>
    <row r="21" ht="12.75" customHeight="1" spans="1:19">
      <c r="A21" s="13" t="str">
        <f t="shared" si="2"/>
        <v/>
      </c>
      <c r="B21" s="14"/>
      <c r="C21" s="14"/>
      <c r="D21" s="13"/>
      <c r="E21" s="15"/>
      <c r="F21" s="15"/>
      <c r="G21" s="14"/>
      <c r="H21" s="27"/>
      <c r="I21" s="46"/>
      <c r="J21" s="14"/>
      <c r="K21" s="14"/>
      <c r="L21" s="14"/>
      <c r="M21" s="14"/>
      <c r="N21" s="16"/>
      <c r="O21" s="16"/>
      <c r="P21" s="16"/>
      <c r="Q21" s="23" t="str">
        <f t="shared" si="3"/>
        <v/>
      </c>
      <c r="R21" s="14"/>
      <c r="S21" s="2" t="s">
        <v>3382</v>
      </c>
    </row>
    <row r="22" ht="12.75" customHeight="1" spans="1:19">
      <c r="A22" s="13" t="str">
        <f t="shared" si="2"/>
        <v/>
      </c>
      <c r="B22" s="14"/>
      <c r="C22" s="14"/>
      <c r="D22" s="13"/>
      <c r="E22" s="15"/>
      <c r="F22" s="15"/>
      <c r="G22" s="14"/>
      <c r="H22" s="27"/>
      <c r="I22" s="46"/>
      <c r="J22" s="14"/>
      <c r="K22" s="14"/>
      <c r="L22" s="14"/>
      <c r="M22" s="14"/>
      <c r="N22" s="16"/>
      <c r="O22" s="16"/>
      <c r="P22" s="16"/>
      <c r="Q22" s="23" t="str">
        <f t="shared" si="3"/>
        <v/>
      </c>
      <c r="R22" s="14"/>
      <c r="S22" s="2" t="s">
        <v>3383</v>
      </c>
    </row>
    <row r="23" ht="12.75" customHeight="1" spans="1:19">
      <c r="A23" s="13" t="str">
        <f t="shared" si="2"/>
        <v/>
      </c>
      <c r="B23" s="14"/>
      <c r="C23" s="14"/>
      <c r="D23" s="13"/>
      <c r="E23" s="15"/>
      <c r="F23" s="15"/>
      <c r="G23" s="14"/>
      <c r="H23" s="27"/>
      <c r="I23" s="46"/>
      <c r="J23" s="14"/>
      <c r="K23" s="14"/>
      <c r="L23" s="14"/>
      <c r="M23" s="14"/>
      <c r="N23" s="16"/>
      <c r="O23" s="16"/>
      <c r="P23" s="16"/>
      <c r="Q23" s="23" t="str">
        <f t="shared" si="3"/>
        <v/>
      </c>
      <c r="R23" s="14"/>
      <c r="S23" s="2" t="s">
        <v>3384</v>
      </c>
    </row>
    <row r="24" ht="12.75" customHeight="1" spans="1:19">
      <c r="A24" s="13" t="str">
        <f t="shared" si="2"/>
        <v/>
      </c>
      <c r="B24" s="14"/>
      <c r="C24" s="14"/>
      <c r="D24" s="13"/>
      <c r="E24" s="15"/>
      <c r="F24" s="15"/>
      <c r="G24" s="14"/>
      <c r="H24" s="27"/>
      <c r="I24" s="46"/>
      <c r="J24" s="14"/>
      <c r="K24" s="14"/>
      <c r="L24" s="14"/>
      <c r="M24" s="14"/>
      <c r="N24" s="16"/>
      <c r="O24" s="16"/>
      <c r="P24" s="16"/>
      <c r="Q24" s="23" t="str">
        <f t="shared" si="3"/>
        <v/>
      </c>
      <c r="R24" s="14"/>
      <c r="S24" s="2" t="s">
        <v>3385</v>
      </c>
    </row>
    <row r="25" ht="12.75" customHeight="1" spans="1:18">
      <c r="A25" s="13" t="s">
        <v>3386</v>
      </c>
      <c r="B25" s="72"/>
      <c r="C25" s="69"/>
      <c r="D25" s="13"/>
      <c r="E25" s="15"/>
      <c r="F25" s="15"/>
      <c r="G25" s="14"/>
      <c r="H25" s="27"/>
      <c r="I25" s="46"/>
      <c r="J25" s="14"/>
      <c r="K25" s="14"/>
      <c r="L25" s="14"/>
      <c r="M25" s="14"/>
      <c r="N25" s="16">
        <f>SUM(N8:N24)</f>
        <v>0</v>
      </c>
      <c r="O25" s="16">
        <f>SUM(O8:O24)</f>
        <v>0</v>
      </c>
      <c r="P25" s="16">
        <f>SUM(P8:P24)</f>
        <v>0</v>
      </c>
      <c r="Q25" s="23" t="str">
        <f t="shared" si="3"/>
        <v/>
      </c>
      <c r="R25" s="14"/>
    </row>
    <row r="26" ht="12.75" customHeight="1" spans="1:18">
      <c r="A26" s="13" t="s">
        <v>3387</v>
      </c>
      <c r="B26" s="72"/>
      <c r="C26" s="69"/>
      <c r="D26" s="13"/>
      <c r="E26" s="15"/>
      <c r="F26" s="15"/>
      <c r="G26" s="14"/>
      <c r="H26" s="27"/>
      <c r="I26" s="46"/>
      <c r="J26" s="14"/>
      <c r="K26" s="14"/>
      <c r="L26" s="14"/>
      <c r="M26" s="14"/>
      <c r="N26" s="16">
        <f>O25</f>
        <v>0</v>
      </c>
      <c r="O26" s="16"/>
      <c r="P26" s="16"/>
      <c r="Q26" s="23"/>
      <c r="R26" s="14"/>
    </row>
    <row r="27" customHeight="1" spans="1:18">
      <c r="A27" s="17" t="s">
        <v>3388</v>
      </c>
      <c r="B27" s="9"/>
      <c r="C27" s="18"/>
      <c r="D27" s="23"/>
      <c r="E27" s="23"/>
      <c r="F27" s="23"/>
      <c r="G27" s="20"/>
      <c r="H27" s="20"/>
      <c r="I27" s="20"/>
      <c r="J27" s="20"/>
      <c r="K27" s="20"/>
      <c r="L27" s="20"/>
      <c r="M27" s="20"/>
      <c r="N27" s="20">
        <f>N25-N26</f>
        <v>0</v>
      </c>
      <c r="O27" s="20"/>
      <c r="P27" s="20">
        <f>P25</f>
        <v>0</v>
      </c>
      <c r="Q27" s="23" t="str">
        <f t="shared" si="3"/>
        <v/>
      </c>
      <c r="R27" s="20"/>
    </row>
    <row r="28" customHeight="1" spans="1:19">
      <c r="A28" s="3" t="e">
        <f>#REF!&amp;"填表人："&amp;#REF!</f>
        <v>#REF!</v>
      </c>
      <c r="P28" s="3" t="e">
        <f>"评估人员："&amp;#REF!</f>
        <v>#REF!</v>
      </c>
      <c r="S28" s="3" t="s">
        <v>1270</v>
      </c>
    </row>
    <row r="29" customHeight="1" spans="1:1">
      <c r="A29" s="3" t="e">
        <f>"填表日期："&amp;YEAR(#REF!)&amp;"年"&amp;MONTH(#REF!)&amp;"月"&amp;DAY(#REF!)&amp;"日"</f>
        <v>#REF!</v>
      </c>
    </row>
  </sheetData>
  <mergeCells count="24">
    <mergeCell ref="A2:R2"/>
    <mergeCell ref="A3:R3"/>
    <mergeCell ref="A5:D5"/>
    <mergeCell ref="A25:C25"/>
    <mergeCell ref="A26:C26"/>
    <mergeCell ref="A27:C27"/>
    <mergeCell ref="A6:A7"/>
    <mergeCell ref="B6:B7"/>
    <mergeCell ref="C6:C7"/>
    <mergeCell ref="D6:D7"/>
    <mergeCell ref="E6:E7"/>
    <mergeCell ref="F6:F7"/>
    <mergeCell ref="G6:G7"/>
    <mergeCell ref="H6:H7"/>
    <mergeCell ref="I6:I7"/>
    <mergeCell ref="J6:J7"/>
    <mergeCell ref="K6:K7"/>
    <mergeCell ref="L6:L7"/>
    <mergeCell ref="M6:M7"/>
    <mergeCell ref="N6:N7"/>
    <mergeCell ref="O6:O7"/>
    <mergeCell ref="P6:P7"/>
    <mergeCell ref="Q6:Q7"/>
    <mergeCell ref="R6:R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5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8">
    <pageSetUpPr fitToPage="1"/>
  </sheetPr>
  <dimension ref="A1:W29"/>
  <sheetViews>
    <sheetView showGridLines="0" zoomScale="96" zoomScaleNormal="96" topLeftCell="C1" workbookViewId="0">
      <selection activeCell="J8" sqref="J8"/>
    </sheetView>
  </sheetViews>
  <sheetFormatPr defaultColWidth="9" defaultRowHeight="15.75" customHeight="1"/>
  <cols>
    <col min="1" max="1" width="15.2083333333333" style="3" customWidth="1"/>
    <col min="2" max="3" width="11.2083333333333" style="3" customWidth="1"/>
    <col min="4" max="4" width="9.20833333333333" style="3" customWidth="1"/>
    <col min="5" max="5" width="5" style="3" customWidth="1"/>
    <col min="6" max="8" width="5.20833333333333" style="3" customWidth="1"/>
    <col min="9" max="9" width="6.20833333333333" style="3" customWidth="1"/>
    <col min="10" max="10" width="8.70833333333333" style="3" customWidth="1"/>
    <col min="11" max="11" width="7.70833333333333" style="3" customWidth="1"/>
    <col min="12" max="12" width="7.20833333333333" style="3" customWidth="1"/>
    <col min="13" max="13" width="8.70833333333333" style="3" customWidth="1"/>
    <col min="14" max="14" width="12.2083333333333" style="3" customWidth="1"/>
    <col min="15" max="15" width="10" style="3" customWidth="1"/>
    <col min="16" max="16" width="8.70833333333333" style="3" customWidth="1"/>
    <col min="17" max="17" width="7.20833333333333" style="3" customWidth="1"/>
    <col min="18" max="18" width="8.70833333333333" style="3" customWidth="1"/>
    <col min="19" max="19" width="12.2083333333333" style="3" customWidth="1"/>
    <col min="20" max="20" width="11.7083333333333" style="3" customWidth="1"/>
    <col min="21" max="21" width="7.70833333333333" style="3" customWidth="1"/>
    <col min="22" max="22" width="6.70833333333333" style="3" customWidth="1"/>
    <col min="23" max="24" width="9" style="3" customWidth="1"/>
    <col min="25" max="16384" width="9" style="3"/>
  </cols>
  <sheetData>
    <row r="1" customHeight="1" spans="1:1">
      <c r="A1" s="4" t="s">
        <v>0</v>
      </c>
    </row>
    <row r="2" s="1" customFormat="1" ht="30" customHeight="1" spans="1:1">
      <c r="A2" s="5" t="s">
        <v>123</v>
      </c>
    </row>
    <row r="3" customHeight="1" spans="1:1">
      <c r="A3" s="2" t="e">
        <f>"评估基准日："&amp;TEXT(#REF!,"yyyy年mm月dd日")</f>
        <v>#REF!</v>
      </c>
    </row>
    <row r="4" ht="14.25" customHeight="1" spans="1:22">
      <c r="A4" s="2"/>
      <c r="B4" s="2"/>
      <c r="C4" s="2"/>
      <c r="D4" s="2"/>
      <c r="E4" s="2"/>
      <c r="F4" s="2"/>
      <c r="G4" s="2"/>
      <c r="H4" s="2"/>
      <c r="I4" s="2"/>
      <c r="J4" s="2"/>
      <c r="K4" s="2"/>
      <c r="L4" s="2"/>
      <c r="M4" s="2"/>
      <c r="N4" s="2"/>
      <c r="O4" s="2"/>
      <c r="P4" s="2"/>
      <c r="Q4" s="2"/>
      <c r="R4" s="2"/>
      <c r="S4" s="2"/>
      <c r="T4" s="2"/>
      <c r="U4" s="2"/>
      <c r="V4" s="7" t="s">
        <v>3389</v>
      </c>
    </row>
    <row r="5" customHeight="1" spans="1:22">
      <c r="A5" s="3" t="e">
        <f>#REF!&amp;"："&amp;#REF!</f>
        <v>#REF!</v>
      </c>
      <c r="V5" s="7" t="s">
        <v>1231</v>
      </c>
    </row>
    <row r="6" s="2" customFormat="1" customHeight="1" spans="1:22">
      <c r="A6" s="25" t="s">
        <v>4</v>
      </c>
      <c r="B6" s="25" t="s">
        <v>1161</v>
      </c>
      <c r="C6" s="25" t="s">
        <v>1793</v>
      </c>
      <c r="D6" s="11" t="s">
        <v>1065</v>
      </c>
      <c r="E6" s="11" t="s">
        <v>998</v>
      </c>
      <c r="F6" s="88" t="s">
        <v>997</v>
      </c>
      <c r="G6" s="88" t="s">
        <v>3095</v>
      </c>
      <c r="H6" s="88" t="s">
        <v>3390</v>
      </c>
      <c r="I6" s="88" t="s">
        <v>3391</v>
      </c>
      <c r="J6" s="67" t="s">
        <v>3392</v>
      </c>
      <c r="K6" s="67" t="s">
        <v>3393</v>
      </c>
      <c r="L6" s="88" t="s">
        <v>6</v>
      </c>
      <c r="M6" s="72"/>
      <c r="N6" s="72"/>
      <c r="O6" s="69"/>
      <c r="P6" s="67" t="s">
        <v>979</v>
      </c>
      <c r="Q6" s="25" t="s">
        <v>7</v>
      </c>
      <c r="R6" s="72"/>
      <c r="S6" s="72"/>
      <c r="T6" s="69"/>
      <c r="U6" s="88" t="s">
        <v>576</v>
      </c>
      <c r="V6" s="88" t="s">
        <v>176</v>
      </c>
    </row>
    <row r="7" s="2" customFormat="1" ht="12.75" customHeight="1" spans="1:23">
      <c r="A7" s="89"/>
      <c r="B7" s="89"/>
      <c r="C7" s="89"/>
      <c r="D7" s="84"/>
      <c r="E7" s="84"/>
      <c r="F7" s="89"/>
      <c r="G7" s="89"/>
      <c r="H7" s="89"/>
      <c r="I7" s="89"/>
      <c r="J7" s="84"/>
      <c r="K7" s="84"/>
      <c r="L7" s="98" t="s">
        <v>3394</v>
      </c>
      <c r="M7" s="98" t="s">
        <v>3395</v>
      </c>
      <c r="N7" s="98" t="s">
        <v>3396</v>
      </c>
      <c r="O7" s="98" t="s">
        <v>334</v>
      </c>
      <c r="P7" s="84"/>
      <c r="Q7" s="98" t="s">
        <v>3394</v>
      </c>
      <c r="R7" s="98" t="s">
        <v>3395</v>
      </c>
      <c r="S7" s="98" t="s">
        <v>3396</v>
      </c>
      <c r="T7" s="98" t="s">
        <v>334</v>
      </c>
      <c r="U7" s="89"/>
      <c r="V7" s="89"/>
      <c r="W7" s="2" t="s">
        <v>1248</v>
      </c>
    </row>
    <row r="8" ht="12.75" customHeight="1" spans="1:23">
      <c r="A8" s="131" t="str">
        <f t="shared" ref="A8" si="0">IF(B8="","",ROW()-7)</f>
        <v/>
      </c>
      <c r="B8" s="14"/>
      <c r="C8" s="13"/>
      <c r="D8" s="77"/>
      <c r="E8" s="132"/>
      <c r="F8" s="14"/>
      <c r="G8" s="15"/>
      <c r="H8" s="15"/>
      <c r="I8" s="77"/>
      <c r="J8" s="135"/>
      <c r="K8" s="27"/>
      <c r="L8" s="135"/>
      <c r="M8" s="135"/>
      <c r="N8" s="135"/>
      <c r="O8" s="135"/>
      <c r="P8" s="135"/>
      <c r="Q8" s="135"/>
      <c r="R8" s="135"/>
      <c r="S8" s="135"/>
      <c r="T8" s="135"/>
      <c r="U8" s="137" t="str">
        <f t="shared" ref="U8" si="1">IF(O8-P8=0,"",(T8-O8+P8)/(O8-P8)*100)</f>
        <v/>
      </c>
      <c r="V8" s="14"/>
      <c r="W8" s="2" t="s">
        <v>3397</v>
      </c>
    </row>
    <row r="9" ht="12.75" customHeight="1" spans="1:23">
      <c r="A9" s="131" t="str">
        <f t="shared" ref="A9:A24" si="2">IF(B9="","",ROW()-7)</f>
        <v/>
      </c>
      <c r="B9" s="14"/>
      <c r="C9" s="13"/>
      <c r="D9" s="77"/>
      <c r="E9" s="132"/>
      <c r="F9" s="14"/>
      <c r="G9" s="15"/>
      <c r="H9" s="15"/>
      <c r="I9" s="77"/>
      <c r="J9" s="135"/>
      <c r="K9" s="27"/>
      <c r="L9" s="135"/>
      <c r="M9" s="135"/>
      <c r="N9" s="135"/>
      <c r="O9" s="135"/>
      <c r="P9" s="135"/>
      <c r="Q9" s="135"/>
      <c r="R9" s="135"/>
      <c r="S9" s="135"/>
      <c r="T9" s="135"/>
      <c r="U9" s="137" t="str">
        <f t="shared" ref="U9:U27" si="3">IF(O9-P9=0,"",(T9-O9+P9)/(O9-P9)*100)</f>
        <v/>
      </c>
      <c r="V9" s="14"/>
      <c r="W9" s="2" t="s">
        <v>3398</v>
      </c>
    </row>
    <row r="10" ht="12.75" customHeight="1" spans="1:23">
      <c r="A10" s="131" t="str">
        <f t="shared" si="2"/>
        <v/>
      </c>
      <c r="B10" s="14"/>
      <c r="C10" s="13"/>
      <c r="D10" s="77"/>
      <c r="E10" s="132"/>
      <c r="F10" s="14"/>
      <c r="G10" s="15"/>
      <c r="H10" s="15"/>
      <c r="I10" s="77"/>
      <c r="J10" s="135"/>
      <c r="K10" s="27"/>
      <c r="L10" s="135"/>
      <c r="M10" s="135"/>
      <c r="N10" s="135"/>
      <c r="O10" s="135"/>
      <c r="P10" s="135"/>
      <c r="Q10" s="135"/>
      <c r="R10" s="135"/>
      <c r="S10" s="135"/>
      <c r="T10" s="135"/>
      <c r="U10" s="137" t="str">
        <f t="shared" si="3"/>
        <v/>
      </c>
      <c r="V10" s="14"/>
      <c r="W10" s="2" t="s">
        <v>3399</v>
      </c>
    </row>
    <row r="11" ht="12.75" customHeight="1" spans="1:23">
      <c r="A11" s="131" t="str">
        <f t="shared" si="2"/>
        <v/>
      </c>
      <c r="B11" s="14"/>
      <c r="C11" s="13"/>
      <c r="D11" s="77"/>
      <c r="E11" s="132"/>
      <c r="F11" s="14"/>
      <c r="G11" s="15"/>
      <c r="H11" s="15"/>
      <c r="I11" s="77"/>
      <c r="J11" s="135"/>
      <c r="K11" s="27"/>
      <c r="L11" s="135"/>
      <c r="M11" s="135"/>
      <c r="N11" s="135"/>
      <c r="O11" s="135"/>
      <c r="P11" s="135"/>
      <c r="Q11" s="135"/>
      <c r="R11" s="135"/>
      <c r="S11" s="135"/>
      <c r="T11" s="135"/>
      <c r="U11" s="137" t="str">
        <f t="shared" si="3"/>
        <v/>
      </c>
      <c r="V11" s="14"/>
      <c r="W11" s="2" t="s">
        <v>3400</v>
      </c>
    </row>
    <row r="12" ht="12.75" customHeight="1" spans="1:23">
      <c r="A12" s="131" t="str">
        <f t="shared" si="2"/>
        <v/>
      </c>
      <c r="B12" s="14"/>
      <c r="C12" s="13"/>
      <c r="D12" s="77"/>
      <c r="E12" s="132"/>
      <c r="F12" s="14"/>
      <c r="G12" s="15"/>
      <c r="H12" s="15"/>
      <c r="I12" s="77"/>
      <c r="J12" s="135"/>
      <c r="K12" s="27"/>
      <c r="L12" s="135"/>
      <c r="M12" s="135"/>
      <c r="N12" s="135"/>
      <c r="O12" s="135"/>
      <c r="P12" s="135"/>
      <c r="Q12" s="135"/>
      <c r="R12" s="135"/>
      <c r="S12" s="135"/>
      <c r="T12" s="135"/>
      <c r="U12" s="137" t="str">
        <f t="shared" si="3"/>
        <v/>
      </c>
      <c r="V12" s="14"/>
      <c r="W12" s="2" t="s">
        <v>3401</v>
      </c>
    </row>
    <row r="13" ht="12.75" customHeight="1" spans="1:23">
      <c r="A13" s="131" t="str">
        <f t="shared" si="2"/>
        <v/>
      </c>
      <c r="B13" s="14"/>
      <c r="C13" s="13"/>
      <c r="D13" s="77"/>
      <c r="E13" s="132"/>
      <c r="F13" s="14"/>
      <c r="G13" s="15"/>
      <c r="H13" s="15"/>
      <c r="I13" s="77"/>
      <c r="J13" s="135"/>
      <c r="K13" s="27"/>
      <c r="L13" s="135"/>
      <c r="M13" s="135"/>
      <c r="N13" s="135"/>
      <c r="O13" s="135"/>
      <c r="P13" s="135"/>
      <c r="Q13" s="135"/>
      <c r="R13" s="135"/>
      <c r="S13" s="135"/>
      <c r="T13" s="135"/>
      <c r="U13" s="137" t="str">
        <f t="shared" si="3"/>
        <v/>
      </c>
      <c r="V13" s="14"/>
      <c r="W13" s="2" t="s">
        <v>3402</v>
      </c>
    </row>
    <row r="14" ht="12.75" customHeight="1" spans="1:23">
      <c r="A14" s="131" t="str">
        <f t="shared" si="2"/>
        <v/>
      </c>
      <c r="B14" s="14"/>
      <c r="C14" s="13"/>
      <c r="D14" s="77"/>
      <c r="E14" s="132"/>
      <c r="F14" s="14"/>
      <c r="G14" s="15"/>
      <c r="H14" s="15"/>
      <c r="I14" s="77"/>
      <c r="J14" s="135"/>
      <c r="K14" s="27"/>
      <c r="L14" s="135"/>
      <c r="M14" s="135"/>
      <c r="N14" s="135"/>
      <c r="O14" s="135"/>
      <c r="P14" s="135"/>
      <c r="Q14" s="135"/>
      <c r="R14" s="135"/>
      <c r="S14" s="135"/>
      <c r="T14" s="135"/>
      <c r="U14" s="137" t="str">
        <f t="shared" si="3"/>
        <v/>
      </c>
      <c r="V14" s="14"/>
      <c r="W14" s="2" t="s">
        <v>3403</v>
      </c>
    </row>
    <row r="15" ht="12.75" customHeight="1" spans="1:23">
      <c r="A15" s="131" t="str">
        <f t="shared" si="2"/>
        <v/>
      </c>
      <c r="B15" s="14"/>
      <c r="C15" s="13"/>
      <c r="D15" s="77"/>
      <c r="E15" s="132"/>
      <c r="F15" s="14"/>
      <c r="G15" s="15"/>
      <c r="H15" s="15"/>
      <c r="I15" s="77"/>
      <c r="J15" s="135"/>
      <c r="K15" s="27"/>
      <c r="L15" s="135"/>
      <c r="M15" s="135"/>
      <c r="N15" s="135"/>
      <c r="O15" s="135"/>
      <c r="P15" s="135"/>
      <c r="Q15" s="135"/>
      <c r="R15" s="135"/>
      <c r="S15" s="135"/>
      <c r="T15" s="135"/>
      <c r="U15" s="137" t="str">
        <f t="shared" si="3"/>
        <v/>
      </c>
      <c r="V15" s="14"/>
      <c r="W15" s="2" t="s">
        <v>3404</v>
      </c>
    </row>
    <row r="16" ht="12.75" customHeight="1" spans="1:23">
      <c r="A16" s="131" t="str">
        <f t="shared" si="2"/>
        <v/>
      </c>
      <c r="B16" s="14"/>
      <c r="C16" s="13"/>
      <c r="D16" s="77"/>
      <c r="E16" s="132"/>
      <c r="F16" s="14"/>
      <c r="G16" s="15"/>
      <c r="H16" s="15"/>
      <c r="I16" s="77"/>
      <c r="J16" s="135"/>
      <c r="K16" s="27"/>
      <c r="L16" s="135"/>
      <c r="M16" s="135"/>
      <c r="N16" s="135"/>
      <c r="O16" s="135"/>
      <c r="P16" s="135"/>
      <c r="Q16" s="135"/>
      <c r="R16" s="135"/>
      <c r="S16" s="135"/>
      <c r="T16" s="135"/>
      <c r="U16" s="137" t="str">
        <f t="shared" si="3"/>
        <v/>
      </c>
      <c r="V16" s="14"/>
      <c r="W16" s="2" t="s">
        <v>3405</v>
      </c>
    </row>
    <row r="17" ht="12.75" customHeight="1" spans="1:23">
      <c r="A17" s="131" t="str">
        <f t="shared" si="2"/>
        <v/>
      </c>
      <c r="B17" s="14"/>
      <c r="C17" s="13"/>
      <c r="D17" s="77"/>
      <c r="E17" s="132"/>
      <c r="F17" s="14"/>
      <c r="G17" s="15"/>
      <c r="H17" s="15"/>
      <c r="I17" s="77"/>
      <c r="J17" s="135"/>
      <c r="K17" s="27"/>
      <c r="L17" s="135"/>
      <c r="M17" s="135"/>
      <c r="N17" s="135"/>
      <c r="O17" s="135"/>
      <c r="P17" s="135"/>
      <c r="Q17" s="135"/>
      <c r="R17" s="135"/>
      <c r="S17" s="135"/>
      <c r="T17" s="135"/>
      <c r="U17" s="137" t="str">
        <f t="shared" si="3"/>
        <v/>
      </c>
      <c r="V17" s="14"/>
      <c r="W17" s="2" t="s">
        <v>3406</v>
      </c>
    </row>
    <row r="18" ht="12.75" customHeight="1" spans="1:23">
      <c r="A18" s="131" t="str">
        <f t="shared" si="2"/>
        <v/>
      </c>
      <c r="B18" s="14"/>
      <c r="C18" s="13"/>
      <c r="D18" s="77"/>
      <c r="E18" s="132"/>
      <c r="F18" s="14"/>
      <c r="G18" s="15"/>
      <c r="H18" s="15"/>
      <c r="I18" s="77"/>
      <c r="J18" s="135"/>
      <c r="K18" s="27"/>
      <c r="L18" s="135"/>
      <c r="M18" s="135"/>
      <c r="N18" s="135"/>
      <c r="O18" s="135"/>
      <c r="P18" s="135"/>
      <c r="Q18" s="135"/>
      <c r="R18" s="135"/>
      <c r="S18" s="135"/>
      <c r="T18" s="135"/>
      <c r="U18" s="137" t="str">
        <f t="shared" si="3"/>
        <v/>
      </c>
      <c r="V18" s="14"/>
      <c r="W18" s="2" t="s">
        <v>3407</v>
      </c>
    </row>
    <row r="19" ht="12.75" customHeight="1" spans="1:23">
      <c r="A19" s="131" t="str">
        <f t="shared" si="2"/>
        <v/>
      </c>
      <c r="B19" s="14"/>
      <c r="C19" s="13"/>
      <c r="D19" s="77"/>
      <c r="E19" s="132"/>
      <c r="F19" s="14"/>
      <c r="G19" s="15"/>
      <c r="H19" s="15"/>
      <c r="I19" s="77"/>
      <c r="J19" s="135"/>
      <c r="K19" s="27"/>
      <c r="L19" s="135"/>
      <c r="M19" s="135"/>
      <c r="N19" s="135"/>
      <c r="O19" s="135"/>
      <c r="P19" s="135"/>
      <c r="Q19" s="135"/>
      <c r="R19" s="135"/>
      <c r="S19" s="135"/>
      <c r="T19" s="135"/>
      <c r="U19" s="137" t="str">
        <f t="shared" si="3"/>
        <v/>
      </c>
      <c r="V19" s="14"/>
      <c r="W19" s="2" t="s">
        <v>3408</v>
      </c>
    </row>
    <row r="20" ht="12.75" customHeight="1" spans="1:23">
      <c r="A20" s="131" t="str">
        <f t="shared" si="2"/>
        <v/>
      </c>
      <c r="B20" s="14"/>
      <c r="C20" s="13"/>
      <c r="D20" s="77"/>
      <c r="E20" s="132"/>
      <c r="F20" s="14"/>
      <c r="G20" s="15"/>
      <c r="H20" s="15"/>
      <c r="I20" s="77"/>
      <c r="J20" s="135"/>
      <c r="K20" s="27"/>
      <c r="L20" s="135"/>
      <c r="M20" s="135"/>
      <c r="N20" s="135"/>
      <c r="O20" s="135"/>
      <c r="P20" s="135"/>
      <c r="Q20" s="135"/>
      <c r="R20" s="135"/>
      <c r="S20" s="135"/>
      <c r="T20" s="135"/>
      <c r="U20" s="137" t="str">
        <f t="shared" si="3"/>
        <v/>
      </c>
      <c r="V20" s="14"/>
      <c r="W20" s="2" t="s">
        <v>3409</v>
      </c>
    </row>
    <row r="21" ht="12.75" customHeight="1" spans="1:23">
      <c r="A21" s="131" t="str">
        <f t="shared" si="2"/>
        <v/>
      </c>
      <c r="B21" s="14"/>
      <c r="C21" s="13"/>
      <c r="D21" s="77"/>
      <c r="E21" s="132"/>
      <c r="F21" s="14"/>
      <c r="G21" s="15"/>
      <c r="H21" s="15"/>
      <c r="I21" s="77"/>
      <c r="J21" s="135"/>
      <c r="K21" s="27"/>
      <c r="L21" s="135"/>
      <c r="M21" s="135"/>
      <c r="N21" s="135"/>
      <c r="O21" s="135"/>
      <c r="P21" s="135"/>
      <c r="Q21" s="135"/>
      <c r="R21" s="135"/>
      <c r="S21" s="135"/>
      <c r="T21" s="135"/>
      <c r="U21" s="137" t="str">
        <f t="shared" si="3"/>
        <v/>
      </c>
      <c r="V21" s="14"/>
      <c r="W21" s="2" t="s">
        <v>3410</v>
      </c>
    </row>
    <row r="22" ht="12.75" customHeight="1" spans="1:23">
      <c r="A22" s="131" t="str">
        <f t="shared" si="2"/>
        <v/>
      </c>
      <c r="B22" s="14"/>
      <c r="C22" s="13"/>
      <c r="D22" s="77"/>
      <c r="E22" s="132"/>
      <c r="F22" s="14"/>
      <c r="G22" s="15"/>
      <c r="H22" s="15"/>
      <c r="I22" s="77"/>
      <c r="J22" s="135"/>
      <c r="K22" s="27"/>
      <c r="L22" s="135"/>
      <c r="M22" s="135"/>
      <c r="N22" s="135"/>
      <c r="O22" s="135"/>
      <c r="P22" s="135"/>
      <c r="Q22" s="135"/>
      <c r="R22" s="135"/>
      <c r="S22" s="135"/>
      <c r="T22" s="135"/>
      <c r="U22" s="137" t="str">
        <f t="shared" si="3"/>
        <v/>
      </c>
      <c r="V22" s="14"/>
      <c r="W22" s="2" t="s">
        <v>3411</v>
      </c>
    </row>
    <row r="23" ht="12.75" customHeight="1" spans="1:23">
      <c r="A23" s="131" t="str">
        <f t="shared" si="2"/>
        <v/>
      </c>
      <c r="B23" s="14"/>
      <c r="C23" s="13"/>
      <c r="D23" s="77"/>
      <c r="E23" s="132"/>
      <c r="F23" s="14"/>
      <c r="G23" s="15"/>
      <c r="H23" s="15"/>
      <c r="I23" s="77"/>
      <c r="J23" s="135"/>
      <c r="K23" s="27"/>
      <c r="L23" s="135"/>
      <c r="M23" s="135"/>
      <c r="N23" s="135"/>
      <c r="O23" s="135"/>
      <c r="P23" s="135"/>
      <c r="Q23" s="135"/>
      <c r="R23" s="135"/>
      <c r="S23" s="135"/>
      <c r="T23" s="135"/>
      <c r="U23" s="137" t="str">
        <f t="shared" si="3"/>
        <v/>
      </c>
      <c r="V23" s="14"/>
      <c r="W23" s="2" t="s">
        <v>3412</v>
      </c>
    </row>
    <row r="24" ht="12.75" customHeight="1" spans="1:23">
      <c r="A24" s="131" t="str">
        <f t="shared" si="2"/>
        <v/>
      </c>
      <c r="B24" s="14"/>
      <c r="C24" s="13"/>
      <c r="D24" s="77"/>
      <c r="E24" s="132"/>
      <c r="F24" s="14"/>
      <c r="G24" s="15"/>
      <c r="H24" s="15"/>
      <c r="I24" s="77"/>
      <c r="J24" s="135"/>
      <c r="K24" s="27"/>
      <c r="L24" s="135"/>
      <c r="M24" s="135"/>
      <c r="N24" s="135"/>
      <c r="O24" s="135"/>
      <c r="P24" s="135"/>
      <c r="Q24" s="135"/>
      <c r="R24" s="135"/>
      <c r="S24" s="135"/>
      <c r="T24" s="135"/>
      <c r="U24" s="137" t="str">
        <f t="shared" si="3"/>
        <v/>
      </c>
      <c r="V24" s="14"/>
      <c r="W24" s="2" t="s">
        <v>3413</v>
      </c>
    </row>
    <row r="25" ht="12.75" customHeight="1" spans="1:22">
      <c r="A25" s="13" t="s">
        <v>3414</v>
      </c>
      <c r="B25" s="72"/>
      <c r="C25" s="72"/>
      <c r="D25" s="69"/>
      <c r="E25" s="133"/>
      <c r="F25" s="14"/>
      <c r="G25" s="14"/>
      <c r="H25" s="15"/>
      <c r="I25" s="15"/>
      <c r="J25" s="133"/>
      <c r="K25" s="27"/>
      <c r="L25" s="135"/>
      <c r="M25" s="135"/>
      <c r="N25" s="135"/>
      <c r="O25" s="135">
        <f>SUM(O8:O24)</f>
        <v>0</v>
      </c>
      <c r="P25" s="135">
        <f>SUM(P8:P24)</f>
        <v>0</v>
      </c>
      <c r="Q25" s="135"/>
      <c r="R25" s="135"/>
      <c r="S25" s="135"/>
      <c r="T25" s="135">
        <f>SUM(T8:T24)</f>
        <v>0</v>
      </c>
      <c r="U25" s="137" t="str">
        <f t="shared" si="3"/>
        <v/>
      </c>
      <c r="V25" s="14"/>
    </row>
    <row r="26" ht="12.75" customHeight="1" spans="1:22">
      <c r="A26" s="13" t="s">
        <v>3415</v>
      </c>
      <c r="B26" s="72"/>
      <c r="C26" s="72"/>
      <c r="D26" s="69"/>
      <c r="E26" s="133"/>
      <c r="F26" s="14"/>
      <c r="G26" s="14"/>
      <c r="H26" s="15"/>
      <c r="I26" s="15"/>
      <c r="J26" s="133"/>
      <c r="K26" s="27"/>
      <c r="L26" s="135"/>
      <c r="M26" s="135"/>
      <c r="N26" s="135"/>
      <c r="O26" s="135">
        <f>P25</f>
        <v>0</v>
      </c>
      <c r="P26" s="135"/>
      <c r="Q26" s="135"/>
      <c r="R26" s="135"/>
      <c r="S26" s="135"/>
      <c r="T26" s="135"/>
      <c r="U26" s="137"/>
      <c r="V26" s="14"/>
    </row>
    <row r="27" customHeight="1" spans="1:22">
      <c r="A27" s="17" t="s">
        <v>3416</v>
      </c>
      <c r="B27" s="9"/>
      <c r="C27" s="9"/>
      <c r="D27" s="18"/>
      <c r="E27" s="134"/>
      <c r="F27" s="23"/>
      <c r="G27" s="23"/>
      <c r="H27" s="23"/>
      <c r="I27" s="20"/>
      <c r="J27" s="136"/>
      <c r="K27" s="43"/>
      <c r="L27" s="136"/>
      <c r="M27" s="136"/>
      <c r="N27" s="136"/>
      <c r="O27" s="136">
        <f>O25-O26</f>
        <v>0</v>
      </c>
      <c r="P27" s="136"/>
      <c r="Q27" s="136"/>
      <c r="R27" s="136"/>
      <c r="S27" s="136"/>
      <c r="T27" s="136">
        <f>T25</f>
        <v>0</v>
      </c>
      <c r="U27" s="137" t="str">
        <f t="shared" si="3"/>
        <v/>
      </c>
      <c r="V27" s="20"/>
    </row>
    <row r="28" customHeight="1" spans="1:23">
      <c r="A28" s="3" t="e">
        <f>#REF!&amp;"填表人："&amp;#REF!</f>
        <v>#REF!</v>
      </c>
      <c r="T28" s="3" t="e">
        <f>"评估人员："&amp;#REF!</f>
        <v>#REF!</v>
      </c>
      <c r="W28" s="3" t="s">
        <v>1270</v>
      </c>
    </row>
    <row r="29" customHeight="1" spans="1:1">
      <c r="A29" s="3" t="e">
        <f>"填表日期："&amp;YEAR(#REF!)&amp;"年"&amp;MONTH(#REF!)&amp;"月"&amp;DAY(#REF!)&amp;"日"</f>
        <v>#REF!</v>
      </c>
    </row>
  </sheetData>
  <mergeCells count="21">
    <mergeCell ref="A2:V2"/>
    <mergeCell ref="A3:V3"/>
    <mergeCell ref="L6:O6"/>
    <mergeCell ref="Q6:T6"/>
    <mergeCell ref="A25:D25"/>
    <mergeCell ref="A26:D26"/>
    <mergeCell ref="A27:D27"/>
    <mergeCell ref="A6:A7"/>
    <mergeCell ref="B6:B7"/>
    <mergeCell ref="C6:C7"/>
    <mergeCell ref="D6:D7"/>
    <mergeCell ref="E6:E7"/>
    <mergeCell ref="F6:F7"/>
    <mergeCell ref="G6:G7"/>
    <mergeCell ref="H6:H7"/>
    <mergeCell ref="I6:I7"/>
    <mergeCell ref="J6:J7"/>
    <mergeCell ref="K6:K7"/>
    <mergeCell ref="P6:P7"/>
    <mergeCell ref="U6:U7"/>
    <mergeCell ref="V6:V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drawing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69">
    <pageSetUpPr fitToPage="1"/>
  </sheetPr>
  <dimension ref="A1:I30"/>
  <sheetViews>
    <sheetView zoomScale="96" zoomScaleNormal="96" workbookViewId="0">
      <selection activeCell="J8" sqref="J8"/>
    </sheetView>
  </sheetViews>
  <sheetFormatPr defaultColWidth="8.70833333333333" defaultRowHeight="15.75"/>
  <cols>
    <col min="1" max="1" width="6.20833333333333" style="108" customWidth="1"/>
    <col min="2" max="2" width="17.7083333333333" style="108" customWidth="1"/>
    <col min="3" max="3" width="8" style="108" customWidth="1"/>
    <col min="4" max="4" width="15.2083333333333" style="109" customWidth="1"/>
    <col min="5" max="5" width="17.2083333333333" style="108" customWidth="1"/>
    <col min="6" max="6" width="17.7083333333333" style="108" customWidth="1"/>
    <col min="7" max="7" width="18.7083333333333" style="110" customWidth="1"/>
    <col min="8" max="8" width="16.7083333333333" style="108" customWidth="1"/>
    <col min="9" max="248" width="9" style="108" customWidth="1"/>
    <col min="249" max="249" width="6.20833333333333" style="108" customWidth="1"/>
    <col min="250" max="250" width="17.7083333333333" style="108" customWidth="1"/>
    <col min="251" max="251" width="48.7083333333333" style="108" customWidth="1"/>
    <col min="252" max="252" width="15.2083333333333" style="108" customWidth="1"/>
    <col min="253" max="253" width="17.2083333333333" style="108" customWidth="1"/>
    <col min="254" max="254" width="17.7083333333333" style="108" customWidth="1"/>
    <col min="255" max="255" width="18.7083333333333" style="108" customWidth="1"/>
    <col min="256" max="256" width="16.7083333333333" style="108" customWidth="1"/>
    <col min="257" max="257" width="17.2083333333333" style="108" customWidth="1"/>
    <col min="258" max="258" width="18.2083333333333" style="108" customWidth="1"/>
    <col min="259" max="259" width="14.2083333333333" style="108" customWidth="1"/>
    <col min="260" max="261" width="9" style="108" customWidth="1"/>
    <col min="262" max="262" width="16.7083333333333" style="108" customWidth="1"/>
    <col min="263" max="263" width="18.2083333333333" style="108" customWidth="1"/>
    <col min="264" max="504" width="9" style="108" customWidth="1"/>
    <col min="505" max="505" width="6.20833333333333" style="108" customWidth="1"/>
    <col min="506" max="506" width="17.7083333333333" style="108" customWidth="1"/>
    <col min="507" max="507" width="48.7083333333333" style="108" customWidth="1"/>
    <col min="508" max="508" width="15.2083333333333" style="108" customWidth="1"/>
    <col min="509" max="509" width="17.2083333333333" style="108" customWidth="1"/>
    <col min="510" max="510" width="17.7083333333333" style="108" customWidth="1"/>
    <col min="511" max="511" width="18.7083333333333" style="108" customWidth="1"/>
    <col min="512" max="512" width="16.7083333333333" style="108" customWidth="1"/>
    <col min="513" max="513" width="17.2083333333333" style="108" customWidth="1"/>
    <col min="514" max="514" width="18.2083333333333" style="108" customWidth="1"/>
    <col min="515" max="515" width="14.2083333333333" style="108" customWidth="1"/>
    <col min="516" max="517" width="9" style="108" customWidth="1"/>
    <col min="518" max="518" width="16.7083333333333" style="108" customWidth="1"/>
    <col min="519" max="519" width="18.2083333333333" style="108" customWidth="1"/>
    <col min="520" max="760" width="9" style="108" customWidth="1"/>
    <col min="761" max="761" width="6.20833333333333" style="108" customWidth="1"/>
    <col min="762" max="762" width="17.7083333333333" style="108" customWidth="1"/>
    <col min="763" max="763" width="48.7083333333333" style="108" customWidth="1"/>
    <col min="764" max="764" width="15.2083333333333" style="108" customWidth="1"/>
    <col min="765" max="765" width="17.2083333333333" style="108" customWidth="1"/>
    <col min="766" max="766" width="17.7083333333333" style="108" customWidth="1"/>
    <col min="767" max="767" width="18.7083333333333" style="108" customWidth="1"/>
    <col min="768" max="768" width="16.7083333333333" style="108" customWidth="1"/>
    <col min="769" max="769" width="17.2083333333333" style="108" customWidth="1"/>
    <col min="770" max="770" width="18.2083333333333" style="108" customWidth="1"/>
    <col min="771" max="771" width="14.2083333333333" style="108" customWidth="1"/>
    <col min="772" max="773" width="9" style="108" customWidth="1"/>
    <col min="774" max="774" width="16.7083333333333" style="108" customWidth="1"/>
    <col min="775" max="775" width="18.2083333333333" style="108" customWidth="1"/>
    <col min="776" max="1016" width="9" style="108" customWidth="1"/>
    <col min="1017" max="1017" width="6.20833333333333" style="108" customWidth="1"/>
    <col min="1018" max="1018" width="17.7083333333333" style="108" customWidth="1"/>
    <col min="1019" max="1019" width="48.7083333333333" style="108" customWidth="1"/>
    <col min="1020" max="1020" width="15.2083333333333" style="108" customWidth="1"/>
    <col min="1021" max="1021" width="17.2083333333333" style="108" customWidth="1"/>
    <col min="1022" max="1022" width="17.7083333333333" style="108" customWidth="1"/>
    <col min="1023" max="1023" width="18.7083333333333" style="108" customWidth="1"/>
    <col min="1024" max="1024" width="16.7083333333333" style="108" customWidth="1"/>
    <col min="1025" max="1025" width="17.2083333333333" style="108" customWidth="1"/>
    <col min="1026" max="1026" width="18.2083333333333" style="108" customWidth="1"/>
    <col min="1027" max="1027" width="14.2083333333333" style="108" customWidth="1"/>
    <col min="1028" max="1029" width="9" style="108" customWidth="1"/>
    <col min="1030" max="1030" width="16.7083333333333" style="108" customWidth="1"/>
    <col min="1031" max="1031" width="18.2083333333333" style="108" customWidth="1"/>
    <col min="1032" max="1272" width="9" style="108" customWidth="1"/>
    <col min="1273" max="1273" width="6.20833333333333" style="108" customWidth="1"/>
    <col min="1274" max="1274" width="17.7083333333333" style="108" customWidth="1"/>
    <col min="1275" max="1275" width="48.7083333333333" style="108" customWidth="1"/>
    <col min="1276" max="1276" width="15.2083333333333" style="108" customWidth="1"/>
    <col min="1277" max="1277" width="17.2083333333333" style="108" customWidth="1"/>
    <col min="1278" max="1278" width="17.7083333333333" style="108" customWidth="1"/>
    <col min="1279" max="1279" width="18.7083333333333" style="108" customWidth="1"/>
    <col min="1280" max="1280" width="16.7083333333333" style="108" customWidth="1"/>
    <col min="1281" max="1281" width="17.2083333333333" style="108" customWidth="1"/>
    <col min="1282" max="1282" width="18.2083333333333" style="108" customWidth="1"/>
    <col min="1283" max="1283" width="14.2083333333333" style="108" customWidth="1"/>
    <col min="1284" max="1285" width="9" style="108" customWidth="1"/>
    <col min="1286" max="1286" width="16.7083333333333" style="108" customWidth="1"/>
    <col min="1287" max="1287" width="18.2083333333333" style="108" customWidth="1"/>
    <col min="1288" max="1528" width="9" style="108" customWidth="1"/>
    <col min="1529" max="1529" width="6.20833333333333" style="108" customWidth="1"/>
    <col min="1530" max="1530" width="17.7083333333333" style="108" customWidth="1"/>
    <col min="1531" max="1531" width="48.7083333333333" style="108" customWidth="1"/>
    <col min="1532" max="1532" width="15.2083333333333" style="108" customWidth="1"/>
    <col min="1533" max="1533" width="17.2083333333333" style="108" customWidth="1"/>
    <col min="1534" max="1534" width="17.7083333333333" style="108" customWidth="1"/>
    <col min="1535" max="1535" width="18.7083333333333" style="108" customWidth="1"/>
    <col min="1536" max="1536" width="16.7083333333333" style="108" customWidth="1"/>
    <col min="1537" max="1537" width="17.2083333333333" style="108" customWidth="1"/>
    <col min="1538" max="1538" width="18.2083333333333" style="108" customWidth="1"/>
    <col min="1539" max="1539" width="14.2083333333333" style="108" customWidth="1"/>
    <col min="1540" max="1541" width="9" style="108" customWidth="1"/>
    <col min="1542" max="1542" width="16.7083333333333" style="108" customWidth="1"/>
    <col min="1543" max="1543" width="18.2083333333333" style="108" customWidth="1"/>
    <col min="1544" max="1784" width="9" style="108" customWidth="1"/>
    <col min="1785" max="1785" width="6.20833333333333" style="108" customWidth="1"/>
    <col min="1786" max="1786" width="17.7083333333333" style="108" customWidth="1"/>
    <col min="1787" max="1787" width="48.7083333333333" style="108" customWidth="1"/>
    <col min="1788" max="1788" width="15.2083333333333" style="108" customWidth="1"/>
    <col min="1789" max="1789" width="17.2083333333333" style="108" customWidth="1"/>
    <col min="1790" max="1790" width="17.7083333333333" style="108" customWidth="1"/>
    <col min="1791" max="1791" width="18.7083333333333" style="108" customWidth="1"/>
    <col min="1792" max="1792" width="16.7083333333333" style="108" customWidth="1"/>
    <col min="1793" max="1793" width="17.2083333333333" style="108" customWidth="1"/>
    <col min="1794" max="1794" width="18.2083333333333" style="108" customWidth="1"/>
    <col min="1795" max="1795" width="14.2083333333333" style="108" customWidth="1"/>
    <col min="1796" max="1797" width="9" style="108" customWidth="1"/>
    <col min="1798" max="1798" width="16.7083333333333" style="108" customWidth="1"/>
    <col min="1799" max="1799" width="18.2083333333333" style="108" customWidth="1"/>
    <col min="1800" max="2040" width="9" style="108" customWidth="1"/>
    <col min="2041" max="2041" width="6.20833333333333" style="108" customWidth="1"/>
    <col min="2042" max="2042" width="17.7083333333333" style="108" customWidth="1"/>
    <col min="2043" max="2043" width="48.7083333333333" style="108" customWidth="1"/>
    <col min="2044" max="2044" width="15.2083333333333" style="108" customWidth="1"/>
    <col min="2045" max="2045" width="17.2083333333333" style="108" customWidth="1"/>
    <col min="2046" max="2046" width="17.7083333333333" style="108" customWidth="1"/>
    <col min="2047" max="2047" width="18.7083333333333" style="108" customWidth="1"/>
    <col min="2048" max="2048" width="16.7083333333333" style="108" customWidth="1"/>
    <col min="2049" max="2049" width="17.2083333333333" style="108" customWidth="1"/>
    <col min="2050" max="2050" width="18.2083333333333" style="108" customWidth="1"/>
    <col min="2051" max="2051" width="14.2083333333333" style="108" customWidth="1"/>
    <col min="2052" max="2053" width="9" style="108" customWidth="1"/>
    <col min="2054" max="2054" width="16.7083333333333" style="108" customWidth="1"/>
    <col min="2055" max="2055" width="18.2083333333333" style="108" customWidth="1"/>
    <col min="2056" max="2296" width="9" style="108" customWidth="1"/>
    <col min="2297" max="2297" width="6.20833333333333" style="108" customWidth="1"/>
    <col min="2298" max="2298" width="17.7083333333333" style="108" customWidth="1"/>
    <col min="2299" max="2299" width="48.7083333333333" style="108" customWidth="1"/>
    <col min="2300" max="2300" width="15.2083333333333" style="108" customWidth="1"/>
    <col min="2301" max="2301" width="17.2083333333333" style="108" customWidth="1"/>
    <col min="2302" max="2302" width="17.7083333333333" style="108" customWidth="1"/>
    <col min="2303" max="2303" width="18.7083333333333" style="108" customWidth="1"/>
    <col min="2304" max="2304" width="16.7083333333333" style="108" customWidth="1"/>
    <col min="2305" max="2305" width="17.2083333333333" style="108" customWidth="1"/>
    <col min="2306" max="2306" width="18.2083333333333" style="108" customWidth="1"/>
    <col min="2307" max="2307" width="14.2083333333333" style="108" customWidth="1"/>
    <col min="2308" max="2309" width="9" style="108" customWidth="1"/>
    <col min="2310" max="2310" width="16.7083333333333" style="108" customWidth="1"/>
    <col min="2311" max="2311" width="18.2083333333333" style="108" customWidth="1"/>
    <col min="2312" max="2552" width="9" style="108" customWidth="1"/>
    <col min="2553" max="2553" width="6.20833333333333" style="108" customWidth="1"/>
    <col min="2554" max="2554" width="17.7083333333333" style="108" customWidth="1"/>
    <col min="2555" max="2555" width="48.7083333333333" style="108" customWidth="1"/>
    <col min="2556" max="2556" width="15.2083333333333" style="108" customWidth="1"/>
    <col min="2557" max="2557" width="17.2083333333333" style="108" customWidth="1"/>
    <col min="2558" max="2558" width="17.7083333333333" style="108" customWidth="1"/>
    <col min="2559" max="2559" width="18.7083333333333" style="108" customWidth="1"/>
    <col min="2560" max="2560" width="16.7083333333333" style="108" customWidth="1"/>
    <col min="2561" max="2561" width="17.2083333333333" style="108" customWidth="1"/>
    <col min="2562" max="2562" width="18.2083333333333" style="108" customWidth="1"/>
    <col min="2563" max="2563" width="14.2083333333333" style="108" customWidth="1"/>
    <col min="2564" max="2565" width="9" style="108" customWidth="1"/>
    <col min="2566" max="2566" width="16.7083333333333" style="108" customWidth="1"/>
    <col min="2567" max="2567" width="18.2083333333333" style="108" customWidth="1"/>
    <col min="2568" max="2808" width="9" style="108" customWidth="1"/>
    <col min="2809" max="2809" width="6.20833333333333" style="108" customWidth="1"/>
    <col min="2810" max="2810" width="17.7083333333333" style="108" customWidth="1"/>
    <col min="2811" max="2811" width="48.7083333333333" style="108" customWidth="1"/>
    <col min="2812" max="2812" width="15.2083333333333" style="108" customWidth="1"/>
    <col min="2813" max="2813" width="17.2083333333333" style="108" customWidth="1"/>
    <col min="2814" max="2814" width="17.7083333333333" style="108" customWidth="1"/>
    <col min="2815" max="2815" width="18.7083333333333" style="108" customWidth="1"/>
    <col min="2816" max="2816" width="16.7083333333333" style="108" customWidth="1"/>
    <col min="2817" max="2817" width="17.2083333333333" style="108" customWidth="1"/>
    <col min="2818" max="2818" width="18.2083333333333" style="108" customWidth="1"/>
    <col min="2819" max="2819" width="14.2083333333333" style="108" customWidth="1"/>
    <col min="2820" max="2821" width="9" style="108" customWidth="1"/>
    <col min="2822" max="2822" width="16.7083333333333" style="108" customWidth="1"/>
    <col min="2823" max="2823" width="18.2083333333333" style="108" customWidth="1"/>
    <col min="2824" max="3064" width="9" style="108" customWidth="1"/>
    <col min="3065" max="3065" width="6.20833333333333" style="108" customWidth="1"/>
    <col min="3066" max="3066" width="17.7083333333333" style="108" customWidth="1"/>
    <col min="3067" max="3067" width="48.7083333333333" style="108" customWidth="1"/>
    <col min="3068" max="3068" width="15.2083333333333" style="108" customWidth="1"/>
    <col min="3069" max="3069" width="17.2083333333333" style="108" customWidth="1"/>
    <col min="3070" max="3070" width="17.7083333333333" style="108" customWidth="1"/>
    <col min="3071" max="3071" width="18.7083333333333" style="108" customWidth="1"/>
    <col min="3072" max="3072" width="16.7083333333333" style="108" customWidth="1"/>
    <col min="3073" max="3073" width="17.2083333333333" style="108" customWidth="1"/>
    <col min="3074" max="3074" width="18.2083333333333" style="108" customWidth="1"/>
    <col min="3075" max="3075" width="14.2083333333333" style="108" customWidth="1"/>
    <col min="3076" max="3077" width="9" style="108" customWidth="1"/>
    <col min="3078" max="3078" width="16.7083333333333" style="108" customWidth="1"/>
    <col min="3079" max="3079" width="18.2083333333333" style="108" customWidth="1"/>
    <col min="3080" max="3320" width="9" style="108" customWidth="1"/>
    <col min="3321" max="3321" width="6.20833333333333" style="108" customWidth="1"/>
    <col min="3322" max="3322" width="17.7083333333333" style="108" customWidth="1"/>
    <col min="3323" max="3323" width="48.7083333333333" style="108" customWidth="1"/>
    <col min="3324" max="3324" width="15.2083333333333" style="108" customWidth="1"/>
    <col min="3325" max="3325" width="17.2083333333333" style="108" customWidth="1"/>
    <col min="3326" max="3326" width="17.7083333333333" style="108" customWidth="1"/>
    <col min="3327" max="3327" width="18.7083333333333" style="108" customWidth="1"/>
    <col min="3328" max="3328" width="16.7083333333333" style="108" customWidth="1"/>
    <col min="3329" max="3329" width="17.2083333333333" style="108" customWidth="1"/>
    <col min="3330" max="3330" width="18.2083333333333" style="108" customWidth="1"/>
    <col min="3331" max="3331" width="14.2083333333333" style="108" customWidth="1"/>
    <col min="3332" max="3333" width="9" style="108" customWidth="1"/>
    <col min="3334" max="3334" width="16.7083333333333" style="108" customWidth="1"/>
    <col min="3335" max="3335" width="18.2083333333333" style="108" customWidth="1"/>
    <col min="3336" max="3576" width="9" style="108" customWidth="1"/>
    <col min="3577" max="3577" width="6.20833333333333" style="108" customWidth="1"/>
    <col min="3578" max="3578" width="17.7083333333333" style="108" customWidth="1"/>
    <col min="3579" max="3579" width="48.7083333333333" style="108" customWidth="1"/>
    <col min="3580" max="3580" width="15.2083333333333" style="108" customWidth="1"/>
    <col min="3581" max="3581" width="17.2083333333333" style="108" customWidth="1"/>
    <col min="3582" max="3582" width="17.7083333333333" style="108" customWidth="1"/>
    <col min="3583" max="3583" width="18.7083333333333" style="108" customWidth="1"/>
    <col min="3584" max="3584" width="16.7083333333333" style="108" customWidth="1"/>
    <col min="3585" max="3585" width="17.2083333333333" style="108" customWidth="1"/>
    <col min="3586" max="3586" width="18.2083333333333" style="108" customWidth="1"/>
    <col min="3587" max="3587" width="14.2083333333333" style="108" customWidth="1"/>
    <col min="3588" max="3589" width="9" style="108" customWidth="1"/>
    <col min="3590" max="3590" width="16.7083333333333" style="108" customWidth="1"/>
    <col min="3591" max="3591" width="18.2083333333333" style="108" customWidth="1"/>
    <col min="3592" max="3832" width="9" style="108" customWidth="1"/>
    <col min="3833" max="3833" width="6.20833333333333" style="108" customWidth="1"/>
    <col min="3834" max="3834" width="17.7083333333333" style="108" customWidth="1"/>
    <col min="3835" max="3835" width="48.7083333333333" style="108" customWidth="1"/>
    <col min="3836" max="3836" width="15.2083333333333" style="108" customWidth="1"/>
    <col min="3837" max="3837" width="17.2083333333333" style="108" customWidth="1"/>
    <col min="3838" max="3838" width="17.7083333333333" style="108" customWidth="1"/>
    <col min="3839" max="3839" width="18.7083333333333" style="108" customWidth="1"/>
    <col min="3840" max="3840" width="16.7083333333333" style="108" customWidth="1"/>
    <col min="3841" max="3841" width="17.2083333333333" style="108" customWidth="1"/>
    <col min="3842" max="3842" width="18.2083333333333" style="108" customWidth="1"/>
    <col min="3843" max="3843" width="14.2083333333333" style="108" customWidth="1"/>
    <col min="3844" max="3845" width="9" style="108" customWidth="1"/>
    <col min="3846" max="3846" width="16.7083333333333" style="108" customWidth="1"/>
    <col min="3847" max="3847" width="18.2083333333333" style="108" customWidth="1"/>
    <col min="3848" max="4088" width="9" style="108" customWidth="1"/>
    <col min="4089" max="4089" width="6.20833333333333" style="108" customWidth="1"/>
    <col min="4090" max="4090" width="17.7083333333333" style="108" customWidth="1"/>
    <col min="4091" max="4091" width="48.7083333333333" style="108" customWidth="1"/>
    <col min="4092" max="4092" width="15.2083333333333" style="108" customWidth="1"/>
    <col min="4093" max="4093" width="17.2083333333333" style="108" customWidth="1"/>
    <col min="4094" max="4094" width="17.7083333333333" style="108" customWidth="1"/>
    <col min="4095" max="4095" width="18.7083333333333" style="108" customWidth="1"/>
    <col min="4096" max="4096" width="16.7083333333333" style="108" customWidth="1"/>
    <col min="4097" max="4097" width="17.2083333333333" style="108" customWidth="1"/>
    <col min="4098" max="4098" width="18.2083333333333" style="108" customWidth="1"/>
    <col min="4099" max="4099" width="14.2083333333333" style="108" customWidth="1"/>
    <col min="4100" max="4101" width="9" style="108" customWidth="1"/>
    <col min="4102" max="4102" width="16.7083333333333" style="108" customWidth="1"/>
    <col min="4103" max="4103" width="18.2083333333333" style="108" customWidth="1"/>
    <col min="4104" max="4344" width="9" style="108" customWidth="1"/>
    <col min="4345" max="4345" width="6.20833333333333" style="108" customWidth="1"/>
    <col min="4346" max="4346" width="17.7083333333333" style="108" customWidth="1"/>
    <col min="4347" max="4347" width="48.7083333333333" style="108" customWidth="1"/>
    <col min="4348" max="4348" width="15.2083333333333" style="108" customWidth="1"/>
    <col min="4349" max="4349" width="17.2083333333333" style="108" customWidth="1"/>
    <col min="4350" max="4350" width="17.7083333333333" style="108" customWidth="1"/>
    <col min="4351" max="4351" width="18.7083333333333" style="108" customWidth="1"/>
    <col min="4352" max="4352" width="16.7083333333333" style="108" customWidth="1"/>
    <col min="4353" max="4353" width="17.2083333333333" style="108" customWidth="1"/>
    <col min="4354" max="4354" width="18.2083333333333" style="108" customWidth="1"/>
    <col min="4355" max="4355" width="14.2083333333333" style="108" customWidth="1"/>
    <col min="4356" max="4357" width="9" style="108" customWidth="1"/>
    <col min="4358" max="4358" width="16.7083333333333" style="108" customWidth="1"/>
    <col min="4359" max="4359" width="18.2083333333333" style="108" customWidth="1"/>
    <col min="4360" max="4600" width="9" style="108" customWidth="1"/>
    <col min="4601" max="4601" width="6.20833333333333" style="108" customWidth="1"/>
    <col min="4602" max="4602" width="17.7083333333333" style="108" customWidth="1"/>
    <col min="4603" max="4603" width="48.7083333333333" style="108" customWidth="1"/>
    <col min="4604" max="4604" width="15.2083333333333" style="108" customWidth="1"/>
    <col min="4605" max="4605" width="17.2083333333333" style="108" customWidth="1"/>
    <col min="4606" max="4606" width="17.7083333333333" style="108" customWidth="1"/>
    <col min="4607" max="4607" width="18.7083333333333" style="108" customWidth="1"/>
    <col min="4608" max="4608" width="16.7083333333333" style="108" customWidth="1"/>
    <col min="4609" max="4609" width="17.2083333333333" style="108" customWidth="1"/>
    <col min="4610" max="4610" width="18.2083333333333" style="108" customWidth="1"/>
    <col min="4611" max="4611" width="14.2083333333333" style="108" customWidth="1"/>
    <col min="4612" max="4613" width="9" style="108" customWidth="1"/>
    <col min="4614" max="4614" width="16.7083333333333" style="108" customWidth="1"/>
    <col min="4615" max="4615" width="18.2083333333333" style="108" customWidth="1"/>
    <col min="4616" max="4856" width="9" style="108" customWidth="1"/>
    <col min="4857" max="4857" width="6.20833333333333" style="108" customWidth="1"/>
    <col min="4858" max="4858" width="17.7083333333333" style="108" customWidth="1"/>
    <col min="4859" max="4859" width="48.7083333333333" style="108" customWidth="1"/>
    <col min="4860" max="4860" width="15.2083333333333" style="108" customWidth="1"/>
    <col min="4861" max="4861" width="17.2083333333333" style="108" customWidth="1"/>
    <col min="4862" max="4862" width="17.7083333333333" style="108" customWidth="1"/>
    <col min="4863" max="4863" width="18.7083333333333" style="108" customWidth="1"/>
    <col min="4864" max="4864" width="16.7083333333333" style="108" customWidth="1"/>
    <col min="4865" max="4865" width="17.2083333333333" style="108" customWidth="1"/>
    <col min="4866" max="4866" width="18.2083333333333" style="108" customWidth="1"/>
    <col min="4867" max="4867" width="14.2083333333333" style="108" customWidth="1"/>
    <col min="4868" max="4869" width="9" style="108" customWidth="1"/>
    <col min="4870" max="4870" width="16.7083333333333" style="108" customWidth="1"/>
    <col min="4871" max="4871" width="18.2083333333333" style="108" customWidth="1"/>
    <col min="4872" max="5112" width="9" style="108" customWidth="1"/>
    <col min="5113" max="5113" width="6.20833333333333" style="108" customWidth="1"/>
    <col min="5114" max="5114" width="17.7083333333333" style="108" customWidth="1"/>
    <col min="5115" max="5115" width="48.7083333333333" style="108" customWidth="1"/>
    <col min="5116" max="5116" width="15.2083333333333" style="108" customWidth="1"/>
    <col min="5117" max="5117" width="17.2083333333333" style="108" customWidth="1"/>
    <col min="5118" max="5118" width="17.7083333333333" style="108" customWidth="1"/>
    <col min="5119" max="5119" width="18.7083333333333" style="108" customWidth="1"/>
    <col min="5120" max="5120" width="16.7083333333333" style="108" customWidth="1"/>
    <col min="5121" max="5121" width="17.2083333333333" style="108" customWidth="1"/>
    <col min="5122" max="5122" width="18.2083333333333" style="108" customWidth="1"/>
    <col min="5123" max="5123" width="14.2083333333333" style="108" customWidth="1"/>
    <col min="5124" max="5125" width="9" style="108" customWidth="1"/>
    <col min="5126" max="5126" width="16.7083333333333" style="108" customWidth="1"/>
    <col min="5127" max="5127" width="18.2083333333333" style="108" customWidth="1"/>
    <col min="5128" max="5368" width="9" style="108" customWidth="1"/>
    <col min="5369" max="5369" width="6.20833333333333" style="108" customWidth="1"/>
    <col min="5370" max="5370" width="17.7083333333333" style="108" customWidth="1"/>
    <col min="5371" max="5371" width="48.7083333333333" style="108" customWidth="1"/>
    <col min="5372" max="5372" width="15.2083333333333" style="108" customWidth="1"/>
    <col min="5373" max="5373" width="17.2083333333333" style="108" customWidth="1"/>
    <col min="5374" max="5374" width="17.7083333333333" style="108" customWidth="1"/>
    <col min="5375" max="5375" width="18.7083333333333" style="108" customWidth="1"/>
    <col min="5376" max="5376" width="16.7083333333333" style="108" customWidth="1"/>
    <col min="5377" max="5377" width="17.2083333333333" style="108" customWidth="1"/>
    <col min="5378" max="5378" width="18.2083333333333" style="108" customWidth="1"/>
    <col min="5379" max="5379" width="14.2083333333333" style="108" customWidth="1"/>
    <col min="5380" max="5381" width="9" style="108" customWidth="1"/>
    <col min="5382" max="5382" width="16.7083333333333" style="108" customWidth="1"/>
    <col min="5383" max="5383" width="18.2083333333333" style="108" customWidth="1"/>
    <col min="5384" max="5624" width="9" style="108" customWidth="1"/>
    <col min="5625" max="5625" width="6.20833333333333" style="108" customWidth="1"/>
    <col min="5626" max="5626" width="17.7083333333333" style="108" customWidth="1"/>
    <col min="5627" max="5627" width="48.7083333333333" style="108" customWidth="1"/>
    <col min="5628" max="5628" width="15.2083333333333" style="108" customWidth="1"/>
    <col min="5629" max="5629" width="17.2083333333333" style="108" customWidth="1"/>
    <col min="5630" max="5630" width="17.7083333333333" style="108" customWidth="1"/>
    <col min="5631" max="5631" width="18.7083333333333" style="108" customWidth="1"/>
    <col min="5632" max="5632" width="16.7083333333333" style="108" customWidth="1"/>
    <col min="5633" max="5633" width="17.2083333333333" style="108" customWidth="1"/>
    <col min="5634" max="5634" width="18.2083333333333" style="108" customWidth="1"/>
    <col min="5635" max="5635" width="14.2083333333333" style="108" customWidth="1"/>
    <col min="5636" max="5637" width="9" style="108" customWidth="1"/>
    <col min="5638" max="5638" width="16.7083333333333" style="108" customWidth="1"/>
    <col min="5639" max="5639" width="18.2083333333333" style="108" customWidth="1"/>
    <col min="5640" max="5880" width="9" style="108" customWidth="1"/>
    <col min="5881" max="5881" width="6.20833333333333" style="108" customWidth="1"/>
    <col min="5882" max="5882" width="17.7083333333333" style="108" customWidth="1"/>
    <col min="5883" max="5883" width="48.7083333333333" style="108" customWidth="1"/>
    <col min="5884" max="5884" width="15.2083333333333" style="108" customWidth="1"/>
    <col min="5885" max="5885" width="17.2083333333333" style="108" customWidth="1"/>
    <col min="5886" max="5886" width="17.7083333333333" style="108" customWidth="1"/>
    <col min="5887" max="5887" width="18.7083333333333" style="108" customWidth="1"/>
    <col min="5888" max="5888" width="16.7083333333333" style="108" customWidth="1"/>
    <col min="5889" max="5889" width="17.2083333333333" style="108" customWidth="1"/>
    <col min="5890" max="5890" width="18.2083333333333" style="108" customWidth="1"/>
    <col min="5891" max="5891" width="14.2083333333333" style="108" customWidth="1"/>
    <col min="5892" max="5893" width="9" style="108" customWidth="1"/>
    <col min="5894" max="5894" width="16.7083333333333" style="108" customWidth="1"/>
    <col min="5895" max="5895" width="18.2083333333333" style="108" customWidth="1"/>
    <col min="5896" max="6136" width="9" style="108" customWidth="1"/>
    <col min="6137" max="6137" width="6.20833333333333" style="108" customWidth="1"/>
    <col min="6138" max="6138" width="17.7083333333333" style="108" customWidth="1"/>
    <col min="6139" max="6139" width="48.7083333333333" style="108" customWidth="1"/>
    <col min="6140" max="6140" width="15.2083333333333" style="108" customWidth="1"/>
    <col min="6141" max="6141" width="17.2083333333333" style="108" customWidth="1"/>
    <col min="6142" max="6142" width="17.7083333333333" style="108" customWidth="1"/>
    <col min="6143" max="6143" width="18.7083333333333" style="108" customWidth="1"/>
    <col min="6144" max="6144" width="16.7083333333333" style="108" customWidth="1"/>
    <col min="6145" max="6145" width="17.2083333333333" style="108" customWidth="1"/>
    <col min="6146" max="6146" width="18.2083333333333" style="108" customWidth="1"/>
    <col min="6147" max="6147" width="14.2083333333333" style="108" customWidth="1"/>
    <col min="6148" max="6149" width="9" style="108" customWidth="1"/>
    <col min="6150" max="6150" width="16.7083333333333" style="108" customWidth="1"/>
    <col min="6151" max="6151" width="18.2083333333333" style="108" customWidth="1"/>
    <col min="6152" max="6392" width="9" style="108" customWidth="1"/>
    <col min="6393" max="6393" width="6.20833333333333" style="108" customWidth="1"/>
    <col min="6394" max="6394" width="17.7083333333333" style="108" customWidth="1"/>
    <col min="6395" max="6395" width="48.7083333333333" style="108" customWidth="1"/>
    <col min="6396" max="6396" width="15.2083333333333" style="108" customWidth="1"/>
    <col min="6397" max="6397" width="17.2083333333333" style="108" customWidth="1"/>
    <col min="6398" max="6398" width="17.7083333333333" style="108" customWidth="1"/>
    <col min="6399" max="6399" width="18.7083333333333" style="108" customWidth="1"/>
    <col min="6400" max="6400" width="16.7083333333333" style="108" customWidth="1"/>
    <col min="6401" max="6401" width="17.2083333333333" style="108" customWidth="1"/>
    <col min="6402" max="6402" width="18.2083333333333" style="108" customWidth="1"/>
    <col min="6403" max="6403" width="14.2083333333333" style="108" customWidth="1"/>
    <col min="6404" max="6405" width="9" style="108" customWidth="1"/>
    <col min="6406" max="6406" width="16.7083333333333" style="108" customWidth="1"/>
    <col min="6407" max="6407" width="18.2083333333333" style="108" customWidth="1"/>
    <col min="6408" max="6648" width="9" style="108" customWidth="1"/>
    <col min="6649" max="6649" width="6.20833333333333" style="108" customWidth="1"/>
    <col min="6650" max="6650" width="17.7083333333333" style="108" customWidth="1"/>
    <col min="6651" max="6651" width="48.7083333333333" style="108" customWidth="1"/>
    <col min="6652" max="6652" width="15.2083333333333" style="108" customWidth="1"/>
    <col min="6653" max="6653" width="17.2083333333333" style="108" customWidth="1"/>
    <col min="6654" max="6654" width="17.7083333333333" style="108" customWidth="1"/>
    <col min="6655" max="6655" width="18.7083333333333" style="108" customWidth="1"/>
    <col min="6656" max="6656" width="16.7083333333333" style="108" customWidth="1"/>
    <col min="6657" max="6657" width="17.2083333333333" style="108" customWidth="1"/>
    <col min="6658" max="6658" width="18.2083333333333" style="108" customWidth="1"/>
    <col min="6659" max="6659" width="14.2083333333333" style="108" customWidth="1"/>
    <col min="6660" max="6661" width="9" style="108" customWidth="1"/>
    <col min="6662" max="6662" width="16.7083333333333" style="108" customWidth="1"/>
    <col min="6663" max="6663" width="18.2083333333333" style="108" customWidth="1"/>
    <col min="6664" max="6904" width="9" style="108" customWidth="1"/>
    <col min="6905" max="6905" width="6.20833333333333" style="108" customWidth="1"/>
    <col min="6906" max="6906" width="17.7083333333333" style="108" customWidth="1"/>
    <col min="6907" max="6907" width="48.7083333333333" style="108" customWidth="1"/>
    <col min="6908" max="6908" width="15.2083333333333" style="108" customWidth="1"/>
    <col min="6909" max="6909" width="17.2083333333333" style="108" customWidth="1"/>
    <col min="6910" max="6910" width="17.7083333333333" style="108" customWidth="1"/>
    <col min="6911" max="6911" width="18.7083333333333" style="108" customWidth="1"/>
    <col min="6912" max="6912" width="16.7083333333333" style="108" customWidth="1"/>
    <col min="6913" max="6913" width="17.2083333333333" style="108" customWidth="1"/>
    <col min="6914" max="6914" width="18.2083333333333" style="108" customWidth="1"/>
    <col min="6915" max="6915" width="14.2083333333333" style="108" customWidth="1"/>
    <col min="6916" max="6917" width="9" style="108" customWidth="1"/>
    <col min="6918" max="6918" width="16.7083333333333" style="108" customWidth="1"/>
    <col min="6919" max="6919" width="18.2083333333333" style="108" customWidth="1"/>
    <col min="6920" max="7160" width="9" style="108" customWidth="1"/>
    <col min="7161" max="7161" width="6.20833333333333" style="108" customWidth="1"/>
    <col min="7162" max="7162" width="17.7083333333333" style="108" customWidth="1"/>
    <col min="7163" max="7163" width="48.7083333333333" style="108" customWidth="1"/>
    <col min="7164" max="7164" width="15.2083333333333" style="108" customWidth="1"/>
    <col min="7165" max="7165" width="17.2083333333333" style="108" customWidth="1"/>
    <col min="7166" max="7166" width="17.7083333333333" style="108" customWidth="1"/>
    <col min="7167" max="7167" width="18.7083333333333" style="108" customWidth="1"/>
    <col min="7168" max="7168" width="16.7083333333333" style="108" customWidth="1"/>
    <col min="7169" max="7169" width="17.2083333333333" style="108" customWidth="1"/>
    <col min="7170" max="7170" width="18.2083333333333" style="108" customWidth="1"/>
    <col min="7171" max="7171" width="14.2083333333333" style="108" customWidth="1"/>
    <col min="7172" max="7173" width="9" style="108" customWidth="1"/>
    <col min="7174" max="7174" width="16.7083333333333" style="108" customWidth="1"/>
    <col min="7175" max="7175" width="18.2083333333333" style="108" customWidth="1"/>
    <col min="7176" max="7416" width="9" style="108" customWidth="1"/>
    <col min="7417" max="7417" width="6.20833333333333" style="108" customWidth="1"/>
    <col min="7418" max="7418" width="17.7083333333333" style="108" customWidth="1"/>
    <col min="7419" max="7419" width="48.7083333333333" style="108" customWidth="1"/>
    <col min="7420" max="7420" width="15.2083333333333" style="108" customWidth="1"/>
    <col min="7421" max="7421" width="17.2083333333333" style="108" customWidth="1"/>
    <col min="7422" max="7422" width="17.7083333333333" style="108" customWidth="1"/>
    <col min="7423" max="7423" width="18.7083333333333" style="108" customWidth="1"/>
    <col min="7424" max="7424" width="16.7083333333333" style="108" customWidth="1"/>
    <col min="7425" max="7425" width="17.2083333333333" style="108" customWidth="1"/>
    <col min="7426" max="7426" width="18.2083333333333" style="108" customWidth="1"/>
    <col min="7427" max="7427" width="14.2083333333333" style="108" customWidth="1"/>
    <col min="7428" max="7429" width="9" style="108" customWidth="1"/>
    <col min="7430" max="7430" width="16.7083333333333" style="108" customWidth="1"/>
    <col min="7431" max="7431" width="18.2083333333333" style="108" customWidth="1"/>
    <col min="7432" max="7672" width="9" style="108" customWidth="1"/>
    <col min="7673" max="7673" width="6.20833333333333" style="108" customWidth="1"/>
    <col min="7674" max="7674" width="17.7083333333333" style="108" customWidth="1"/>
    <col min="7675" max="7675" width="48.7083333333333" style="108" customWidth="1"/>
    <col min="7676" max="7676" width="15.2083333333333" style="108" customWidth="1"/>
    <col min="7677" max="7677" width="17.2083333333333" style="108" customWidth="1"/>
    <col min="7678" max="7678" width="17.7083333333333" style="108" customWidth="1"/>
    <col min="7679" max="7679" width="18.7083333333333" style="108" customWidth="1"/>
    <col min="7680" max="7680" width="16.7083333333333" style="108" customWidth="1"/>
    <col min="7681" max="7681" width="17.2083333333333" style="108" customWidth="1"/>
    <col min="7682" max="7682" width="18.2083333333333" style="108" customWidth="1"/>
    <col min="7683" max="7683" width="14.2083333333333" style="108" customWidth="1"/>
    <col min="7684" max="7685" width="9" style="108" customWidth="1"/>
    <col min="7686" max="7686" width="16.7083333333333" style="108" customWidth="1"/>
    <col min="7687" max="7687" width="18.2083333333333" style="108" customWidth="1"/>
    <col min="7688" max="7928" width="9" style="108" customWidth="1"/>
    <col min="7929" max="7929" width="6.20833333333333" style="108" customWidth="1"/>
    <col min="7930" max="7930" width="17.7083333333333" style="108" customWidth="1"/>
    <col min="7931" max="7931" width="48.7083333333333" style="108" customWidth="1"/>
    <col min="7932" max="7932" width="15.2083333333333" style="108" customWidth="1"/>
    <col min="7933" max="7933" width="17.2083333333333" style="108" customWidth="1"/>
    <col min="7934" max="7934" width="17.7083333333333" style="108" customWidth="1"/>
    <col min="7935" max="7935" width="18.7083333333333" style="108" customWidth="1"/>
    <col min="7936" max="7936" width="16.7083333333333" style="108" customWidth="1"/>
    <col min="7937" max="7937" width="17.2083333333333" style="108" customWidth="1"/>
    <col min="7938" max="7938" width="18.2083333333333" style="108" customWidth="1"/>
    <col min="7939" max="7939" width="14.2083333333333" style="108" customWidth="1"/>
    <col min="7940" max="7941" width="9" style="108" customWidth="1"/>
    <col min="7942" max="7942" width="16.7083333333333" style="108" customWidth="1"/>
    <col min="7943" max="7943" width="18.2083333333333" style="108" customWidth="1"/>
    <col min="7944" max="8184" width="9" style="108" customWidth="1"/>
    <col min="8185" max="8185" width="6.20833333333333" style="108" customWidth="1"/>
    <col min="8186" max="8186" width="17.7083333333333" style="108" customWidth="1"/>
    <col min="8187" max="8187" width="48.7083333333333" style="108" customWidth="1"/>
    <col min="8188" max="8188" width="15.2083333333333" style="108" customWidth="1"/>
    <col min="8189" max="8189" width="17.2083333333333" style="108" customWidth="1"/>
    <col min="8190" max="8190" width="17.7083333333333" style="108" customWidth="1"/>
    <col min="8191" max="8191" width="18.7083333333333" style="108" customWidth="1"/>
    <col min="8192" max="8192" width="16.7083333333333" style="108" customWidth="1"/>
    <col min="8193" max="8193" width="17.2083333333333" style="108" customWidth="1"/>
    <col min="8194" max="8194" width="18.2083333333333" style="108" customWidth="1"/>
    <col min="8195" max="8195" width="14.2083333333333" style="108" customWidth="1"/>
    <col min="8196" max="8197" width="9" style="108" customWidth="1"/>
    <col min="8198" max="8198" width="16.7083333333333" style="108" customWidth="1"/>
    <col min="8199" max="8199" width="18.2083333333333" style="108" customWidth="1"/>
    <col min="8200" max="8440" width="9" style="108" customWidth="1"/>
    <col min="8441" max="8441" width="6.20833333333333" style="108" customWidth="1"/>
    <col min="8442" max="8442" width="17.7083333333333" style="108" customWidth="1"/>
    <col min="8443" max="8443" width="48.7083333333333" style="108" customWidth="1"/>
    <col min="8444" max="8444" width="15.2083333333333" style="108" customWidth="1"/>
    <col min="8445" max="8445" width="17.2083333333333" style="108" customWidth="1"/>
    <col min="8446" max="8446" width="17.7083333333333" style="108" customWidth="1"/>
    <col min="8447" max="8447" width="18.7083333333333" style="108" customWidth="1"/>
    <col min="8448" max="8448" width="16.7083333333333" style="108" customWidth="1"/>
    <col min="8449" max="8449" width="17.2083333333333" style="108" customWidth="1"/>
    <col min="8450" max="8450" width="18.2083333333333" style="108" customWidth="1"/>
    <col min="8451" max="8451" width="14.2083333333333" style="108" customWidth="1"/>
    <col min="8452" max="8453" width="9" style="108" customWidth="1"/>
    <col min="8454" max="8454" width="16.7083333333333" style="108" customWidth="1"/>
    <col min="8455" max="8455" width="18.2083333333333" style="108" customWidth="1"/>
    <col min="8456" max="8696" width="9" style="108" customWidth="1"/>
    <col min="8697" max="8697" width="6.20833333333333" style="108" customWidth="1"/>
    <col min="8698" max="8698" width="17.7083333333333" style="108" customWidth="1"/>
    <col min="8699" max="8699" width="48.7083333333333" style="108" customWidth="1"/>
    <col min="8700" max="8700" width="15.2083333333333" style="108" customWidth="1"/>
    <col min="8701" max="8701" width="17.2083333333333" style="108" customWidth="1"/>
    <col min="8702" max="8702" width="17.7083333333333" style="108" customWidth="1"/>
    <col min="8703" max="8703" width="18.7083333333333" style="108" customWidth="1"/>
    <col min="8704" max="8704" width="16.7083333333333" style="108" customWidth="1"/>
    <col min="8705" max="8705" width="17.2083333333333" style="108" customWidth="1"/>
    <col min="8706" max="8706" width="18.2083333333333" style="108" customWidth="1"/>
    <col min="8707" max="8707" width="14.2083333333333" style="108" customWidth="1"/>
    <col min="8708" max="8709" width="9" style="108" customWidth="1"/>
    <col min="8710" max="8710" width="16.7083333333333" style="108" customWidth="1"/>
    <col min="8711" max="8711" width="18.2083333333333" style="108" customWidth="1"/>
    <col min="8712" max="8952" width="9" style="108" customWidth="1"/>
    <col min="8953" max="8953" width="6.20833333333333" style="108" customWidth="1"/>
    <col min="8954" max="8954" width="17.7083333333333" style="108" customWidth="1"/>
    <col min="8955" max="8955" width="48.7083333333333" style="108" customWidth="1"/>
    <col min="8956" max="8956" width="15.2083333333333" style="108" customWidth="1"/>
    <col min="8957" max="8957" width="17.2083333333333" style="108" customWidth="1"/>
    <col min="8958" max="8958" width="17.7083333333333" style="108" customWidth="1"/>
    <col min="8959" max="8959" width="18.7083333333333" style="108" customWidth="1"/>
    <col min="8960" max="8960" width="16.7083333333333" style="108" customWidth="1"/>
    <col min="8961" max="8961" width="17.2083333333333" style="108" customWidth="1"/>
    <col min="8962" max="8962" width="18.2083333333333" style="108" customWidth="1"/>
    <col min="8963" max="8963" width="14.2083333333333" style="108" customWidth="1"/>
    <col min="8964" max="8965" width="9" style="108" customWidth="1"/>
    <col min="8966" max="8966" width="16.7083333333333" style="108" customWidth="1"/>
    <col min="8967" max="8967" width="18.2083333333333" style="108" customWidth="1"/>
    <col min="8968" max="9208" width="9" style="108" customWidth="1"/>
    <col min="9209" max="9209" width="6.20833333333333" style="108" customWidth="1"/>
    <col min="9210" max="9210" width="17.7083333333333" style="108" customWidth="1"/>
    <col min="9211" max="9211" width="48.7083333333333" style="108" customWidth="1"/>
    <col min="9212" max="9212" width="15.2083333333333" style="108" customWidth="1"/>
    <col min="9213" max="9213" width="17.2083333333333" style="108" customWidth="1"/>
    <col min="9214" max="9214" width="17.7083333333333" style="108" customWidth="1"/>
    <col min="9215" max="9215" width="18.7083333333333" style="108" customWidth="1"/>
    <col min="9216" max="9216" width="16.7083333333333" style="108" customWidth="1"/>
    <col min="9217" max="9217" width="17.2083333333333" style="108" customWidth="1"/>
    <col min="9218" max="9218" width="18.2083333333333" style="108" customWidth="1"/>
    <col min="9219" max="9219" width="14.2083333333333" style="108" customWidth="1"/>
    <col min="9220" max="9221" width="9" style="108" customWidth="1"/>
    <col min="9222" max="9222" width="16.7083333333333" style="108" customWidth="1"/>
    <col min="9223" max="9223" width="18.2083333333333" style="108" customWidth="1"/>
    <col min="9224" max="9464" width="9" style="108" customWidth="1"/>
    <col min="9465" max="9465" width="6.20833333333333" style="108" customWidth="1"/>
    <col min="9466" max="9466" width="17.7083333333333" style="108" customWidth="1"/>
    <col min="9467" max="9467" width="48.7083333333333" style="108" customWidth="1"/>
    <col min="9468" max="9468" width="15.2083333333333" style="108" customWidth="1"/>
    <col min="9469" max="9469" width="17.2083333333333" style="108" customWidth="1"/>
    <col min="9470" max="9470" width="17.7083333333333" style="108" customWidth="1"/>
    <col min="9471" max="9471" width="18.7083333333333" style="108" customWidth="1"/>
    <col min="9472" max="9472" width="16.7083333333333" style="108" customWidth="1"/>
    <col min="9473" max="9473" width="17.2083333333333" style="108" customWidth="1"/>
    <col min="9474" max="9474" width="18.2083333333333" style="108" customWidth="1"/>
    <col min="9475" max="9475" width="14.2083333333333" style="108" customWidth="1"/>
    <col min="9476" max="9477" width="9" style="108" customWidth="1"/>
    <col min="9478" max="9478" width="16.7083333333333" style="108" customWidth="1"/>
    <col min="9479" max="9479" width="18.2083333333333" style="108" customWidth="1"/>
    <col min="9480" max="9720" width="9" style="108" customWidth="1"/>
    <col min="9721" max="9721" width="6.20833333333333" style="108" customWidth="1"/>
    <col min="9722" max="9722" width="17.7083333333333" style="108" customWidth="1"/>
    <col min="9723" max="9723" width="48.7083333333333" style="108" customWidth="1"/>
    <col min="9724" max="9724" width="15.2083333333333" style="108" customWidth="1"/>
    <col min="9725" max="9725" width="17.2083333333333" style="108" customWidth="1"/>
    <col min="9726" max="9726" width="17.7083333333333" style="108" customWidth="1"/>
    <col min="9727" max="9727" width="18.7083333333333" style="108" customWidth="1"/>
    <col min="9728" max="9728" width="16.7083333333333" style="108" customWidth="1"/>
    <col min="9729" max="9729" width="17.2083333333333" style="108" customWidth="1"/>
    <col min="9730" max="9730" width="18.2083333333333" style="108" customWidth="1"/>
    <col min="9731" max="9731" width="14.2083333333333" style="108" customWidth="1"/>
    <col min="9732" max="9733" width="9" style="108" customWidth="1"/>
    <col min="9734" max="9734" width="16.7083333333333" style="108" customWidth="1"/>
    <col min="9735" max="9735" width="18.2083333333333" style="108" customWidth="1"/>
    <col min="9736" max="9976" width="9" style="108" customWidth="1"/>
    <col min="9977" max="9977" width="6.20833333333333" style="108" customWidth="1"/>
    <col min="9978" max="9978" width="17.7083333333333" style="108" customWidth="1"/>
    <col min="9979" max="9979" width="48.7083333333333" style="108" customWidth="1"/>
    <col min="9980" max="9980" width="15.2083333333333" style="108" customWidth="1"/>
    <col min="9981" max="9981" width="17.2083333333333" style="108" customWidth="1"/>
    <col min="9982" max="9982" width="17.7083333333333" style="108" customWidth="1"/>
    <col min="9983" max="9983" width="18.7083333333333" style="108" customWidth="1"/>
    <col min="9984" max="9984" width="16.7083333333333" style="108" customWidth="1"/>
    <col min="9985" max="9985" width="17.2083333333333" style="108" customWidth="1"/>
    <col min="9986" max="9986" width="18.2083333333333" style="108" customWidth="1"/>
    <col min="9987" max="9987" width="14.2083333333333" style="108" customWidth="1"/>
    <col min="9988" max="9989" width="9" style="108" customWidth="1"/>
    <col min="9990" max="9990" width="16.7083333333333" style="108" customWidth="1"/>
    <col min="9991" max="9991" width="18.2083333333333" style="108" customWidth="1"/>
    <col min="9992" max="10232" width="9" style="108" customWidth="1"/>
    <col min="10233" max="10233" width="6.20833333333333" style="108" customWidth="1"/>
    <col min="10234" max="10234" width="17.7083333333333" style="108" customWidth="1"/>
    <col min="10235" max="10235" width="48.7083333333333" style="108" customWidth="1"/>
    <col min="10236" max="10236" width="15.2083333333333" style="108" customWidth="1"/>
    <col min="10237" max="10237" width="17.2083333333333" style="108" customWidth="1"/>
    <col min="10238" max="10238" width="17.7083333333333" style="108" customWidth="1"/>
    <col min="10239" max="10239" width="18.7083333333333" style="108" customWidth="1"/>
    <col min="10240" max="10240" width="16.7083333333333" style="108" customWidth="1"/>
    <col min="10241" max="10241" width="17.2083333333333" style="108" customWidth="1"/>
    <col min="10242" max="10242" width="18.2083333333333" style="108" customWidth="1"/>
    <col min="10243" max="10243" width="14.2083333333333" style="108" customWidth="1"/>
    <col min="10244" max="10245" width="9" style="108" customWidth="1"/>
    <col min="10246" max="10246" width="16.7083333333333" style="108" customWidth="1"/>
    <col min="10247" max="10247" width="18.2083333333333" style="108" customWidth="1"/>
    <col min="10248" max="10488" width="9" style="108" customWidth="1"/>
    <col min="10489" max="10489" width="6.20833333333333" style="108" customWidth="1"/>
    <col min="10490" max="10490" width="17.7083333333333" style="108" customWidth="1"/>
    <col min="10491" max="10491" width="48.7083333333333" style="108" customWidth="1"/>
    <col min="10492" max="10492" width="15.2083333333333" style="108" customWidth="1"/>
    <col min="10493" max="10493" width="17.2083333333333" style="108" customWidth="1"/>
    <col min="10494" max="10494" width="17.7083333333333" style="108" customWidth="1"/>
    <col min="10495" max="10495" width="18.7083333333333" style="108" customWidth="1"/>
    <col min="10496" max="10496" width="16.7083333333333" style="108" customWidth="1"/>
    <col min="10497" max="10497" width="17.2083333333333" style="108" customWidth="1"/>
    <col min="10498" max="10498" width="18.2083333333333" style="108" customWidth="1"/>
    <col min="10499" max="10499" width="14.2083333333333" style="108" customWidth="1"/>
    <col min="10500" max="10501" width="9" style="108" customWidth="1"/>
    <col min="10502" max="10502" width="16.7083333333333" style="108" customWidth="1"/>
    <col min="10503" max="10503" width="18.2083333333333" style="108" customWidth="1"/>
    <col min="10504" max="10744" width="9" style="108" customWidth="1"/>
    <col min="10745" max="10745" width="6.20833333333333" style="108" customWidth="1"/>
    <col min="10746" max="10746" width="17.7083333333333" style="108" customWidth="1"/>
    <col min="10747" max="10747" width="48.7083333333333" style="108" customWidth="1"/>
    <col min="10748" max="10748" width="15.2083333333333" style="108" customWidth="1"/>
    <col min="10749" max="10749" width="17.2083333333333" style="108" customWidth="1"/>
    <col min="10750" max="10750" width="17.7083333333333" style="108" customWidth="1"/>
    <col min="10751" max="10751" width="18.7083333333333" style="108" customWidth="1"/>
    <col min="10752" max="10752" width="16.7083333333333" style="108" customWidth="1"/>
    <col min="10753" max="10753" width="17.2083333333333" style="108" customWidth="1"/>
    <col min="10754" max="10754" width="18.2083333333333" style="108" customWidth="1"/>
    <col min="10755" max="10755" width="14.2083333333333" style="108" customWidth="1"/>
    <col min="10756" max="10757" width="9" style="108" customWidth="1"/>
    <col min="10758" max="10758" width="16.7083333333333" style="108" customWidth="1"/>
    <col min="10759" max="10759" width="18.2083333333333" style="108" customWidth="1"/>
    <col min="10760" max="11000" width="9" style="108" customWidth="1"/>
    <col min="11001" max="11001" width="6.20833333333333" style="108" customWidth="1"/>
    <col min="11002" max="11002" width="17.7083333333333" style="108" customWidth="1"/>
    <col min="11003" max="11003" width="48.7083333333333" style="108" customWidth="1"/>
    <col min="11004" max="11004" width="15.2083333333333" style="108" customWidth="1"/>
    <col min="11005" max="11005" width="17.2083333333333" style="108" customWidth="1"/>
    <col min="11006" max="11006" width="17.7083333333333" style="108" customWidth="1"/>
    <col min="11007" max="11007" width="18.7083333333333" style="108" customWidth="1"/>
    <col min="11008" max="11008" width="16.7083333333333" style="108" customWidth="1"/>
    <col min="11009" max="11009" width="17.2083333333333" style="108" customWidth="1"/>
    <col min="11010" max="11010" width="18.2083333333333" style="108" customWidth="1"/>
    <col min="11011" max="11011" width="14.2083333333333" style="108" customWidth="1"/>
    <col min="11012" max="11013" width="9" style="108" customWidth="1"/>
    <col min="11014" max="11014" width="16.7083333333333" style="108" customWidth="1"/>
    <col min="11015" max="11015" width="18.2083333333333" style="108" customWidth="1"/>
    <col min="11016" max="11256" width="9" style="108" customWidth="1"/>
    <col min="11257" max="11257" width="6.20833333333333" style="108" customWidth="1"/>
    <col min="11258" max="11258" width="17.7083333333333" style="108" customWidth="1"/>
    <col min="11259" max="11259" width="48.7083333333333" style="108" customWidth="1"/>
    <col min="11260" max="11260" width="15.2083333333333" style="108" customWidth="1"/>
    <col min="11261" max="11261" width="17.2083333333333" style="108" customWidth="1"/>
    <col min="11262" max="11262" width="17.7083333333333" style="108" customWidth="1"/>
    <col min="11263" max="11263" width="18.7083333333333" style="108" customWidth="1"/>
    <col min="11264" max="11264" width="16.7083333333333" style="108" customWidth="1"/>
    <col min="11265" max="11265" width="17.2083333333333" style="108" customWidth="1"/>
    <col min="11266" max="11266" width="18.2083333333333" style="108" customWidth="1"/>
    <col min="11267" max="11267" width="14.2083333333333" style="108" customWidth="1"/>
    <col min="11268" max="11269" width="9" style="108" customWidth="1"/>
    <col min="11270" max="11270" width="16.7083333333333" style="108" customWidth="1"/>
    <col min="11271" max="11271" width="18.2083333333333" style="108" customWidth="1"/>
    <col min="11272" max="11512" width="9" style="108" customWidth="1"/>
    <col min="11513" max="11513" width="6.20833333333333" style="108" customWidth="1"/>
    <col min="11514" max="11514" width="17.7083333333333" style="108" customWidth="1"/>
    <col min="11515" max="11515" width="48.7083333333333" style="108" customWidth="1"/>
    <col min="11516" max="11516" width="15.2083333333333" style="108" customWidth="1"/>
    <col min="11517" max="11517" width="17.2083333333333" style="108" customWidth="1"/>
    <col min="11518" max="11518" width="17.7083333333333" style="108" customWidth="1"/>
    <col min="11519" max="11519" width="18.7083333333333" style="108" customWidth="1"/>
    <col min="11520" max="11520" width="16.7083333333333" style="108" customWidth="1"/>
    <col min="11521" max="11521" width="17.2083333333333" style="108" customWidth="1"/>
    <col min="11522" max="11522" width="18.2083333333333" style="108" customWidth="1"/>
    <col min="11523" max="11523" width="14.2083333333333" style="108" customWidth="1"/>
    <col min="11524" max="11525" width="9" style="108" customWidth="1"/>
    <col min="11526" max="11526" width="16.7083333333333" style="108" customWidth="1"/>
    <col min="11527" max="11527" width="18.2083333333333" style="108" customWidth="1"/>
    <col min="11528" max="11768" width="9" style="108" customWidth="1"/>
    <col min="11769" max="11769" width="6.20833333333333" style="108" customWidth="1"/>
    <col min="11770" max="11770" width="17.7083333333333" style="108" customWidth="1"/>
    <col min="11771" max="11771" width="48.7083333333333" style="108" customWidth="1"/>
    <col min="11772" max="11772" width="15.2083333333333" style="108" customWidth="1"/>
    <col min="11773" max="11773" width="17.2083333333333" style="108" customWidth="1"/>
    <col min="11774" max="11774" width="17.7083333333333" style="108" customWidth="1"/>
    <col min="11775" max="11775" width="18.7083333333333" style="108" customWidth="1"/>
    <col min="11776" max="11776" width="16.7083333333333" style="108" customWidth="1"/>
    <col min="11777" max="11777" width="17.2083333333333" style="108" customWidth="1"/>
    <col min="11778" max="11778" width="18.2083333333333" style="108" customWidth="1"/>
    <col min="11779" max="11779" width="14.2083333333333" style="108" customWidth="1"/>
    <col min="11780" max="11781" width="9" style="108" customWidth="1"/>
    <col min="11782" max="11782" width="16.7083333333333" style="108" customWidth="1"/>
    <col min="11783" max="11783" width="18.2083333333333" style="108" customWidth="1"/>
    <col min="11784" max="12024" width="9" style="108" customWidth="1"/>
    <col min="12025" max="12025" width="6.20833333333333" style="108" customWidth="1"/>
    <col min="12026" max="12026" width="17.7083333333333" style="108" customWidth="1"/>
    <col min="12027" max="12027" width="48.7083333333333" style="108" customWidth="1"/>
    <col min="12028" max="12028" width="15.2083333333333" style="108" customWidth="1"/>
    <col min="12029" max="12029" width="17.2083333333333" style="108" customWidth="1"/>
    <col min="12030" max="12030" width="17.7083333333333" style="108" customWidth="1"/>
    <col min="12031" max="12031" width="18.7083333333333" style="108" customWidth="1"/>
    <col min="12032" max="12032" width="16.7083333333333" style="108" customWidth="1"/>
    <col min="12033" max="12033" width="17.2083333333333" style="108" customWidth="1"/>
    <col min="12034" max="12034" width="18.2083333333333" style="108" customWidth="1"/>
    <col min="12035" max="12035" width="14.2083333333333" style="108" customWidth="1"/>
    <col min="12036" max="12037" width="9" style="108" customWidth="1"/>
    <col min="12038" max="12038" width="16.7083333333333" style="108" customWidth="1"/>
    <col min="12039" max="12039" width="18.2083333333333" style="108" customWidth="1"/>
    <col min="12040" max="12280" width="9" style="108" customWidth="1"/>
    <col min="12281" max="12281" width="6.20833333333333" style="108" customWidth="1"/>
    <col min="12282" max="12282" width="17.7083333333333" style="108" customWidth="1"/>
    <col min="12283" max="12283" width="48.7083333333333" style="108" customWidth="1"/>
    <col min="12284" max="12284" width="15.2083333333333" style="108" customWidth="1"/>
    <col min="12285" max="12285" width="17.2083333333333" style="108" customWidth="1"/>
    <col min="12286" max="12286" width="17.7083333333333" style="108" customWidth="1"/>
    <col min="12287" max="12287" width="18.7083333333333" style="108" customWidth="1"/>
    <col min="12288" max="12288" width="16.7083333333333" style="108" customWidth="1"/>
    <col min="12289" max="12289" width="17.2083333333333" style="108" customWidth="1"/>
    <col min="12290" max="12290" width="18.2083333333333" style="108" customWidth="1"/>
    <col min="12291" max="12291" width="14.2083333333333" style="108" customWidth="1"/>
    <col min="12292" max="12293" width="9" style="108" customWidth="1"/>
    <col min="12294" max="12294" width="16.7083333333333" style="108" customWidth="1"/>
    <col min="12295" max="12295" width="18.2083333333333" style="108" customWidth="1"/>
    <col min="12296" max="12536" width="9" style="108" customWidth="1"/>
    <col min="12537" max="12537" width="6.20833333333333" style="108" customWidth="1"/>
    <col min="12538" max="12538" width="17.7083333333333" style="108" customWidth="1"/>
    <col min="12539" max="12539" width="48.7083333333333" style="108" customWidth="1"/>
    <col min="12540" max="12540" width="15.2083333333333" style="108" customWidth="1"/>
    <col min="12541" max="12541" width="17.2083333333333" style="108" customWidth="1"/>
    <col min="12542" max="12542" width="17.7083333333333" style="108" customWidth="1"/>
    <col min="12543" max="12543" width="18.7083333333333" style="108" customWidth="1"/>
    <col min="12544" max="12544" width="16.7083333333333" style="108" customWidth="1"/>
    <col min="12545" max="12545" width="17.2083333333333" style="108" customWidth="1"/>
    <col min="12546" max="12546" width="18.2083333333333" style="108" customWidth="1"/>
    <col min="12547" max="12547" width="14.2083333333333" style="108" customWidth="1"/>
    <col min="12548" max="12549" width="9" style="108" customWidth="1"/>
    <col min="12550" max="12550" width="16.7083333333333" style="108" customWidth="1"/>
    <col min="12551" max="12551" width="18.2083333333333" style="108" customWidth="1"/>
    <col min="12552" max="12792" width="9" style="108" customWidth="1"/>
    <col min="12793" max="12793" width="6.20833333333333" style="108" customWidth="1"/>
    <col min="12794" max="12794" width="17.7083333333333" style="108" customWidth="1"/>
    <col min="12795" max="12795" width="48.7083333333333" style="108" customWidth="1"/>
    <col min="12796" max="12796" width="15.2083333333333" style="108" customWidth="1"/>
    <col min="12797" max="12797" width="17.2083333333333" style="108" customWidth="1"/>
    <col min="12798" max="12798" width="17.7083333333333" style="108" customWidth="1"/>
    <col min="12799" max="12799" width="18.7083333333333" style="108" customWidth="1"/>
    <col min="12800" max="12800" width="16.7083333333333" style="108" customWidth="1"/>
    <col min="12801" max="12801" width="17.2083333333333" style="108" customWidth="1"/>
    <col min="12802" max="12802" width="18.2083333333333" style="108" customWidth="1"/>
    <col min="12803" max="12803" width="14.2083333333333" style="108" customWidth="1"/>
    <col min="12804" max="12805" width="9" style="108" customWidth="1"/>
    <col min="12806" max="12806" width="16.7083333333333" style="108" customWidth="1"/>
    <col min="12807" max="12807" width="18.2083333333333" style="108" customWidth="1"/>
    <col min="12808" max="13048" width="9" style="108" customWidth="1"/>
    <col min="13049" max="13049" width="6.20833333333333" style="108" customWidth="1"/>
    <col min="13050" max="13050" width="17.7083333333333" style="108" customWidth="1"/>
    <col min="13051" max="13051" width="48.7083333333333" style="108" customWidth="1"/>
    <col min="13052" max="13052" width="15.2083333333333" style="108" customWidth="1"/>
    <col min="13053" max="13053" width="17.2083333333333" style="108" customWidth="1"/>
    <col min="13054" max="13054" width="17.7083333333333" style="108" customWidth="1"/>
    <col min="13055" max="13055" width="18.7083333333333" style="108" customWidth="1"/>
    <col min="13056" max="13056" width="16.7083333333333" style="108" customWidth="1"/>
    <col min="13057" max="13057" width="17.2083333333333" style="108" customWidth="1"/>
    <col min="13058" max="13058" width="18.2083333333333" style="108" customWidth="1"/>
    <col min="13059" max="13059" width="14.2083333333333" style="108" customWidth="1"/>
    <col min="13060" max="13061" width="9" style="108" customWidth="1"/>
    <col min="13062" max="13062" width="16.7083333333333" style="108" customWidth="1"/>
    <col min="13063" max="13063" width="18.2083333333333" style="108" customWidth="1"/>
    <col min="13064" max="13304" width="9" style="108" customWidth="1"/>
    <col min="13305" max="13305" width="6.20833333333333" style="108" customWidth="1"/>
    <col min="13306" max="13306" width="17.7083333333333" style="108" customWidth="1"/>
    <col min="13307" max="13307" width="48.7083333333333" style="108" customWidth="1"/>
    <col min="13308" max="13308" width="15.2083333333333" style="108" customWidth="1"/>
    <col min="13309" max="13309" width="17.2083333333333" style="108" customWidth="1"/>
    <col min="13310" max="13310" width="17.7083333333333" style="108" customWidth="1"/>
    <col min="13311" max="13311" width="18.7083333333333" style="108" customWidth="1"/>
    <col min="13312" max="13312" width="16.7083333333333" style="108" customWidth="1"/>
    <col min="13313" max="13313" width="17.2083333333333" style="108" customWidth="1"/>
    <col min="13314" max="13314" width="18.2083333333333" style="108" customWidth="1"/>
    <col min="13315" max="13315" width="14.2083333333333" style="108" customWidth="1"/>
    <col min="13316" max="13317" width="9" style="108" customWidth="1"/>
    <col min="13318" max="13318" width="16.7083333333333" style="108" customWidth="1"/>
    <col min="13319" max="13319" width="18.2083333333333" style="108" customWidth="1"/>
    <col min="13320" max="13560" width="9" style="108" customWidth="1"/>
    <col min="13561" max="13561" width="6.20833333333333" style="108" customWidth="1"/>
    <col min="13562" max="13562" width="17.7083333333333" style="108" customWidth="1"/>
    <col min="13563" max="13563" width="48.7083333333333" style="108" customWidth="1"/>
    <col min="13564" max="13564" width="15.2083333333333" style="108" customWidth="1"/>
    <col min="13565" max="13565" width="17.2083333333333" style="108" customWidth="1"/>
    <col min="13566" max="13566" width="17.7083333333333" style="108" customWidth="1"/>
    <col min="13567" max="13567" width="18.7083333333333" style="108" customWidth="1"/>
    <col min="13568" max="13568" width="16.7083333333333" style="108" customWidth="1"/>
    <col min="13569" max="13569" width="17.2083333333333" style="108" customWidth="1"/>
    <col min="13570" max="13570" width="18.2083333333333" style="108" customWidth="1"/>
    <col min="13571" max="13571" width="14.2083333333333" style="108" customWidth="1"/>
    <col min="13572" max="13573" width="9" style="108" customWidth="1"/>
    <col min="13574" max="13574" width="16.7083333333333" style="108" customWidth="1"/>
    <col min="13575" max="13575" width="18.2083333333333" style="108" customWidth="1"/>
    <col min="13576" max="13816" width="9" style="108" customWidth="1"/>
    <col min="13817" max="13817" width="6.20833333333333" style="108" customWidth="1"/>
    <col min="13818" max="13818" width="17.7083333333333" style="108" customWidth="1"/>
    <col min="13819" max="13819" width="48.7083333333333" style="108" customWidth="1"/>
    <col min="13820" max="13820" width="15.2083333333333" style="108" customWidth="1"/>
    <col min="13821" max="13821" width="17.2083333333333" style="108" customWidth="1"/>
    <col min="13822" max="13822" width="17.7083333333333" style="108" customWidth="1"/>
    <col min="13823" max="13823" width="18.7083333333333" style="108" customWidth="1"/>
    <col min="13824" max="13824" width="16.7083333333333" style="108" customWidth="1"/>
    <col min="13825" max="13825" width="17.2083333333333" style="108" customWidth="1"/>
    <col min="13826" max="13826" width="18.2083333333333" style="108" customWidth="1"/>
    <col min="13827" max="13827" width="14.2083333333333" style="108" customWidth="1"/>
    <col min="13828" max="13829" width="9" style="108" customWidth="1"/>
    <col min="13830" max="13830" width="16.7083333333333" style="108" customWidth="1"/>
    <col min="13831" max="13831" width="18.2083333333333" style="108" customWidth="1"/>
    <col min="13832" max="14072" width="9" style="108" customWidth="1"/>
    <col min="14073" max="14073" width="6.20833333333333" style="108" customWidth="1"/>
    <col min="14074" max="14074" width="17.7083333333333" style="108" customWidth="1"/>
    <col min="14075" max="14075" width="48.7083333333333" style="108" customWidth="1"/>
    <col min="14076" max="14076" width="15.2083333333333" style="108" customWidth="1"/>
    <col min="14077" max="14077" width="17.2083333333333" style="108" customWidth="1"/>
    <col min="14078" max="14078" width="17.7083333333333" style="108" customWidth="1"/>
    <col min="14079" max="14079" width="18.7083333333333" style="108" customWidth="1"/>
    <col min="14080" max="14080" width="16.7083333333333" style="108" customWidth="1"/>
    <col min="14081" max="14081" width="17.2083333333333" style="108" customWidth="1"/>
    <col min="14082" max="14082" width="18.2083333333333" style="108" customWidth="1"/>
    <col min="14083" max="14083" width="14.2083333333333" style="108" customWidth="1"/>
    <col min="14084" max="14085" width="9" style="108" customWidth="1"/>
    <col min="14086" max="14086" width="16.7083333333333" style="108" customWidth="1"/>
    <col min="14087" max="14087" width="18.2083333333333" style="108" customWidth="1"/>
    <col min="14088" max="14328" width="9" style="108" customWidth="1"/>
    <col min="14329" max="14329" width="6.20833333333333" style="108" customWidth="1"/>
    <col min="14330" max="14330" width="17.7083333333333" style="108" customWidth="1"/>
    <col min="14331" max="14331" width="48.7083333333333" style="108" customWidth="1"/>
    <col min="14332" max="14332" width="15.2083333333333" style="108" customWidth="1"/>
    <col min="14333" max="14333" width="17.2083333333333" style="108" customWidth="1"/>
    <col min="14334" max="14334" width="17.7083333333333" style="108" customWidth="1"/>
    <col min="14335" max="14335" width="18.7083333333333" style="108" customWidth="1"/>
    <col min="14336" max="14336" width="16.7083333333333" style="108" customWidth="1"/>
    <col min="14337" max="14337" width="17.2083333333333" style="108" customWidth="1"/>
    <col min="14338" max="14338" width="18.2083333333333" style="108" customWidth="1"/>
    <col min="14339" max="14339" width="14.2083333333333" style="108" customWidth="1"/>
    <col min="14340" max="14341" width="9" style="108" customWidth="1"/>
    <col min="14342" max="14342" width="16.7083333333333" style="108" customWidth="1"/>
    <col min="14343" max="14343" width="18.2083333333333" style="108" customWidth="1"/>
    <col min="14344" max="14584" width="9" style="108" customWidth="1"/>
    <col min="14585" max="14585" width="6.20833333333333" style="108" customWidth="1"/>
    <col min="14586" max="14586" width="17.7083333333333" style="108" customWidth="1"/>
    <col min="14587" max="14587" width="48.7083333333333" style="108" customWidth="1"/>
    <col min="14588" max="14588" width="15.2083333333333" style="108" customWidth="1"/>
    <col min="14589" max="14589" width="17.2083333333333" style="108" customWidth="1"/>
    <col min="14590" max="14590" width="17.7083333333333" style="108" customWidth="1"/>
    <col min="14591" max="14591" width="18.7083333333333" style="108" customWidth="1"/>
    <col min="14592" max="14592" width="16.7083333333333" style="108" customWidth="1"/>
    <col min="14593" max="14593" width="17.2083333333333" style="108" customWidth="1"/>
    <col min="14594" max="14594" width="18.2083333333333" style="108" customWidth="1"/>
    <col min="14595" max="14595" width="14.2083333333333" style="108" customWidth="1"/>
    <col min="14596" max="14597" width="9" style="108" customWidth="1"/>
    <col min="14598" max="14598" width="16.7083333333333" style="108" customWidth="1"/>
    <col min="14599" max="14599" width="18.2083333333333" style="108" customWidth="1"/>
    <col min="14600" max="14840" width="9" style="108" customWidth="1"/>
    <col min="14841" max="14841" width="6.20833333333333" style="108" customWidth="1"/>
    <col min="14842" max="14842" width="17.7083333333333" style="108" customWidth="1"/>
    <col min="14843" max="14843" width="48.7083333333333" style="108" customWidth="1"/>
    <col min="14844" max="14844" width="15.2083333333333" style="108" customWidth="1"/>
    <col min="14845" max="14845" width="17.2083333333333" style="108" customWidth="1"/>
    <col min="14846" max="14846" width="17.7083333333333" style="108" customWidth="1"/>
    <col min="14847" max="14847" width="18.7083333333333" style="108" customWidth="1"/>
    <col min="14848" max="14848" width="16.7083333333333" style="108" customWidth="1"/>
    <col min="14849" max="14849" width="17.2083333333333" style="108" customWidth="1"/>
    <col min="14850" max="14850" width="18.2083333333333" style="108" customWidth="1"/>
    <col min="14851" max="14851" width="14.2083333333333" style="108" customWidth="1"/>
    <col min="14852" max="14853" width="9" style="108" customWidth="1"/>
    <col min="14854" max="14854" width="16.7083333333333" style="108" customWidth="1"/>
    <col min="14855" max="14855" width="18.2083333333333" style="108" customWidth="1"/>
    <col min="14856" max="15096" width="9" style="108" customWidth="1"/>
    <col min="15097" max="15097" width="6.20833333333333" style="108" customWidth="1"/>
    <col min="15098" max="15098" width="17.7083333333333" style="108" customWidth="1"/>
    <col min="15099" max="15099" width="48.7083333333333" style="108" customWidth="1"/>
    <col min="15100" max="15100" width="15.2083333333333" style="108" customWidth="1"/>
    <col min="15101" max="15101" width="17.2083333333333" style="108" customWidth="1"/>
    <col min="15102" max="15102" width="17.7083333333333" style="108" customWidth="1"/>
    <col min="15103" max="15103" width="18.7083333333333" style="108" customWidth="1"/>
    <col min="15104" max="15104" width="16.7083333333333" style="108" customWidth="1"/>
    <col min="15105" max="15105" width="17.2083333333333" style="108" customWidth="1"/>
    <col min="15106" max="15106" width="18.2083333333333" style="108" customWidth="1"/>
    <col min="15107" max="15107" width="14.2083333333333" style="108" customWidth="1"/>
    <col min="15108" max="15109" width="9" style="108" customWidth="1"/>
    <col min="15110" max="15110" width="16.7083333333333" style="108" customWidth="1"/>
    <col min="15111" max="15111" width="18.2083333333333" style="108" customWidth="1"/>
    <col min="15112" max="15352" width="9" style="108" customWidth="1"/>
    <col min="15353" max="15353" width="6.20833333333333" style="108" customWidth="1"/>
    <col min="15354" max="15354" width="17.7083333333333" style="108" customWidth="1"/>
    <col min="15355" max="15355" width="48.7083333333333" style="108" customWidth="1"/>
    <col min="15356" max="15356" width="15.2083333333333" style="108" customWidth="1"/>
    <col min="15357" max="15357" width="17.2083333333333" style="108" customWidth="1"/>
    <col min="15358" max="15358" width="17.7083333333333" style="108" customWidth="1"/>
    <col min="15359" max="15359" width="18.7083333333333" style="108" customWidth="1"/>
    <col min="15360" max="15360" width="16.7083333333333" style="108" customWidth="1"/>
    <col min="15361" max="15361" width="17.2083333333333" style="108" customWidth="1"/>
    <col min="15362" max="15362" width="18.2083333333333" style="108" customWidth="1"/>
    <col min="15363" max="15363" width="14.2083333333333" style="108" customWidth="1"/>
    <col min="15364" max="15365" width="9" style="108" customWidth="1"/>
    <col min="15366" max="15366" width="16.7083333333333" style="108" customWidth="1"/>
    <col min="15367" max="15367" width="18.2083333333333" style="108" customWidth="1"/>
    <col min="15368" max="15608" width="9" style="108" customWidth="1"/>
    <col min="15609" max="15609" width="6.20833333333333" style="108" customWidth="1"/>
    <col min="15610" max="15610" width="17.7083333333333" style="108" customWidth="1"/>
    <col min="15611" max="15611" width="48.7083333333333" style="108" customWidth="1"/>
    <col min="15612" max="15612" width="15.2083333333333" style="108" customWidth="1"/>
    <col min="15613" max="15613" width="17.2083333333333" style="108" customWidth="1"/>
    <col min="15614" max="15614" width="17.7083333333333" style="108" customWidth="1"/>
    <col min="15615" max="15615" width="18.7083333333333" style="108" customWidth="1"/>
    <col min="15616" max="15616" width="16.7083333333333" style="108" customWidth="1"/>
    <col min="15617" max="15617" width="17.2083333333333" style="108" customWidth="1"/>
    <col min="15618" max="15618" width="18.2083333333333" style="108" customWidth="1"/>
    <col min="15619" max="15619" width="14.2083333333333" style="108" customWidth="1"/>
    <col min="15620" max="15621" width="9" style="108" customWidth="1"/>
    <col min="15622" max="15622" width="16.7083333333333" style="108" customWidth="1"/>
    <col min="15623" max="15623" width="18.2083333333333" style="108" customWidth="1"/>
    <col min="15624" max="15864" width="9" style="108" customWidth="1"/>
    <col min="15865" max="15865" width="6.20833333333333" style="108" customWidth="1"/>
    <col min="15866" max="15866" width="17.7083333333333" style="108" customWidth="1"/>
    <col min="15867" max="15867" width="48.7083333333333" style="108" customWidth="1"/>
    <col min="15868" max="15868" width="15.2083333333333" style="108" customWidth="1"/>
    <col min="15869" max="15869" width="17.2083333333333" style="108" customWidth="1"/>
    <col min="15870" max="15870" width="17.7083333333333" style="108" customWidth="1"/>
    <col min="15871" max="15871" width="18.7083333333333" style="108" customWidth="1"/>
    <col min="15872" max="15872" width="16.7083333333333" style="108" customWidth="1"/>
    <col min="15873" max="15873" width="17.2083333333333" style="108" customWidth="1"/>
    <col min="15874" max="15874" width="18.2083333333333" style="108" customWidth="1"/>
    <col min="15875" max="15875" width="14.2083333333333" style="108" customWidth="1"/>
    <col min="15876" max="15877" width="9" style="108" customWidth="1"/>
    <col min="15878" max="15878" width="16.7083333333333" style="108" customWidth="1"/>
    <col min="15879" max="15879" width="18.2083333333333" style="108" customWidth="1"/>
    <col min="15880" max="16120" width="9" style="108" customWidth="1"/>
    <col min="16121" max="16121" width="6.20833333333333" style="108" customWidth="1"/>
    <col min="16122" max="16122" width="17.7083333333333" style="108" customWidth="1"/>
    <col min="16123" max="16123" width="48.7083333333333" style="108" customWidth="1"/>
    <col min="16124" max="16124" width="15.2083333333333" style="108" customWidth="1"/>
    <col min="16125" max="16125" width="17.2083333333333" style="108" customWidth="1"/>
    <col min="16126" max="16126" width="17.7083333333333" style="108" customWidth="1"/>
    <col min="16127" max="16127" width="18.7083333333333" style="108" customWidth="1"/>
    <col min="16128" max="16128" width="16.7083333333333" style="108" customWidth="1"/>
    <col min="16129" max="16129" width="17.2083333333333" style="108" customWidth="1"/>
    <col min="16130" max="16130" width="18.2083333333333" style="108" customWidth="1"/>
    <col min="16131" max="16131" width="14.2083333333333" style="108" customWidth="1"/>
    <col min="16132" max="16133" width="9" style="108" customWidth="1"/>
    <col min="16134" max="16134" width="16.7083333333333" style="108" customWidth="1"/>
    <col min="16135" max="16135" width="18.2083333333333" style="108" customWidth="1"/>
    <col min="16136" max="16384" width="9" style="108" customWidth="1"/>
  </cols>
  <sheetData>
    <row r="1" spans="1:1">
      <c r="A1" s="4" t="s">
        <v>0</v>
      </c>
    </row>
    <row r="2" ht="21" customHeight="1" spans="1:1">
      <c r="A2" s="111" t="s">
        <v>3417</v>
      </c>
    </row>
    <row r="3" s="107" customFormat="1" customHeight="1" spans="1:8">
      <c r="A3" s="112" t="e">
        <f>"评估基准日："&amp;TEXT(#REF!,"yyyy年mm月dd日")</f>
        <v>#REF!</v>
      </c>
      <c r="H3" s="113" t="s">
        <v>3418</v>
      </c>
    </row>
    <row r="4" s="107" customFormat="1" customHeight="1" spans="1:1">
      <c r="A4" s="112"/>
    </row>
    <row r="5" s="107" customFormat="1" customHeight="1" spans="1:7">
      <c r="A5" s="114" t="e">
        <f>#REF!&amp;"："&amp;#REF!</f>
        <v>#REF!</v>
      </c>
      <c r="B5" s="114"/>
      <c r="D5" s="112"/>
      <c r="G5" s="115" t="s">
        <v>574</v>
      </c>
    </row>
    <row r="6" customHeight="1" spans="1:9">
      <c r="A6" s="116" t="s">
        <v>4</v>
      </c>
      <c r="B6" s="116" t="s">
        <v>1161</v>
      </c>
      <c r="C6" s="116" t="s">
        <v>3419</v>
      </c>
      <c r="D6" s="116" t="s">
        <v>933</v>
      </c>
      <c r="E6" s="116" t="s">
        <v>6</v>
      </c>
      <c r="F6" s="116" t="s">
        <v>7</v>
      </c>
      <c r="G6" s="117" t="s">
        <v>576</v>
      </c>
      <c r="H6" s="116" t="s">
        <v>176</v>
      </c>
      <c r="I6" s="2" t="s">
        <v>1248</v>
      </c>
    </row>
    <row r="7" customHeight="1" spans="1:9">
      <c r="A7" s="118" t="str">
        <f t="shared" ref="A7" si="0">IF(B7="","",ROW()-7)</f>
        <v/>
      </c>
      <c r="B7" s="119"/>
      <c r="C7" s="120"/>
      <c r="D7" s="121"/>
      <c r="E7" s="122"/>
      <c r="F7" s="122"/>
      <c r="G7" s="122" t="str">
        <f t="shared" ref="G7" si="1">IF(E7=0,"",(F7-E7)/E7*100)</f>
        <v/>
      </c>
      <c r="H7" s="123"/>
      <c r="I7" s="130" t="s">
        <v>3420</v>
      </c>
    </row>
    <row r="8" customHeight="1" spans="1:9">
      <c r="A8" s="118" t="str">
        <f t="shared" ref="A8:A26" si="2">IF(B8="","",ROW()-7)</f>
        <v/>
      </c>
      <c r="B8" s="119"/>
      <c r="C8" s="120"/>
      <c r="D8" s="121"/>
      <c r="E8" s="122"/>
      <c r="F8" s="122"/>
      <c r="G8" s="122" t="str">
        <f t="shared" ref="G8:G27" si="3">IF(E8=0,"",(F8-E8)/E8*100)</f>
        <v/>
      </c>
      <c r="H8" s="123"/>
      <c r="I8" s="130" t="s">
        <v>3421</v>
      </c>
    </row>
    <row r="9" customHeight="1" spans="1:9">
      <c r="A9" s="118" t="str">
        <f t="shared" si="2"/>
        <v/>
      </c>
      <c r="B9" s="119"/>
      <c r="C9" s="120"/>
      <c r="D9" s="121"/>
      <c r="E9" s="122"/>
      <c r="F9" s="122"/>
      <c r="G9" s="122" t="str">
        <f t="shared" si="3"/>
        <v/>
      </c>
      <c r="H9" s="123"/>
      <c r="I9" s="130" t="s">
        <v>3422</v>
      </c>
    </row>
    <row r="10" customHeight="1" spans="1:9">
      <c r="A10" s="118" t="str">
        <f t="shared" si="2"/>
        <v/>
      </c>
      <c r="B10" s="119"/>
      <c r="C10" s="120"/>
      <c r="D10" s="121"/>
      <c r="E10" s="122"/>
      <c r="F10" s="122"/>
      <c r="G10" s="122" t="str">
        <f t="shared" si="3"/>
        <v/>
      </c>
      <c r="H10" s="123"/>
      <c r="I10" s="130" t="s">
        <v>3423</v>
      </c>
    </row>
    <row r="11" customHeight="1" spans="1:9">
      <c r="A11" s="118" t="str">
        <f t="shared" si="2"/>
        <v/>
      </c>
      <c r="B11" s="119"/>
      <c r="C11" s="120"/>
      <c r="D11" s="121"/>
      <c r="E11" s="122"/>
      <c r="F11" s="122"/>
      <c r="G11" s="122" t="str">
        <f t="shared" si="3"/>
        <v/>
      </c>
      <c r="H11" s="123"/>
      <c r="I11" s="130" t="s">
        <v>3424</v>
      </c>
    </row>
    <row r="12" customHeight="1" spans="1:9">
      <c r="A12" s="118" t="str">
        <f t="shared" si="2"/>
        <v/>
      </c>
      <c r="B12" s="119"/>
      <c r="C12" s="120"/>
      <c r="D12" s="121"/>
      <c r="E12" s="122"/>
      <c r="F12" s="122"/>
      <c r="G12" s="122" t="str">
        <f t="shared" si="3"/>
        <v/>
      </c>
      <c r="H12" s="123"/>
      <c r="I12" s="130" t="s">
        <v>3425</v>
      </c>
    </row>
    <row r="13" customHeight="1" spans="1:9">
      <c r="A13" s="118" t="str">
        <f t="shared" si="2"/>
        <v/>
      </c>
      <c r="B13" s="119"/>
      <c r="C13" s="120"/>
      <c r="D13" s="121"/>
      <c r="E13" s="122"/>
      <c r="F13" s="122"/>
      <c r="G13" s="122" t="str">
        <f t="shared" si="3"/>
        <v/>
      </c>
      <c r="H13" s="123"/>
      <c r="I13" s="130" t="s">
        <v>3426</v>
      </c>
    </row>
    <row r="14" customHeight="1" spans="1:9">
      <c r="A14" s="118" t="str">
        <f t="shared" si="2"/>
        <v/>
      </c>
      <c r="B14" s="119"/>
      <c r="C14" s="120"/>
      <c r="D14" s="121"/>
      <c r="E14" s="122"/>
      <c r="F14" s="122"/>
      <c r="G14" s="122" t="str">
        <f t="shared" si="3"/>
        <v/>
      </c>
      <c r="H14" s="123"/>
      <c r="I14" s="130" t="s">
        <v>3427</v>
      </c>
    </row>
    <row r="15" customHeight="1" spans="1:9">
      <c r="A15" s="118" t="str">
        <f t="shared" si="2"/>
        <v/>
      </c>
      <c r="B15" s="119"/>
      <c r="C15" s="120"/>
      <c r="D15" s="121"/>
      <c r="E15" s="122"/>
      <c r="F15" s="122"/>
      <c r="G15" s="122" t="str">
        <f t="shared" si="3"/>
        <v/>
      </c>
      <c r="H15" s="123"/>
      <c r="I15" s="130" t="s">
        <v>3428</v>
      </c>
    </row>
    <row r="16" customHeight="1" spans="1:9">
      <c r="A16" s="118" t="str">
        <f t="shared" si="2"/>
        <v/>
      </c>
      <c r="B16" s="119"/>
      <c r="C16" s="120"/>
      <c r="D16" s="121"/>
      <c r="E16" s="122"/>
      <c r="F16" s="122"/>
      <c r="G16" s="122" t="str">
        <f t="shared" si="3"/>
        <v/>
      </c>
      <c r="H16" s="123"/>
      <c r="I16" s="130" t="s">
        <v>3429</v>
      </c>
    </row>
    <row r="17" customHeight="1" spans="1:9">
      <c r="A17" s="118" t="str">
        <f t="shared" si="2"/>
        <v/>
      </c>
      <c r="B17" s="119"/>
      <c r="C17" s="120"/>
      <c r="D17" s="121"/>
      <c r="E17" s="122"/>
      <c r="F17" s="122"/>
      <c r="G17" s="122" t="str">
        <f t="shared" si="3"/>
        <v/>
      </c>
      <c r="H17" s="123"/>
      <c r="I17" s="130" t="s">
        <v>3430</v>
      </c>
    </row>
    <row r="18" customHeight="1" spans="1:9">
      <c r="A18" s="118" t="str">
        <f t="shared" si="2"/>
        <v/>
      </c>
      <c r="B18" s="119"/>
      <c r="C18" s="120"/>
      <c r="D18" s="121"/>
      <c r="E18" s="122"/>
      <c r="F18" s="122"/>
      <c r="G18" s="122" t="str">
        <f t="shared" si="3"/>
        <v/>
      </c>
      <c r="H18" s="123"/>
      <c r="I18" s="130" t="s">
        <v>3431</v>
      </c>
    </row>
    <row r="19" customHeight="1" spans="1:9">
      <c r="A19" s="118" t="str">
        <f t="shared" si="2"/>
        <v/>
      </c>
      <c r="B19" s="119"/>
      <c r="C19" s="120"/>
      <c r="D19" s="121"/>
      <c r="E19" s="122"/>
      <c r="F19" s="122"/>
      <c r="G19" s="122" t="str">
        <f t="shared" si="3"/>
        <v/>
      </c>
      <c r="H19" s="123"/>
      <c r="I19" s="130" t="s">
        <v>3432</v>
      </c>
    </row>
    <row r="20" customHeight="1" spans="1:9">
      <c r="A20" s="118" t="str">
        <f t="shared" si="2"/>
        <v/>
      </c>
      <c r="B20" s="119"/>
      <c r="C20" s="120"/>
      <c r="D20" s="121"/>
      <c r="E20" s="122"/>
      <c r="F20" s="122"/>
      <c r="G20" s="122" t="str">
        <f t="shared" si="3"/>
        <v/>
      </c>
      <c r="H20" s="123"/>
      <c r="I20" s="130" t="s">
        <v>3433</v>
      </c>
    </row>
    <row r="21" customHeight="1" spans="1:9">
      <c r="A21" s="118" t="str">
        <f t="shared" si="2"/>
        <v/>
      </c>
      <c r="B21" s="119"/>
      <c r="C21" s="120"/>
      <c r="D21" s="121"/>
      <c r="E21" s="122"/>
      <c r="F21" s="122"/>
      <c r="G21" s="122" t="str">
        <f t="shared" si="3"/>
        <v/>
      </c>
      <c r="H21" s="123"/>
      <c r="I21" s="130" t="s">
        <v>3434</v>
      </c>
    </row>
    <row r="22" customHeight="1" spans="1:9">
      <c r="A22" s="118" t="str">
        <f t="shared" si="2"/>
        <v/>
      </c>
      <c r="B22" s="119"/>
      <c r="C22" s="120"/>
      <c r="D22" s="121"/>
      <c r="E22" s="122"/>
      <c r="F22" s="122"/>
      <c r="G22" s="122" t="str">
        <f t="shared" si="3"/>
        <v/>
      </c>
      <c r="H22" s="123"/>
      <c r="I22" s="130" t="s">
        <v>3435</v>
      </c>
    </row>
    <row r="23" customHeight="1" spans="1:9">
      <c r="A23" s="118" t="str">
        <f t="shared" si="2"/>
        <v/>
      </c>
      <c r="B23" s="119"/>
      <c r="C23" s="120"/>
      <c r="D23" s="121"/>
      <c r="E23" s="122"/>
      <c r="F23" s="122"/>
      <c r="G23" s="122" t="str">
        <f t="shared" si="3"/>
        <v/>
      </c>
      <c r="H23" s="123"/>
      <c r="I23" s="130" t="s">
        <v>3436</v>
      </c>
    </row>
    <row r="24" customHeight="1" spans="1:9">
      <c r="A24" s="118" t="str">
        <f t="shared" si="2"/>
        <v/>
      </c>
      <c r="B24" s="119"/>
      <c r="C24" s="120"/>
      <c r="D24" s="121"/>
      <c r="E24" s="122"/>
      <c r="F24" s="122"/>
      <c r="G24" s="122" t="str">
        <f t="shared" si="3"/>
        <v/>
      </c>
      <c r="H24" s="123"/>
      <c r="I24" s="130" t="s">
        <v>3437</v>
      </c>
    </row>
    <row r="25" customHeight="1" spans="1:9">
      <c r="A25" s="118" t="str">
        <f t="shared" si="2"/>
        <v/>
      </c>
      <c r="B25" s="119"/>
      <c r="C25" s="120"/>
      <c r="D25" s="121"/>
      <c r="E25" s="122"/>
      <c r="F25" s="122"/>
      <c r="G25" s="122" t="str">
        <f t="shared" si="3"/>
        <v/>
      </c>
      <c r="H25" s="123"/>
      <c r="I25" s="130" t="s">
        <v>3438</v>
      </c>
    </row>
    <row r="26" customHeight="1" spans="1:9">
      <c r="A26" s="118" t="str">
        <f t="shared" si="2"/>
        <v/>
      </c>
      <c r="B26" s="119"/>
      <c r="C26" s="120"/>
      <c r="D26" s="121"/>
      <c r="E26" s="122"/>
      <c r="F26" s="122"/>
      <c r="G26" s="122" t="str">
        <f t="shared" si="3"/>
        <v/>
      </c>
      <c r="H26" s="123"/>
      <c r="I26" s="130" t="s">
        <v>3439</v>
      </c>
    </row>
    <row r="27" customHeight="1" spans="1:9">
      <c r="A27" s="123" t="s">
        <v>3440</v>
      </c>
      <c r="B27" s="123"/>
      <c r="C27" s="116"/>
      <c r="D27" s="116"/>
      <c r="E27" s="122">
        <f>SUM(E7:E26)</f>
        <v>0</v>
      </c>
      <c r="F27" s="122">
        <f>SUM(F7:F26)</f>
        <v>0</v>
      </c>
      <c r="G27" s="122" t="str">
        <f t="shared" si="3"/>
        <v/>
      </c>
      <c r="H27" s="123"/>
      <c r="I27" s="127"/>
    </row>
    <row r="28" customHeight="1" spans="1:9">
      <c r="A28" s="107" t="e">
        <f>#REF!&amp;"填表人："&amp;#REF!</f>
        <v>#REF!</v>
      </c>
      <c r="B28" s="107"/>
      <c r="C28" s="124"/>
      <c r="D28" s="125"/>
      <c r="E28" s="126"/>
      <c r="F28" s="126" t="e">
        <f>"评估人员："&amp;#REF!</f>
        <v>#REF!</v>
      </c>
      <c r="G28" s="126"/>
      <c r="H28" s="107"/>
      <c r="I28" s="127" t="s">
        <v>599</v>
      </c>
    </row>
    <row r="29" spans="1:9">
      <c r="A29" s="127" t="e">
        <f>"填表日期："&amp;YEAR(#REF!)&amp;"年"&amp;MONTH(#REF!)&amp;"月"&amp;DAY(#REF!)&amp;"日"</f>
        <v>#REF!</v>
      </c>
      <c r="B29" s="127"/>
      <c r="C29" s="127"/>
      <c r="D29" s="128"/>
      <c r="E29" s="127"/>
      <c r="F29" s="127"/>
      <c r="G29" s="129"/>
      <c r="H29" s="127"/>
      <c r="I29" s="127"/>
    </row>
    <row r="30" spans="1:9">
      <c r="A30" s="127"/>
      <c r="B30" s="127"/>
      <c r="C30" s="127"/>
      <c r="D30" s="128"/>
      <c r="E30" s="127"/>
      <c r="F30" s="127"/>
      <c r="G30" s="129"/>
      <c r="H30" s="127"/>
      <c r="I30" s="127"/>
    </row>
  </sheetData>
  <mergeCells count="4">
    <mergeCell ref="A2:H2"/>
    <mergeCell ref="A3:G3"/>
    <mergeCell ref="A4:H4"/>
    <mergeCell ref="G5:H5"/>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0">
    <pageSetUpPr fitToPage="1"/>
  </sheetPr>
  <dimension ref="A1:N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15.7083333333333" style="3" customWidth="1"/>
    <col min="3" max="3" width="13.5" style="3" customWidth="1"/>
    <col min="4" max="4" width="10.7083333333333" style="3" customWidth="1"/>
    <col min="5" max="5" width="8.20833333333333" style="3" customWidth="1"/>
    <col min="6" max="6" width="7" style="3" customWidth="1"/>
    <col min="7" max="7" width="9.70833333333333" style="3" customWidth="1"/>
    <col min="8" max="8" width="8.20833333333333" style="3" customWidth="1"/>
    <col min="9" max="9" width="10.2083333333333" style="3" customWidth="1"/>
    <col min="10" max="10" width="9.5" style="3" customWidth="1"/>
    <col min="11" max="11" width="10" style="3" customWidth="1"/>
    <col min="12" max="12" width="9.5" style="3" customWidth="1"/>
    <col min="13" max="13" width="8.20833333333333" style="3" customWidth="1"/>
    <col min="14" max="15" width="9" style="3" customWidth="1"/>
    <col min="16" max="16384" width="9" style="3"/>
  </cols>
  <sheetData>
    <row r="1" customHeight="1" spans="1:1">
      <c r="A1" s="4" t="s">
        <v>0</v>
      </c>
    </row>
    <row r="2" s="1" customFormat="1" ht="30" customHeight="1" spans="1:1">
      <c r="A2" s="5" t="s">
        <v>127</v>
      </c>
    </row>
    <row r="3" customHeight="1" spans="1:1">
      <c r="A3" s="2" t="e">
        <f>"评估基准日："&amp;TEXT(#REF!,"yyyy年mm月dd日")</f>
        <v>#REF!</v>
      </c>
    </row>
    <row r="4" ht="14.25" customHeight="1" spans="1:12">
      <c r="A4" s="2"/>
      <c r="B4" s="2"/>
      <c r="C4" s="2"/>
      <c r="D4" s="2"/>
      <c r="E4" s="2"/>
      <c r="F4" s="2"/>
      <c r="G4" s="2"/>
      <c r="H4" s="2"/>
      <c r="I4" s="2"/>
      <c r="J4" s="2"/>
      <c r="K4" s="2"/>
      <c r="L4" s="7" t="s">
        <v>3441</v>
      </c>
    </row>
    <row r="5" customHeight="1" spans="1:13">
      <c r="A5" s="8" t="e">
        <f>#REF!&amp;"："&amp;#REF!</f>
        <v>#REF!</v>
      </c>
      <c r="B5" s="9"/>
      <c r="C5" s="9"/>
      <c r="D5" s="9"/>
      <c r="E5" s="9"/>
      <c r="M5" s="7" t="s">
        <v>1231</v>
      </c>
    </row>
    <row r="6" s="2" customFormat="1" ht="12.75" customHeight="1" spans="1:13">
      <c r="A6" s="25" t="s">
        <v>4</v>
      </c>
      <c r="B6" s="25" t="s">
        <v>3442</v>
      </c>
      <c r="C6" s="25" t="s">
        <v>3443</v>
      </c>
      <c r="D6" s="88" t="s">
        <v>1235</v>
      </c>
      <c r="E6" s="25" t="s">
        <v>6</v>
      </c>
      <c r="F6" s="72"/>
      <c r="G6" s="69"/>
      <c r="H6" s="88" t="s">
        <v>979</v>
      </c>
      <c r="I6" s="25" t="s">
        <v>7</v>
      </c>
      <c r="J6" s="72"/>
      <c r="K6" s="69"/>
      <c r="L6" s="88" t="s">
        <v>3444</v>
      </c>
      <c r="M6" s="88" t="s">
        <v>176</v>
      </c>
    </row>
    <row r="7" s="2" customFormat="1" ht="12.75" customHeight="1" spans="1:14">
      <c r="A7" s="89"/>
      <c r="B7" s="89"/>
      <c r="C7" s="89"/>
      <c r="D7" s="89"/>
      <c r="E7" s="94" t="s">
        <v>998</v>
      </c>
      <c r="F7" s="94" t="s">
        <v>999</v>
      </c>
      <c r="G7" s="94" t="s">
        <v>1000</v>
      </c>
      <c r="H7" s="89"/>
      <c r="I7" s="94" t="s">
        <v>1001</v>
      </c>
      <c r="J7" s="94" t="s">
        <v>1002</v>
      </c>
      <c r="K7" s="94" t="s">
        <v>1000</v>
      </c>
      <c r="L7" s="89"/>
      <c r="M7" s="89"/>
      <c r="N7" s="2" t="s">
        <v>1248</v>
      </c>
    </row>
    <row r="8" ht="12.75" customHeight="1" spans="1:14">
      <c r="A8" s="90" t="str">
        <f t="shared" ref="A8" si="0">IF(B8="","",ROW()-7)</f>
        <v/>
      </c>
      <c r="B8" s="91"/>
      <c r="C8" s="91"/>
      <c r="D8" s="91"/>
      <c r="E8" s="101"/>
      <c r="F8" s="101"/>
      <c r="G8" s="101"/>
      <c r="H8" s="101"/>
      <c r="I8" s="96"/>
      <c r="J8" s="96"/>
      <c r="K8" s="96"/>
      <c r="L8" s="23" t="str">
        <f t="shared" ref="L8" si="1">IF(G8-H8=0,"",(K8-G8+H8)/(G8-H8)*100)</f>
        <v/>
      </c>
      <c r="M8" s="91"/>
      <c r="N8" s="2" t="s">
        <v>3445</v>
      </c>
    </row>
    <row r="9" ht="12.75" customHeight="1" spans="1:14">
      <c r="A9" s="90" t="str">
        <f t="shared" ref="A9:A24" si="2">IF(B9="","",ROW()-7)</f>
        <v/>
      </c>
      <c r="B9" s="91"/>
      <c r="C9" s="91"/>
      <c r="D9" s="91"/>
      <c r="E9" s="101"/>
      <c r="F9" s="101"/>
      <c r="G9" s="101"/>
      <c r="H9" s="101"/>
      <c r="I9" s="96"/>
      <c r="J9" s="96"/>
      <c r="K9" s="96"/>
      <c r="L9" s="23" t="str">
        <f t="shared" ref="L9:L27" si="3">IF(G9-H9=0,"",(K9-G9+H9)/(G9-H9)*100)</f>
        <v/>
      </c>
      <c r="M9" s="91"/>
      <c r="N9" s="2" t="s">
        <v>3446</v>
      </c>
    </row>
    <row r="10" ht="12.75" customHeight="1" spans="1:14">
      <c r="A10" s="90" t="str">
        <f t="shared" si="2"/>
        <v/>
      </c>
      <c r="B10" s="91"/>
      <c r="C10" s="91"/>
      <c r="D10" s="91"/>
      <c r="E10" s="101"/>
      <c r="F10" s="101"/>
      <c r="G10" s="101"/>
      <c r="H10" s="101"/>
      <c r="I10" s="96"/>
      <c r="J10" s="96"/>
      <c r="K10" s="96"/>
      <c r="L10" s="23" t="str">
        <f t="shared" si="3"/>
        <v/>
      </c>
      <c r="M10" s="91"/>
      <c r="N10" s="2" t="s">
        <v>3447</v>
      </c>
    </row>
    <row r="11" ht="12.75" customHeight="1" spans="1:14">
      <c r="A11" s="90" t="str">
        <f t="shared" si="2"/>
        <v/>
      </c>
      <c r="B11" s="91"/>
      <c r="C11" s="91"/>
      <c r="D11" s="91"/>
      <c r="E11" s="101"/>
      <c r="F11" s="101"/>
      <c r="G11" s="101"/>
      <c r="H11" s="101"/>
      <c r="I11" s="96"/>
      <c r="J11" s="96"/>
      <c r="K11" s="96"/>
      <c r="L11" s="23" t="str">
        <f t="shared" si="3"/>
        <v/>
      </c>
      <c r="M11" s="91"/>
      <c r="N11" s="2" t="s">
        <v>3448</v>
      </c>
    </row>
    <row r="12" ht="12.75" customHeight="1" spans="1:14">
      <c r="A12" s="90" t="str">
        <f t="shared" si="2"/>
        <v/>
      </c>
      <c r="B12" s="91"/>
      <c r="C12" s="91"/>
      <c r="D12" s="91"/>
      <c r="E12" s="101"/>
      <c r="F12" s="101"/>
      <c r="G12" s="101"/>
      <c r="H12" s="101"/>
      <c r="I12" s="96"/>
      <c r="J12" s="96"/>
      <c r="K12" s="96"/>
      <c r="L12" s="23" t="str">
        <f t="shared" si="3"/>
        <v/>
      </c>
      <c r="M12" s="91"/>
      <c r="N12" s="2" t="s">
        <v>3449</v>
      </c>
    </row>
    <row r="13" ht="12.75" customHeight="1" spans="1:14">
      <c r="A13" s="90" t="str">
        <f t="shared" si="2"/>
        <v/>
      </c>
      <c r="B13" s="91"/>
      <c r="C13" s="91"/>
      <c r="D13" s="91"/>
      <c r="E13" s="101"/>
      <c r="F13" s="101"/>
      <c r="G13" s="101"/>
      <c r="H13" s="101"/>
      <c r="I13" s="96"/>
      <c r="J13" s="96"/>
      <c r="K13" s="96"/>
      <c r="L13" s="23" t="str">
        <f t="shared" si="3"/>
        <v/>
      </c>
      <c r="M13" s="91"/>
      <c r="N13" s="2" t="s">
        <v>3450</v>
      </c>
    </row>
    <row r="14" ht="12.75" customHeight="1" spans="1:14">
      <c r="A14" s="90" t="str">
        <f t="shared" si="2"/>
        <v/>
      </c>
      <c r="B14" s="91"/>
      <c r="C14" s="91"/>
      <c r="D14" s="91"/>
      <c r="E14" s="101"/>
      <c r="F14" s="101"/>
      <c r="G14" s="101"/>
      <c r="H14" s="101"/>
      <c r="I14" s="96"/>
      <c r="J14" s="96"/>
      <c r="K14" s="96"/>
      <c r="L14" s="23" t="str">
        <f t="shared" si="3"/>
        <v/>
      </c>
      <c r="M14" s="91"/>
      <c r="N14" s="2" t="s">
        <v>3451</v>
      </c>
    </row>
    <row r="15" ht="12.75" customHeight="1" spans="1:14">
      <c r="A15" s="90" t="str">
        <f t="shared" si="2"/>
        <v/>
      </c>
      <c r="B15" s="91"/>
      <c r="C15" s="91"/>
      <c r="D15" s="91"/>
      <c r="E15" s="101"/>
      <c r="F15" s="101"/>
      <c r="G15" s="101"/>
      <c r="H15" s="101"/>
      <c r="I15" s="96"/>
      <c r="J15" s="96"/>
      <c r="K15" s="96"/>
      <c r="L15" s="23" t="str">
        <f t="shared" si="3"/>
        <v/>
      </c>
      <c r="M15" s="91"/>
      <c r="N15" s="2" t="s">
        <v>3452</v>
      </c>
    </row>
    <row r="16" ht="12.75" customHeight="1" spans="1:14">
      <c r="A16" s="90" t="str">
        <f t="shared" si="2"/>
        <v/>
      </c>
      <c r="B16" s="91"/>
      <c r="C16" s="91"/>
      <c r="D16" s="91"/>
      <c r="E16" s="101"/>
      <c r="F16" s="101"/>
      <c r="G16" s="101"/>
      <c r="H16" s="101"/>
      <c r="I16" s="96"/>
      <c r="J16" s="96"/>
      <c r="K16" s="96"/>
      <c r="L16" s="23" t="str">
        <f t="shared" si="3"/>
        <v/>
      </c>
      <c r="M16" s="91"/>
      <c r="N16" s="2" t="s">
        <v>3453</v>
      </c>
    </row>
    <row r="17" ht="12.75" customHeight="1" spans="1:14">
      <c r="A17" s="90" t="str">
        <f t="shared" si="2"/>
        <v/>
      </c>
      <c r="B17" s="91"/>
      <c r="C17" s="91"/>
      <c r="D17" s="91"/>
      <c r="E17" s="101"/>
      <c r="F17" s="101"/>
      <c r="G17" s="101"/>
      <c r="H17" s="101"/>
      <c r="I17" s="96"/>
      <c r="J17" s="96"/>
      <c r="K17" s="96"/>
      <c r="L17" s="23" t="str">
        <f t="shared" si="3"/>
        <v/>
      </c>
      <c r="M17" s="91"/>
      <c r="N17" s="2" t="s">
        <v>3454</v>
      </c>
    </row>
    <row r="18" ht="12.75" customHeight="1" spans="1:14">
      <c r="A18" s="90" t="str">
        <f t="shared" si="2"/>
        <v/>
      </c>
      <c r="B18" s="91"/>
      <c r="C18" s="91"/>
      <c r="D18" s="91"/>
      <c r="E18" s="101"/>
      <c r="F18" s="101"/>
      <c r="G18" s="101"/>
      <c r="H18" s="101"/>
      <c r="I18" s="96"/>
      <c r="J18" s="96"/>
      <c r="K18" s="96"/>
      <c r="L18" s="23" t="str">
        <f t="shared" si="3"/>
        <v/>
      </c>
      <c r="M18" s="91"/>
      <c r="N18" s="2" t="s">
        <v>3455</v>
      </c>
    </row>
    <row r="19" ht="12.75" customHeight="1" spans="1:14">
      <c r="A19" s="90" t="str">
        <f t="shared" si="2"/>
        <v/>
      </c>
      <c r="B19" s="91"/>
      <c r="C19" s="91"/>
      <c r="D19" s="91"/>
      <c r="E19" s="101"/>
      <c r="F19" s="101"/>
      <c r="G19" s="101"/>
      <c r="H19" s="101"/>
      <c r="I19" s="96"/>
      <c r="J19" s="96"/>
      <c r="K19" s="96"/>
      <c r="L19" s="23" t="str">
        <f t="shared" si="3"/>
        <v/>
      </c>
      <c r="M19" s="91"/>
      <c r="N19" s="2" t="s">
        <v>3456</v>
      </c>
    </row>
    <row r="20" ht="12.75" customHeight="1" spans="1:14">
      <c r="A20" s="90" t="str">
        <f t="shared" si="2"/>
        <v/>
      </c>
      <c r="B20" s="91"/>
      <c r="C20" s="91"/>
      <c r="D20" s="91"/>
      <c r="E20" s="101"/>
      <c r="F20" s="101"/>
      <c r="G20" s="101"/>
      <c r="H20" s="101"/>
      <c r="I20" s="96"/>
      <c r="J20" s="96"/>
      <c r="K20" s="96"/>
      <c r="L20" s="23" t="str">
        <f t="shared" si="3"/>
        <v/>
      </c>
      <c r="M20" s="91"/>
      <c r="N20" s="2" t="s">
        <v>3457</v>
      </c>
    </row>
    <row r="21" ht="12.75" customHeight="1" spans="1:14">
      <c r="A21" s="90" t="str">
        <f t="shared" si="2"/>
        <v/>
      </c>
      <c r="B21" s="91"/>
      <c r="C21" s="91"/>
      <c r="D21" s="91"/>
      <c r="E21" s="101"/>
      <c r="F21" s="101"/>
      <c r="G21" s="101"/>
      <c r="H21" s="101"/>
      <c r="I21" s="96"/>
      <c r="J21" s="96"/>
      <c r="K21" s="96"/>
      <c r="L21" s="23" t="str">
        <f t="shared" si="3"/>
        <v/>
      </c>
      <c r="M21" s="91"/>
      <c r="N21" s="2" t="s">
        <v>3458</v>
      </c>
    </row>
    <row r="22" ht="12.75" customHeight="1" spans="1:14">
      <c r="A22" s="90" t="str">
        <f t="shared" si="2"/>
        <v/>
      </c>
      <c r="B22" s="91"/>
      <c r="C22" s="91"/>
      <c r="D22" s="91"/>
      <c r="E22" s="101"/>
      <c r="F22" s="101"/>
      <c r="G22" s="101"/>
      <c r="H22" s="101"/>
      <c r="I22" s="96"/>
      <c r="J22" s="96"/>
      <c r="K22" s="96"/>
      <c r="L22" s="23" t="str">
        <f t="shared" si="3"/>
        <v/>
      </c>
      <c r="M22" s="91"/>
      <c r="N22" s="2" t="s">
        <v>3459</v>
      </c>
    </row>
    <row r="23" ht="12.75" customHeight="1" spans="1:14">
      <c r="A23" s="90" t="str">
        <f t="shared" si="2"/>
        <v/>
      </c>
      <c r="B23" s="91"/>
      <c r="C23" s="91"/>
      <c r="D23" s="91"/>
      <c r="E23" s="101"/>
      <c r="F23" s="101"/>
      <c r="G23" s="101"/>
      <c r="H23" s="101"/>
      <c r="I23" s="96"/>
      <c r="J23" s="96"/>
      <c r="K23" s="96"/>
      <c r="L23" s="23" t="str">
        <f t="shared" si="3"/>
        <v/>
      </c>
      <c r="M23" s="91"/>
      <c r="N23" s="2" t="s">
        <v>3460</v>
      </c>
    </row>
    <row r="24" ht="12.75" customHeight="1" spans="1:14">
      <c r="A24" s="90" t="str">
        <f t="shared" si="2"/>
        <v/>
      </c>
      <c r="B24" s="91"/>
      <c r="C24" s="91"/>
      <c r="D24" s="91"/>
      <c r="E24" s="101"/>
      <c r="F24" s="101"/>
      <c r="G24" s="101"/>
      <c r="H24" s="101"/>
      <c r="I24" s="96"/>
      <c r="J24" s="96"/>
      <c r="K24" s="96"/>
      <c r="L24" s="23" t="str">
        <f t="shared" si="3"/>
        <v/>
      </c>
      <c r="M24" s="91"/>
      <c r="N24" s="2" t="s">
        <v>3461</v>
      </c>
    </row>
    <row r="25" ht="12.75" customHeight="1" spans="1:13">
      <c r="A25" s="102" t="s">
        <v>3462</v>
      </c>
      <c r="B25" s="103"/>
      <c r="C25" s="103"/>
      <c r="D25" s="104"/>
      <c r="E25" s="105">
        <f>SUM(E8:E24)</f>
        <v>0</v>
      </c>
      <c r="F25" s="105"/>
      <c r="G25" s="105">
        <f>SUM(G8:G24)</f>
        <v>0</v>
      </c>
      <c r="H25" s="105">
        <f>SUM(H8:H24)</f>
        <v>0</v>
      </c>
      <c r="I25" s="16"/>
      <c r="J25" s="16"/>
      <c r="K25" s="105">
        <f>SUM(K8:K24)</f>
        <v>0</v>
      </c>
      <c r="L25" s="23" t="str">
        <f t="shared" si="3"/>
        <v/>
      </c>
      <c r="M25" s="14"/>
    </row>
    <row r="26" ht="12.75" customHeight="1" spans="1:13">
      <c r="A26" s="102" t="s">
        <v>3463</v>
      </c>
      <c r="B26" s="103"/>
      <c r="C26" s="103"/>
      <c r="D26" s="104"/>
      <c r="E26" s="16"/>
      <c r="F26" s="16"/>
      <c r="G26" s="16">
        <f>H25</f>
        <v>0</v>
      </c>
      <c r="H26" s="16"/>
      <c r="I26" s="16"/>
      <c r="J26" s="16"/>
      <c r="K26" s="16"/>
      <c r="L26" s="23"/>
      <c r="M26" s="14"/>
    </row>
    <row r="27" customHeight="1" spans="1:13">
      <c r="A27" s="86" t="s">
        <v>3464</v>
      </c>
      <c r="B27" s="106"/>
      <c r="C27" s="106"/>
      <c r="D27" s="87"/>
      <c r="E27" s="23"/>
      <c r="F27" s="23"/>
      <c r="G27" s="23">
        <f>G25-G26</f>
        <v>0</v>
      </c>
      <c r="H27" s="23"/>
      <c r="I27" s="23"/>
      <c r="J27" s="23"/>
      <c r="K27" s="23">
        <f>K25</f>
        <v>0</v>
      </c>
      <c r="L27" s="23" t="str">
        <f t="shared" si="3"/>
        <v/>
      </c>
      <c r="M27" s="20"/>
    </row>
    <row r="28" customHeight="1" spans="1:14">
      <c r="A28" s="3" t="e">
        <f>#REF!&amp;"填表人："&amp;#REF!</f>
        <v>#REF!</v>
      </c>
      <c r="K28" s="3" t="e">
        <f>"评估人员："&amp;#REF!</f>
        <v>#REF!</v>
      </c>
      <c r="L28" s="7"/>
      <c r="N28" s="3" t="s">
        <v>1270</v>
      </c>
    </row>
    <row r="29" customHeight="1" spans="1:12">
      <c r="A29" s="3" t="e">
        <f>"填表日期："&amp;YEAR(#REF!)&amp;"年"&amp;MONTH(#REF!)&amp;"月"&amp;DAY(#REF!)&amp;"日"</f>
        <v>#REF!</v>
      </c>
      <c r="L29" s="7"/>
    </row>
  </sheetData>
  <mergeCells count="16">
    <mergeCell ref="A2:M2"/>
    <mergeCell ref="A3:M3"/>
    <mergeCell ref="L4:M4"/>
    <mergeCell ref="A5:E5"/>
    <mergeCell ref="E6:G6"/>
    <mergeCell ref="I6:K6"/>
    <mergeCell ref="A25:D25"/>
    <mergeCell ref="A26:D26"/>
    <mergeCell ref="A27:D27"/>
    <mergeCell ref="A6:A7"/>
    <mergeCell ref="B6:B7"/>
    <mergeCell ref="C6:C7"/>
    <mergeCell ref="D6:D7"/>
    <mergeCell ref="H6:H7"/>
    <mergeCell ref="L6:L7"/>
    <mergeCell ref="M6:M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2">
    <pageSetUpPr fitToPage="1"/>
  </sheetPr>
  <dimension ref="A1:O30"/>
  <sheetViews>
    <sheetView showGridLines="0" zoomScale="96" zoomScaleNormal="96" workbookViewId="0">
      <selection activeCell="J8" sqref="J8"/>
    </sheetView>
  </sheetViews>
  <sheetFormatPr defaultColWidth="9" defaultRowHeight="15.75" customHeight="1"/>
  <cols>
    <col min="1" max="1" width="4.20833333333333" style="3" customWidth="1"/>
    <col min="2" max="2" width="12.2083333333333" style="3" customWidth="1"/>
    <col min="3" max="3" width="11.7083333333333" style="3" customWidth="1"/>
    <col min="4" max="4" width="8" style="3" customWidth="1"/>
    <col min="5" max="5" width="6.20833333333333" style="3" customWidth="1"/>
    <col min="6" max="6" width="8" style="3" customWidth="1"/>
    <col min="7" max="7" width="12.2083333333333" style="3" customWidth="1"/>
    <col min="8" max="8" width="9.70833333333333" style="3" customWidth="1"/>
    <col min="9" max="9" width="8.20833333333333" style="3" customWidth="1"/>
    <col min="10" max="10" width="10.2083333333333" style="3" customWidth="1"/>
    <col min="11" max="11" width="12.7083333333333" style="3" customWidth="1"/>
    <col min="12" max="12" width="9.5" style="3" customWidth="1"/>
    <col min="13" max="13" width="8.5" style="3" customWidth="1"/>
    <col min="14" max="14" width="10.7083333333333" style="3" customWidth="1"/>
    <col min="15" max="16" width="9" style="3" customWidth="1"/>
    <col min="17" max="16384" width="9" style="3"/>
  </cols>
  <sheetData>
    <row r="1" customHeight="1" spans="1:1">
      <c r="A1" s="4" t="s">
        <v>0</v>
      </c>
    </row>
    <row r="2" s="1" customFormat="1" ht="30" customHeight="1" spans="1:1">
      <c r="A2" s="5" t="s">
        <v>131</v>
      </c>
    </row>
    <row r="3" customHeight="1" spans="1:1">
      <c r="A3" s="2" t="e">
        <f>"评估基准日："&amp;TEXT(#REF!,"yyyy年mm月dd日")</f>
        <v>#REF!</v>
      </c>
    </row>
    <row r="4" ht="14.25" customHeight="1" spans="1:12">
      <c r="A4" s="2"/>
      <c r="B4" s="2"/>
      <c r="C4" s="2"/>
      <c r="D4" s="2"/>
      <c r="E4" s="2"/>
      <c r="F4" s="2"/>
      <c r="G4" s="2"/>
      <c r="H4" s="2"/>
      <c r="I4" s="2"/>
      <c r="J4" s="2"/>
      <c r="K4" s="2"/>
      <c r="L4" s="7" t="s">
        <v>3465</v>
      </c>
    </row>
    <row r="5" customHeight="1" spans="1:14">
      <c r="A5" s="3" t="e">
        <f>#REF!&amp;"："&amp;#REF!</f>
        <v>#REF!</v>
      </c>
      <c r="L5" s="78" t="s">
        <v>574</v>
      </c>
      <c r="M5" s="9"/>
      <c r="N5" s="9"/>
    </row>
    <row r="6" s="2" customFormat="1" ht="12" customHeight="1" spans="1:14">
      <c r="A6" s="25" t="s">
        <v>4</v>
      </c>
      <c r="B6" s="25" t="s">
        <v>3466</v>
      </c>
      <c r="C6" s="88" t="s">
        <v>3467</v>
      </c>
      <c r="D6" s="88" t="s">
        <v>997</v>
      </c>
      <c r="E6" s="88" t="s">
        <v>998</v>
      </c>
      <c r="F6" s="88" t="s">
        <v>1795</v>
      </c>
      <c r="G6" s="25" t="s">
        <v>6</v>
      </c>
      <c r="H6" s="69"/>
      <c r="I6" s="67" t="s">
        <v>979</v>
      </c>
      <c r="J6" s="25" t="s">
        <v>7</v>
      </c>
      <c r="K6" s="72"/>
      <c r="L6" s="69"/>
      <c r="M6" s="88" t="s">
        <v>576</v>
      </c>
      <c r="N6" s="88" t="s">
        <v>176</v>
      </c>
    </row>
    <row r="7" s="2" customFormat="1" ht="12.75" customHeight="1" spans="1:15">
      <c r="A7" s="89"/>
      <c r="B7" s="89"/>
      <c r="C7" s="89"/>
      <c r="D7" s="89"/>
      <c r="E7" s="89"/>
      <c r="F7" s="89"/>
      <c r="G7" s="97" t="s">
        <v>10</v>
      </c>
      <c r="H7" s="98" t="s">
        <v>11</v>
      </c>
      <c r="I7" s="84"/>
      <c r="J7" s="98" t="s">
        <v>10</v>
      </c>
      <c r="K7" s="100" t="s">
        <v>1141</v>
      </c>
      <c r="L7" s="98" t="s">
        <v>11</v>
      </c>
      <c r="M7" s="89"/>
      <c r="N7" s="89"/>
      <c r="O7" s="2" t="s">
        <v>1248</v>
      </c>
    </row>
    <row r="8" ht="12.75" customHeight="1" spans="1:15">
      <c r="A8" s="13" t="str">
        <f t="shared" ref="A8" si="0">IF(B8="","",ROW()-7)</f>
        <v/>
      </c>
      <c r="B8" s="99"/>
      <c r="C8" s="99"/>
      <c r="D8" s="99"/>
      <c r="E8" s="46"/>
      <c r="F8" s="15"/>
      <c r="G8" s="16"/>
      <c r="H8" s="46"/>
      <c r="I8" s="46"/>
      <c r="J8" s="16"/>
      <c r="K8" s="46"/>
      <c r="L8" s="46"/>
      <c r="M8" s="17" t="str">
        <f t="shared" ref="M8" si="1">IF(H8-I8=0,"",(L8-H8+I8)/(H8-I8)*100)</f>
        <v/>
      </c>
      <c r="N8" s="99"/>
      <c r="O8" s="2" t="s">
        <v>3468</v>
      </c>
    </row>
    <row r="9" ht="12.75" customHeight="1" spans="1:15">
      <c r="A9" s="13" t="str">
        <f t="shared" ref="A9:A24" si="2">IF(B9="","",ROW()-7)</f>
        <v/>
      </c>
      <c r="B9" s="99"/>
      <c r="C9" s="99"/>
      <c r="D9" s="99"/>
      <c r="E9" s="46"/>
      <c r="F9" s="15"/>
      <c r="G9" s="16"/>
      <c r="H9" s="46"/>
      <c r="I9" s="46"/>
      <c r="J9" s="16"/>
      <c r="K9" s="46"/>
      <c r="L9" s="46"/>
      <c r="M9" s="17" t="str">
        <f t="shared" ref="M9:M27" si="3">IF(H9-I9=0,"",(L9-H9+I9)/(H9-I9)*100)</f>
        <v/>
      </c>
      <c r="N9" s="99"/>
      <c r="O9" s="2" t="s">
        <v>3469</v>
      </c>
    </row>
    <row r="10" ht="12.75" customHeight="1" spans="1:15">
      <c r="A10" s="13" t="str">
        <f t="shared" si="2"/>
        <v/>
      </c>
      <c r="B10" s="99"/>
      <c r="C10" s="99"/>
      <c r="D10" s="99"/>
      <c r="E10" s="46"/>
      <c r="F10" s="15"/>
      <c r="G10" s="16"/>
      <c r="H10" s="46"/>
      <c r="I10" s="46"/>
      <c r="J10" s="16"/>
      <c r="K10" s="46"/>
      <c r="L10" s="46"/>
      <c r="M10" s="17" t="str">
        <f t="shared" si="3"/>
        <v/>
      </c>
      <c r="N10" s="99"/>
      <c r="O10" s="2" t="s">
        <v>3470</v>
      </c>
    </row>
    <row r="11" ht="12.75" customHeight="1" spans="1:15">
      <c r="A11" s="13" t="str">
        <f t="shared" si="2"/>
        <v/>
      </c>
      <c r="B11" s="99"/>
      <c r="C11" s="99"/>
      <c r="D11" s="99"/>
      <c r="E11" s="46"/>
      <c r="F11" s="15"/>
      <c r="G11" s="16"/>
      <c r="H11" s="46"/>
      <c r="I11" s="46"/>
      <c r="J11" s="16"/>
      <c r="K11" s="46"/>
      <c r="L11" s="46"/>
      <c r="M11" s="17" t="str">
        <f t="shared" si="3"/>
        <v/>
      </c>
      <c r="N11" s="99"/>
      <c r="O11" s="2" t="s">
        <v>3471</v>
      </c>
    </row>
    <row r="12" ht="12.75" customHeight="1" spans="1:15">
      <c r="A12" s="13" t="str">
        <f t="shared" si="2"/>
        <v/>
      </c>
      <c r="B12" s="99"/>
      <c r="C12" s="99"/>
      <c r="D12" s="99"/>
      <c r="E12" s="46"/>
      <c r="F12" s="15"/>
      <c r="G12" s="16"/>
      <c r="H12" s="46"/>
      <c r="I12" s="46"/>
      <c r="J12" s="16"/>
      <c r="K12" s="46"/>
      <c r="L12" s="46"/>
      <c r="M12" s="17" t="str">
        <f t="shared" si="3"/>
        <v/>
      </c>
      <c r="N12" s="99"/>
      <c r="O12" s="2" t="s">
        <v>3472</v>
      </c>
    </row>
    <row r="13" ht="12.75" customHeight="1" spans="1:15">
      <c r="A13" s="13" t="str">
        <f t="shared" si="2"/>
        <v/>
      </c>
      <c r="B13" s="99"/>
      <c r="C13" s="99"/>
      <c r="D13" s="99"/>
      <c r="E13" s="46"/>
      <c r="F13" s="15"/>
      <c r="G13" s="16"/>
      <c r="H13" s="46"/>
      <c r="I13" s="46"/>
      <c r="J13" s="16"/>
      <c r="K13" s="46"/>
      <c r="L13" s="46"/>
      <c r="M13" s="17" t="str">
        <f t="shared" si="3"/>
        <v/>
      </c>
      <c r="N13" s="99"/>
      <c r="O13" s="2" t="s">
        <v>3473</v>
      </c>
    </row>
    <row r="14" ht="12.75" customHeight="1" spans="1:15">
      <c r="A14" s="13" t="str">
        <f t="shared" si="2"/>
        <v/>
      </c>
      <c r="B14" s="99"/>
      <c r="C14" s="99"/>
      <c r="D14" s="99"/>
      <c r="E14" s="46"/>
      <c r="F14" s="15"/>
      <c r="G14" s="16"/>
      <c r="H14" s="46"/>
      <c r="I14" s="46"/>
      <c r="J14" s="16"/>
      <c r="K14" s="46"/>
      <c r="L14" s="46"/>
      <c r="M14" s="17" t="str">
        <f t="shared" si="3"/>
        <v/>
      </c>
      <c r="N14" s="99"/>
      <c r="O14" s="2" t="s">
        <v>3474</v>
      </c>
    </row>
    <row r="15" ht="12.75" customHeight="1" spans="1:15">
      <c r="A15" s="13" t="str">
        <f t="shared" si="2"/>
        <v/>
      </c>
      <c r="B15" s="99"/>
      <c r="C15" s="99"/>
      <c r="D15" s="99"/>
      <c r="E15" s="46"/>
      <c r="F15" s="15"/>
      <c r="G15" s="16"/>
      <c r="H15" s="46"/>
      <c r="I15" s="46"/>
      <c r="J15" s="16"/>
      <c r="K15" s="46"/>
      <c r="L15" s="46"/>
      <c r="M15" s="17" t="str">
        <f t="shared" si="3"/>
        <v/>
      </c>
      <c r="N15" s="99"/>
      <c r="O15" s="2" t="s">
        <v>3475</v>
      </c>
    </row>
    <row r="16" ht="12.75" customHeight="1" spans="1:15">
      <c r="A16" s="13" t="str">
        <f t="shared" si="2"/>
        <v/>
      </c>
      <c r="B16" s="99"/>
      <c r="C16" s="99"/>
      <c r="D16" s="99"/>
      <c r="E16" s="46"/>
      <c r="F16" s="15"/>
      <c r="G16" s="16"/>
      <c r="H16" s="46"/>
      <c r="I16" s="46"/>
      <c r="J16" s="16"/>
      <c r="K16" s="46"/>
      <c r="L16" s="46"/>
      <c r="M16" s="17" t="str">
        <f t="shared" si="3"/>
        <v/>
      </c>
      <c r="N16" s="99"/>
      <c r="O16" s="2" t="s">
        <v>3476</v>
      </c>
    </row>
    <row r="17" ht="12.75" customHeight="1" spans="1:15">
      <c r="A17" s="13" t="str">
        <f t="shared" si="2"/>
        <v/>
      </c>
      <c r="B17" s="99"/>
      <c r="C17" s="99"/>
      <c r="D17" s="99"/>
      <c r="E17" s="46"/>
      <c r="F17" s="15"/>
      <c r="G17" s="16"/>
      <c r="H17" s="46"/>
      <c r="I17" s="46"/>
      <c r="J17" s="16"/>
      <c r="K17" s="46"/>
      <c r="L17" s="46"/>
      <c r="M17" s="17" t="str">
        <f t="shared" si="3"/>
        <v/>
      </c>
      <c r="N17" s="99"/>
      <c r="O17" s="2" t="s">
        <v>3477</v>
      </c>
    </row>
    <row r="18" ht="12.75" customHeight="1" spans="1:15">
      <c r="A18" s="13" t="str">
        <f t="shared" si="2"/>
        <v/>
      </c>
      <c r="B18" s="99"/>
      <c r="C18" s="99"/>
      <c r="D18" s="99"/>
      <c r="E18" s="46"/>
      <c r="F18" s="15"/>
      <c r="G18" s="16"/>
      <c r="H18" s="46"/>
      <c r="I18" s="46"/>
      <c r="J18" s="16"/>
      <c r="K18" s="46"/>
      <c r="L18" s="46"/>
      <c r="M18" s="17" t="str">
        <f t="shared" si="3"/>
        <v/>
      </c>
      <c r="N18" s="99"/>
      <c r="O18" s="2" t="s">
        <v>3478</v>
      </c>
    </row>
    <row r="19" ht="12.75" customHeight="1" spans="1:15">
      <c r="A19" s="13" t="str">
        <f t="shared" si="2"/>
        <v/>
      </c>
      <c r="B19" s="99"/>
      <c r="C19" s="99"/>
      <c r="D19" s="99"/>
      <c r="E19" s="46"/>
      <c r="F19" s="15"/>
      <c r="G19" s="16"/>
      <c r="H19" s="46"/>
      <c r="I19" s="46"/>
      <c r="J19" s="16"/>
      <c r="K19" s="46"/>
      <c r="L19" s="46"/>
      <c r="M19" s="17" t="str">
        <f t="shared" si="3"/>
        <v/>
      </c>
      <c r="N19" s="99"/>
      <c r="O19" s="2" t="s">
        <v>3479</v>
      </c>
    </row>
    <row r="20" ht="12.75" customHeight="1" spans="1:15">
      <c r="A20" s="13" t="str">
        <f t="shared" si="2"/>
        <v/>
      </c>
      <c r="B20" s="99"/>
      <c r="C20" s="99"/>
      <c r="D20" s="99"/>
      <c r="E20" s="46"/>
      <c r="F20" s="15"/>
      <c r="G20" s="16"/>
      <c r="H20" s="46"/>
      <c r="I20" s="46"/>
      <c r="J20" s="16"/>
      <c r="K20" s="46"/>
      <c r="L20" s="46"/>
      <c r="M20" s="17" t="str">
        <f t="shared" si="3"/>
        <v/>
      </c>
      <c r="N20" s="99"/>
      <c r="O20" s="2" t="s">
        <v>3480</v>
      </c>
    </row>
    <row r="21" ht="12.75" customHeight="1" spans="1:15">
      <c r="A21" s="13" t="str">
        <f t="shared" si="2"/>
        <v/>
      </c>
      <c r="B21" s="99"/>
      <c r="C21" s="99"/>
      <c r="D21" s="99"/>
      <c r="E21" s="46"/>
      <c r="F21" s="15"/>
      <c r="G21" s="16"/>
      <c r="H21" s="46"/>
      <c r="I21" s="46"/>
      <c r="J21" s="16"/>
      <c r="K21" s="46"/>
      <c r="L21" s="46"/>
      <c r="M21" s="17" t="str">
        <f t="shared" si="3"/>
        <v/>
      </c>
      <c r="N21" s="99"/>
      <c r="O21" s="2" t="s">
        <v>3481</v>
      </c>
    </row>
    <row r="22" ht="12.75" customHeight="1" spans="1:15">
      <c r="A22" s="13" t="str">
        <f t="shared" si="2"/>
        <v/>
      </c>
      <c r="B22" s="99"/>
      <c r="C22" s="99"/>
      <c r="D22" s="99"/>
      <c r="E22" s="46"/>
      <c r="F22" s="15"/>
      <c r="G22" s="16"/>
      <c r="H22" s="46"/>
      <c r="I22" s="46"/>
      <c r="J22" s="16"/>
      <c r="K22" s="46"/>
      <c r="L22" s="46"/>
      <c r="M22" s="17" t="str">
        <f t="shared" si="3"/>
        <v/>
      </c>
      <c r="N22" s="99"/>
      <c r="O22" s="2" t="s">
        <v>3482</v>
      </c>
    </row>
    <row r="23" ht="12.75" customHeight="1" spans="1:15">
      <c r="A23" s="13" t="str">
        <f t="shared" si="2"/>
        <v/>
      </c>
      <c r="B23" s="99"/>
      <c r="C23" s="99"/>
      <c r="D23" s="99"/>
      <c r="E23" s="46"/>
      <c r="F23" s="15"/>
      <c r="G23" s="16"/>
      <c r="H23" s="46"/>
      <c r="I23" s="46"/>
      <c r="J23" s="16"/>
      <c r="K23" s="46"/>
      <c r="L23" s="46"/>
      <c r="M23" s="17" t="str">
        <f t="shared" si="3"/>
        <v/>
      </c>
      <c r="N23" s="99"/>
      <c r="O23" s="2" t="s">
        <v>3483</v>
      </c>
    </row>
    <row r="24" ht="12.75" customHeight="1" spans="1:15">
      <c r="A24" s="13" t="str">
        <f t="shared" si="2"/>
        <v/>
      </c>
      <c r="B24" s="99"/>
      <c r="C24" s="99"/>
      <c r="D24" s="99"/>
      <c r="E24" s="46"/>
      <c r="F24" s="15"/>
      <c r="G24" s="16"/>
      <c r="H24" s="46"/>
      <c r="I24" s="46"/>
      <c r="J24" s="16"/>
      <c r="K24" s="46"/>
      <c r="L24" s="46"/>
      <c r="M24" s="17" t="str">
        <f t="shared" si="3"/>
        <v/>
      </c>
      <c r="N24" s="99"/>
      <c r="O24" s="2" t="s">
        <v>3484</v>
      </c>
    </row>
    <row r="25" ht="12.75" customHeight="1" spans="1:14">
      <c r="A25" s="13" t="s">
        <v>1311</v>
      </c>
      <c r="B25" s="72"/>
      <c r="C25" s="69"/>
      <c r="D25" s="14"/>
      <c r="E25" s="46"/>
      <c r="F25" s="15"/>
      <c r="G25" s="16">
        <f>SUM(G8:G24)</f>
        <v>0</v>
      </c>
      <c r="H25" s="16">
        <f>SUM(H8:H24)</f>
        <v>0</v>
      </c>
      <c r="I25" s="16">
        <f>SUM(I8:I24)</f>
        <v>0</v>
      </c>
      <c r="J25" s="16">
        <f>SUM(J8:J24)</f>
        <v>0</v>
      </c>
      <c r="K25" s="16"/>
      <c r="L25" s="16">
        <f>SUM(L8:L24)</f>
        <v>0</v>
      </c>
      <c r="M25" s="17" t="str">
        <f t="shared" si="3"/>
        <v/>
      </c>
      <c r="N25" s="14"/>
    </row>
    <row r="26" ht="12.75" customHeight="1" spans="1:14">
      <c r="A26" s="13" t="s">
        <v>3485</v>
      </c>
      <c r="B26" s="72"/>
      <c r="C26" s="69"/>
      <c r="D26" s="14"/>
      <c r="E26" s="46"/>
      <c r="F26" s="15"/>
      <c r="G26" s="16"/>
      <c r="H26" s="16">
        <f>I25</f>
        <v>0</v>
      </c>
      <c r="I26" s="16"/>
      <c r="J26" s="16"/>
      <c r="K26" s="16"/>
      <c r="L26" s="16"/>
      <c r="M26" s="17"/>
      <c r="N26" s="14"/>
    </row>
    <row r="27" customHeight="1" spans="1:14">
      <c r="A27" s="17" t="s">
        <v>3486</v>
      </c>
      <c r="B27" s="9"/>
      <c r="C27" s="18"/>
      <c r="D27" s="17"/>
      <c r="E27" s="17"/>
      <c r="F27" s="17"/>
      <c r="G27" s="23">
        <f>G25-G26</f>
        <v>0</v>
      </c>
      <c r="H27" s="23">
        <f>H25-H26</f>
        <v>0</v>
      </c>
      <c r="I27" s="23"/>
      <c r="J27" s="23">
        <f>J25</f>
        <v>0</v>
      </c>
      <c r="K27" s="17"/>
      <c r="L27" s="23">
        <f>L25</f>
        <v>0</v>
      </c>
      <c r="M27" s="17" t="str">
        <f t="shared" si="3"/>
        <v/>
      </c>
      <c r="N27" s="20"/>
    </row>
    <row r="28" customHeight="1" spans="1:15">
      <c r="A28" s="3" t="e">
        <f>#REF!&amp;"填表人："&amp;#REF!</f>
        <v>#REF!</v>
      </c>
      <c r="L28" s="3" t="e">
        <f>"评估人员："&amp;#REF!</f>
        <v>#REF!</v>
      </c>
      <c r="O28" s="3" t="s">
        <v>1270</v>
      </c>
    </row>
    <row r="29" customHeight="1" spans="1:1">
      <c r="A29" s="3" t="e">
        <f>"填表日期："&amp;YEAR(#REF!)&amp;"年"&amp;MONTH(#REF!)&amp;"月"&amp;DAY(#REF!)&amp;"日"</f>
        <v>#REF!</v>
      </c>
    </row>
    <row r="30" customHeight="1" spans="15:15">
      <c r="O30" s="45"/>
    </row>
  </sheetData>
  <mergeCells count="18">
    <mergeCell ref="A2:N2"/>
    <mergeCell ref="A3:N3"/>
    <mergeCell ref="L4:N4"/>
    <mergeCell ref="L5:N5"/>
    <mergeCell ref="G6:H6"/>
    <mergeCell ref="J6:L6"/>
    <mergeCell ref="A25:C25"/>
    <mergeCell ref="A26:C26"/>
    <mergeCell ref="A27:C27"/>
    <mergeCell ref="A6:A7"/>
    <mergeCell ref="B6:B7"/>
    <mergeCell ref="C6:C7"/>
    <mergeCell ref="D6:D7"/>
    <mergeCell ref="E6:E7"/>
    <mergeCell ref="F6:F7"/>
    <mergeCell ref="I6:I7"/>
    <mergeCell ref="M6:M7"/>
    <mergeCell ref="N6:N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
    <pageSetUpPr fitToPage="1"/>
  </sheetPr>
  <dimension ref="A1:L45"/>
  <sheetViews>
    <sheetView zoomScale="96" zoomScaleNormal="96" zoomScalePageLayoutView="97" topLeftCell="B1" workbookViewId="0">
      <selection activeCell="B15" sqref="B15:G15"/>
    </sheetView>
  </sheetViews>
  <sheetFormatPr defaultColWidth="7" defaultRowHeight="18" customHeight="1"/>
  <cols>
    <col min="1" max="1" width="18.2083333333333" style="521" customWidth="1"/>
    <col min="2" max="5" width="15.2083333333333" style="522" customWidth="1"/>
    <col min="6" max="6" width="15.2083333333333" style="523" customWidth="1"/>
    <col min="7" max="7" width="18" style="521" customWidth="1"/>
    <col min="8" max="11" width="15.2083333333333" style="521" customWidth="1"/>
    <col min="12" max="12" width="15.2083333333333" style="523" customWidth="1"/>
    <col min="13" max="14" width="7" style="521" customWidth="1"/>
    <col min="15" max="16384" width="7" style="521"/>
  </cols>
  <sheetData>
    <row r="1" s="516" customFormat="1" customHeight="1" spans="1:12">
      <c r="A1" s="524" t="s">
        <v>525</v>
      </c>
      <c r="B1" s="518"/>
      <c r="C1" s="518"/>
      <c r="D1" s="518"/>
      <c r="E1" s="518"/>
      <c r="F1" s="518"/>
      <c r="G1" s="518"/>
      <c r="H1" s="518"/>
      <c r="I1" s="518"/>
      <c r="J1" s="518"/>
      <c r="K1" s="518"/>
      <c r="L1" s="518"/>
    </row>
    <row r="2" s="517" customFormat="1" ht="22.5" spans="1:1">
      <c r="A2" s="525" t="s">
        <v>208</v>
      </c>
    </row>
    <row r="3" s="518" customFormat="1" customHeight="1" spans="1:1">
      <c r="A3" s="526" t="e">
        <f>"评估基准日："&amp;TEXT(#REF!,"yyyy年mm月dd日")</f>
        <v>#REF!</v>
      </c>
    </row>
    <row r="4" customHeight="1" spans="1:12">
      <c r="A4" s="527" t="e">
        <f>#REF!&amp;"："&amp;#REF!</f>
        <v>#REF!</v>
      </c>
      <c r="B4" s="528"/>
      <c r="C4" s="528"/>
      <c r="D4" s="528"/>
      <c r="E4" s="528"/>
      <c r="G4" s="516"/>
      <c r="L4" s="523" t="s">
        <v>3</v>
      </c>
    </row>
    <row r="5" s="519" customFormat="1" ht="15.75" customHeight="1" spans="1:12">
      <c r="A5" s="529" t="s">
        <v>526</v>
      </c>
      <c r="B5" s="529" t="s">
        <v>527</v>
      </c>
      <c r="C5" s="529" t="e">
        <f>YEAR(#REF!)-3&amp;"年"</f>
        <v>#REF!</v>
      </c>
      <c r="D5" s="529" t="e">
        <f>YEAR(#REF!)-2&amp;"年"</f>
        <v>#REF!</v>
      </c>
      <c r="E5" s="529" t="e">
        <f>YEAR(#REF!)-1&amp;"年"</f>
        <v>#REF!</v>
      </c>
      <c r="F5" s="529" t="s">
        <v>528</v>
      </c>
      <c r="G5" s="530" t="s">
        <v>529</v>
      </c>
      <c r="H5" s="529" t="s">
        <v>527</v>
      </c>
      <c r="I5" s="529" t="e">
        <f>YEAR(#REF!)-3&amp;"年"</f>
        <v>#REF!</v>
      </c>
      <c r="J5" s="529" t="e">
        <f>YEAR(#REF!)-2&amp;"年"</f>
        <v>#REF!</v>
      </c>
      <c r="K5" s="529" t="e">
        <f>YEAR(#REF!)-1&amp;"年"</f>
        <v>#REF!</v>
      </c>
      <c r="L5" s="529" t="s">
        <v>528</v>
      </c>
    </row>
    <row r="6" ht="15.75" customHeight="1" spans="1:12">
      <c r="A6" s="531" t="s">
        <v>530</v>
      </c>
      <c r="B6" s="532"/>
      <c r="C6" s="469"/>
      <c r="D6" s="469"/>
      <c r="E6" s="469"/>
      <c r="F6" s="469"/>
      <c r="G6" s="531" t="s">
        <v>531</v>
      </c>
      <c r="H6" s="533"/>
      <c r="I6" s="469"/>
      <c r="J6" s="469"/>
      <c r="K6" s="469"/>
      <c r="L6" s="469"/>
    </row>
    <row r="7" ht="15.75" customHeight="1" spans="1:12">
      <c r="A7" s="534" t="s">
        <v>532</v>
      </c>
      <c r="B7" s="532"/>
      <c r="C7" s="469"/>
      <c r="D7" s="469"/>
      <c r="E7" s="469"/>
      <c r="F7" s="469"/>
      <c r="G7" s="534" t="s">
        <v>216</v>
      </c>
      <c r="H7" s="533"/>
      <c r="I7" s="469"/>
      <c r="J7" s="469"/>
      <c r="K7" s="469"/>
      <c r="L7" s="469"/>
    </row>
    <row r="8" ht="15.75" customHeight="1" spans="1:12">
      <c r="A8" s="534" t="s">
        <v>533</v>
      </c>
      <c r="B8" s="532"/>
      <c r="C8" s="469"/>
      <c r="D8" s="469"/>
      <c r="E8" s="469"/>
      <c r="F8" s="469"/>
      <c r="G8" s="534" t="s">
        <v>218</v>
      </c>
      <c r="H8" s="533"/>
      <c r="I8" s="469"/>
      <c r="J8" s="469"/>
      <c r="K8" s="469"/>
      <c r="L8" s="469"/>
    </row>
    <row r="9" ht="15.75" customHeight="1" spans="1:12">
      <c r="A9" s="534" t="s">
        <v>534</v>
      </c>
      <c r="B9" s="532"/>
      <c r="C9" s="469"/>
      <c r="D9" s="469"/>
      <c r="E9" s="469"/>
      <c r="F9" s="469"/>
      <c r="G9" s="534" t="s">
        <v>220</v>
      </c>
      <c r="H9" s="533"/>
      <c r="I9" s="469"/>
      <c r="J9" s="469"/>
      <c r="K9" s="469"/>
      <c r="L9" s="469"/>
    </row>
    <row r="10" ht="15.75" customHeight="1" spans="1:12">
      <c r="A10" s="534" t="s">
        <v>535</v>
      </c>
      <c r="B10" s="532"/>
      <c r="C10" s="469"/>
      <c r="D10" s="469"/>
      <c r="E10" s="469"/>
      <c r="F10" s="469"/>
      <c r="G10" s="534" t="s">
        <v>223</v>
      </c>
      <c r="H10" s="535"/>
      <c r="I10" s="469"/>
      <c r="J10" s="469"/>
      <c r="K10" s="469"/>
      <c r="L10" s="469"/>
    </row>
    <row r="11" ht="15.75" customHeight="1" spans="1:12">
      <c r="A11" s="534" t="s">
        <v>536</v>
      </c>
      <c r="B11" s="532"/>
      <c r="C11" s="469"/>
      <c r="D11" s="469"/>
      <c r="E11" s="469"/>
      <c r="F11" s="469"/>
      <c r="G11" s="534" t="s">
        <v>225</v>
      </c>
      <c r="H11" s="533"/>
      <c r="I11" s="469"/>
      <c r="J11" s="469"/>
      <c r="K11" s="469"/>
      <c r="L11" s="469"/>
    </row>
    <row r="12" ht="15.75" customHeight="1" spans="1:12">
      <c r="A12" s="534" t="s">
        <v>537</v>
      </c>
      <c r="B12" s="532"/>
      <c r="C12" s="469"/>
      <c r="D12" s="469"/>
      <c r="E12" s="469"/>
      <c r="F12" s="469"/>
      <c r="G12" s="534" t="s">
        <v>227</v>
      </c>
      <c r="H12" s="535"/>
      <c r="I12" s="469"/>
      <c r="J12" s="469"/>
      <c r="K12" s="469"/>
      <c r="L12" s="469"/>
    </row>
    <row r="13" ht="15.75" customHeight="1" spans="1:12">
      <c r="A13" s="534" t="s">
        <v>538</v>
      </c>
      <c r="B13" s="532"/>
      <c r="C13" s="469"/>
      <c r="D13" s="469"/>
      <c r="E13" s="469"/>
      <c r="F13" s="469"/>
      <c r="G13" s="534" t="s">
        <v>229</v>
      </c>
      <c r="H13" s="535"/>
      <c r="I13" s="469"/>
      <c r="J13" s="469"/>
      <c r="K13" s="469"/>
      <c r="L13" s="469"/>
    </row>
    <row r="14" ht="15.75" customHeight="1" spans="1:12">
      <c r="A14" s="534" t="s">
        <v>539</v>
      </c>
      <c r="B14" s="532"/>
      <c r="C14" s="469"/>
      <c r="D14" s="469"/>
      <c r="E14" s="469"/>
      <c r="F14" s="469"/>
      <c r="G14" s="534" t="s">
        <v>231</v>
      </c>
      <c r="H14" s="533"/>
      <c r="I14" s="469"/>
      <c r="J14" s="469"/>
      <c r="K14" s="469"/>
      <c r="L14" s="469"/>
    </row>
    <row r="15" ht="15.75" customHeight="1" spans="1:12">
      <c r="A15" s="534" t="s">
        <v>540</v>
      </c>
      <c r="B15" s="532"/>
      <c r="C15" s="469"/>
      <c r="D15" s="469"/>
      <c r="E15" s="469"/>
      <c r="F15" s="469"/>
      <c r="G15" s="534" t="s">
        <v>233</v>
      </c>
      <c r="H15" s="533"/>
      <c r="I15" s="469"/>
      <c r="J15" s="469"/>
      <c r="K15" s="469"/>
      <c r="L15" s="469"/>
    </row>
    <row r="16" ht="15.75" customHeight="1" spans="1:12">
      <c r="A16" s="534" t="s">
        <v>541</v>
      </c>
      <c r="B16" s="532"/>
      <c r="C16" s="469"/>
      <c r="D16" s="469"/>
      <c r="E16" s="469"/>
      <c r="F16" s="469"/>
      <c r="G16" s="534" t="s">
        <v>235</v>
      </c>
      <c r="H16" s="535"/>
      <c r="I16" s="469"/>
      <c r="J16" s="469"/>
      <c r="K16" s="469"/>
      <c r="L16" s="469"/>
    </row>
    <row r="17" ht="15.75" customHeight="1" spans="1:12">
      <c r="A17" s="534" t="s">
        <v>542</v>
      </c>
      <c r="B17" s="532"/>
      <c r="C17" s="469"/>
      <c r="D17" s="469"/>
      <c r="E17" s="469"/>
      <c r="F17" s="469"/>
      <c r="G17" s="534" t="s">
        <v>237</v>
      </c>
      <c r="H17" s="535"/>
      <c r="I17" s="469"/>
      <c r="J17" s="469"/>
      <c r="K17" s="469"/>
      <c r="L17" s="469"/>
    </row>
    <row r="18" ht="15.75" customHeight="1" spans="1:12">
      <c r="A18" s="534" t="s">
        <v>543</v>
      </c>
      <c r="B18" s="532"/>
      <c r="C18" s="469"/>
      <c r="D18" s="469"/>
      <c r="E18" s="469"/>
      <c r="F18" s="469"/>
      <c r="G18" s="534" t="s">
        <v>239</v>
      </c>
      <c r="H18" s="535"/>
      <c r="I18" s="469"/>
      <c r="J18" s="469"/>
      <c r="K18" s="469"/>
      <c r="L18" s="469"/>
    </row>
    <row r="19" ht="15.75" customHeight="1" spans="1:12">
      <c r="A19" s="534" t="s">
        <v>263</v>
      </c>
      <c r="B19" s="532"/>
      <c r="C19" s="469"/>
      <c r="D19" s="469"/>
      <c r="E19" s="469"/>
      <c r="F19" s="469"/>
      <c r="G19" s="534" t="s">
        <v>241</v>
      </c>
      <c r="H19" s="533"/>
      <c r="I19" s="469"/>
      <c r="J19" s="469"/>
      <c r="K19" s="469"/>
      <c r="L19" s="469"/>
    </row>
    <row r="20" ht="15.75" customHeight="1" spans="1:12">
      <c r="A20" s="536" t="s">
        <v>544</v>
      </c>
      <c r="B20" s="532"/>
      <c r="C20" s="469">
        <f>SUM(C7:C19)</f>
        <v>0</v>
      </c>
      <c r="D20" s="469">
        <f>SUM(D7:D19)</f>
        <v>0</v>
      </c>
      <c r="E20" s="469">
        <f>SUM(E7:E19)</f>
        <v>0</v>
      </c>
      <c r="F20" s="469">
        <f>SUM(F7:F19)</f>
        <v>0</v>
      </c>
      <c r="G20" s="536" t="s">
        <v>545</v>
      </c>
      <c r="H20" s="533"/>
      <c r="I20" s="469">
        <f>SUM(I7:I19)</f>
        <v>0</v>
      </c>
      <c r="J20" s="469">
        <f>SUM(J7:J19)</f>
        <v>0</v>
      </c>
      <c r="K20" s="469">
        <f>SUM(K7:K19)</f>
        <v>0</v>
      </c>
      <c r="L20" s="469">
        <f>SUM(L7:L19)</f>
        <v>0</v>
      </c>
    </row>
    <row r="21" ht="15.75" customHeight="1" spans="1:12">
      <c r="A21" s="531" t="s">
        <v>546</v>
      </c>
      <c r="B21" s="532"/>
      <c r="C21" s="469"/>
      <c r="D21" s="469"/>
      <c r="E21" s="469"/>
      <c r="F21" s="469"/>
      <c r="G21" s="531" t="s">
        <v>547</v>
      </c>
      <c r="H21" s="537"/>
      <c r="I21" s="469"/>
      <c r="J21" s="469"/>
      <c r="K21" s="469"/>
      <c r="L21" s="469"/>
    </row>
    <row r="22" ht="15.75" customHeight="1" spans="1:12">
      <c r="A22" s="534" t="s">
        <v>548</v>
      </c>
      <c r="B22" s="532"/>
      <c r="C22" s="469"/>
      <c r="D22" s="469"/>
      <c r="E22" s="469"/>
      <c r="F22" s="469"/>
      <c r="G22" s="534" t="s">
        <v>247</v>
      </c>
      <c r="H22" s="535"/>
      <c r="I22" s="469"/>
      <c r="J22" s="469"/>
      <c r="K22" s="469"/>
      <c r="L22" s="469"/>
    </row>
    <row r="23" ht="15.75" customHeight="1" spans="1:12">
      <c r="A23" s="534" t="s">
        <v>549</v>
      </c>
      <c r="B23" s="532"/>
      <c r="C23" s="469"/>
      <c r="D23" s="469"/>
      <c r="E23" s="469"/>
      <c r="F23" s="469"/>
      <c r="G23" s="534" t="s">
        <v>249</v>
      </c>
      <c r="H23" s="533"/>
      <c r="I23" s="469"/>
      <c r="J23" s="469"/>
      <c r="K23" s="469"/>
      <c r="L23" s="469"/>
    </row>
    <row r="24" ht="15.75" customHeight="1" spans="1:12">
      <c r="A24" s="534" t="s">
        <v>550</v>
      </c>
      <c r="B24" s="532"/>
      <c r="C24" s="469"/>
      <c r="D24" s="469"/>
      <c r="E24" s="469"/>
      <c r="F24" s="469"/>
      <c r="G24" s="534" t="s">
        <v>251</v>
      </c>
      <c r="H24" s="533"/>
      <c r="I24" s="469"/>
      <c r="J24" s="469"/>
      <c r="K24" s="469"/>
      <c r="L24" s="469"/>
    </row>
    <row r="25" ht="15.75" customHeight="1" spans="1:12">
      <c r="A25" s="534" t="s">
        <v>271</v>
      </c>
      <c r="B25" s="532"/>
      <c r="C25" s="469"/>
      <c r="D25" s="469"/>
      <c r="E25" s="469"/>
      <c r="F25" s="469"/>
      <c r="G25" s="534" t="s">
        <v>253</v>
      </c>
      <c r="H25" s="533"/>
      <c r="I25" s="469"/>
      <c r="J25" s="469"/>
      <c r="K25" s="469"/>
      <c r="L25" s="469"/>
    </row>
    <row r="26" ht="15.75" customHeight="1" spans="1:12">
      <c r="A26" s="534" t="s">
        <v>551</v>
      </c>
      <c r="B26" s="532"/>
      <c r="C26" s="469"/>
      <c r="D26" s="469"/>
      <c r="E26" s="469"/>
      <c r="F26" s="469"/>
      <c r="G26" s="534" t="s">
        <v>256</v>
      </c>
      <c r="H26" s="533"/>
      <c r="I26" s="469"/>
      <c r="J26" s="469"/>
      <c r="K26" s="469"/>
      <c r="L26" s="469"/>
    </row>
    <row r="27" ht="15.75" customHeight="1" spans="1:12">
      <c r="A27" s="534" t="s">
        <v>552</v>
      </c>
      <c r="B27" s="532"/>
      <c r="C27" s="469"/>
      <c r="D27" s="469"/>
      <c r="E27" s="469"/>
      <c r="F27" s="469"/>
      <c r="G27" s="534" t="s">
        <v>259</v>
      </c>
      <c r="H27" s="533"/>
      <c r="I27" s="469"/>
      <c r="J27" s="469"/>
      <c r="K27" s="469"/>
      <c r="L27" s="469"/>
    </row>
    <row r="28" ht="15.75" customHeight="1" spans="1:12">
      <c r="A28" s="534" t="s">
        <v>274</v>
      </c>
      <c r="B28" s="532"/>
      <c r="C28" s="469"/>
      <c r="D28" s="469"/>
      <c r="E28" s="469"/>
      <c r="F28" s="469"/>
      <c r="G28" s="534" t="s">
        <v>262</v>
      </c>
      <c r="H28" s="533"/>
      <c r="I28" s="469"/>
      <c r="J28" s="469"/>
      <c r="K28" s="469"/>
      <c r="L28" s="469"/>
    </row>
    <row r="29" ht="15.75" customHeight="1" spans="1:12">
      <c r="A29" s="534" t="s">
        <v>553</v>
      </c>
      <c r="B29" s="532"/>
      <c r="C29" s="469"/>
      <c r="D29" s="469"/>
      <c r="E29" s="469"/>
      <c r="F29" s="469"/>
      <c r="G29" s="534" t="s">
        <v>265</v>
      </c>
      <c r="H29" s="533"/>
      <c r="I29" s="469"/>
      <c r="J29" s="469"/>
      <c r="K29" s="469"/>
      <c r="L29" s="469"/>
    </row>
    <row r="30" ht="15.75" customHeight="1" spans="1:12">
      <c r="A30" s="534" t="s">
        <v>289</v>
      </c>
      <c r="B30" s="532"/>
      <c r="C30" s="469"/>
      <c r="D30" s="469"/>
      <c r="E30" s="469"/>
      <c r="F30" s="469"/>
      <c r="G30" s="536" t="s">
        <v>554</v>
      </c>
      <c r="H30" s="533"/>
      <c r="I30" s="469">
        <f>SUM(I22:I29)</f>
        <v>0</v>
      </c>
      <c r="J30" s="469">
        <f>SUM(J22:J29)</f>
        <v>0</v>
      </c>
      <c r="K30" s="469">
        <f>SUM(K22:K29)</f>
        <v>0</v>
      </c>
      <c r="L30" s="469">
        <f>SUM(L22:L29)</f>
        <v>0</v>
      </c>
    </row>
    <row r="31" ht="15.75" customHeight="1" spans="1:12">
      <c r="A31" s="534" t="s">
        <v>294</v>
      </c>
      <c r="B31" s="532"/>
      <c r="C31" s="469"/>
      <c r="D31" s="469"/>
      <c r="E31" s="469"/>
      <c r="F31" s="469"/>
      <c r="G31" s="536" t="s">
        <v>555</v>
      </c>
      <c r="H31" s="533"/>
      <c r="I31" s="469">
        <f>I20+I30</f>
        <v>0</v>
      </c>
      <c r="J31" s="469">
        <f>J20+J30</f>
        <v>0</v>
      </c>
      <c r="K31" s="469">
        <f>K20+K30</f>
        <v>0</v>
      </c>
      <c r="L31" s="469">
        <f>L20+L30</f>
        <v>0</v>
      </c>
    </row>
    <row r="32" ht="15.75" customHeight="1" spans="1:12">
      <c r="A32" s="534" t="s">
        <v>295</v>
      </c>
      <c r="B32" s="532"/>
      <c r="C32" s="469"/>
      <c r="D32" s="469"/>
      <c r="E32" s="469"/>
      <c r="F32" s="469"/>
      <c r="G32" s="538" t="s">
        <v>556</v>
      </c>
      <c r="H32" s="533"/>
      <c r="I32" s="469"/>
      <c r="J32" s="469"/>
      <c r="K32" s="469"/>
      <c r="L32" s="469"/>
    </row>
    <row r="33" ht="15.75" customHeight="1" spans="1:12">
      <c r="A33" s="534" t="s">
        <v>557</v>
      </c>
      <c r="B33" s="532"/>
      <c r="C33" s="469"/>
      <c r="D33" s="469"/>
      <c r="E33" s="469"/>
      <c r="F33" s="469"/>
      <c r="G33" s="539" t="s">
        <v>558</v>
      </c>
      <c r="H33" s="535"/>
      <c r="I33" s="469"/>
      <c r="J33" s="469"/>
      <c r="K33" s="469"/>
      <c r="L33" s="469"/>
    </row>
    <row r="34" ht="15.75" customHeight="1" spans="1:12">
      <c r="A34" s="534" t="s">
        <v>297</v>
      </c>
      <c r="B34" s="532"/>
      <c r="C34" s="469"/>
      <c r="D34" s="469"/>
      <c r="E34" s="469"/>
      <c r="F34" s="469"/>
      <c r="G34" s="540" t="s">
        <v>559</v>
      </c>
      <c r="H34" s="537"/>
      <c r="I34" s="469"/>
      <c r="J34" s="469"/>
      <c r="K34" s="469"/>
      <c r="L34" s="469"/>
    </row>
    <row r="35" ht="15.75" customHeight="1" spans="1:12">
      <c r="A35" s="534" t="s">
        <v>302</v>
      </c>
      <c r="B35" s="532"/>
      <c r="C35" s="469"/>
      <c r="D35" s="469"/>
      <c r="E35" s="469"/>
      <c r="F35" s="469"/>
      <c r="G35" s="540" t="s">
        <v>560</v>
      </c>
      <c r="H35" s="533"/>
      <c r="I35" s="469"/>
      <c r="J35" s="469"/>
      <c r="K35" s="469"/>
      <c r="L35" s="469"/>
    </row>
    <row r="36" ht="15.75" customHeight="1" spans="1:12">
      <c r="A36" s="534" t="s">
        <v>303</v>
      </c>
      <c r="B36" s="532"/>
      <c r="C36" s="469"/>
      <c r="D36" s="469"/>
      <c r="E36" s="469"/>
      <c r="F36" s="469"/>
      <c r="G36" s="540" t="s">
        <v>561</v>
      </c>
      <c r="H36" s="533"/>
      <c r="I36" s="469"/>
      <c r="J36" s="469"/>
      <c r="K36" s="469"/>
      <c r="L36" s="469"/>
    </row>
    <row r="37" ht="15.75" customHeight="1" spans="1:12">
      <c r="A37" s="534" t="s">
        <v>304</v>
      </c>
      <c r="B37" s="532"/>
      <c r="C37" s="469"/>
      <c r="D37" s="469"/>
      <c r="E37" s="469"/>
      <c r="F37" s="469"/>
      <c r="G37" s="539" t="s">
        <v>562</v>
      </c>
      <c r="H37" s="533"/>
      <c r="I37" s="469"/>
      <c r="J37" s="469"/>
      <c r="K37" s="469"/>
      <c r="L37" s="469"/>
    </row>
    <row r="38" ht="15.75" customHeight="1" spans="1:12">
      <c r="A38" s="534" t="s">
        <v>305</v>
      </c>
      <c r="B38" s="532"/>
      <c r="C38" s="469"/>
      <c r="D38" s="469"/>
      <c r="E38" s="469"/>
      <c r="F38" s="469"/>
      <c r="G38" s="539" t="s">
        <v>563</v>
      </c>
      <c r="H38" s="533"/>
      <c r="I38" s="469"/>
      <c r="J38" s="469"/>
      <c r="K38" s="469"/>
      <c r="L38" s="469"/>
    </row>
    <row r="39" ht="15.75" customHeight="1" spans="1:12">
      <c r="A39" s="534" t="s">
        <v>306</v>
      </c>
      <c r="B39" s="532"/>
      <c r="C39" s="469"/>
      <c r="D39" s="469"/>
      <c r="E39" s="469"/>
      <c r="F39" s="469"/>
      <c r="G39" s="540" t="s">
        <v>564</v>
      </c>
      <c r="H39" s="533"/>
      <c r="I39" s="469"/>
      <c r="J39" s="469"/>
      <c r="K39" s="469"/>
      <c r="L39" s="469"/>
    </row>
    <row r="40" ht="15.75" customHeight="1" spans="1:12">
      <c r="A40" s="536" t="s">
        <v>565</v>
      </c>
      <c r="B40" s="532"/>
      <c r="C40" s="469">
        <f>SUM(C22:C39)</f>
        <v>0</v>
      </c>
      <c r="D40" s="469">
        <f>SUM(D22:D39)</f>
        <v>0</v>
      </c>
      <c r="E40" s="469">
        <f>SUM(E22:E39)</f>
        <v>0</v>
      </c>
      <c r="F40" s="469">
        <f>SUM(F22:F39)</f>
        <v>0</v>
      </c>
      <c r="G40" s="539" t="s">
        <v>566</v>
      </c>
      <c r="H40" s="533"/>
      <c r="I40" s="469"/>
      <c r="J40" s="469"/>
      <c r="K40" s="469"/>
      <c r="L40" s="469"/>
    </row>
    <row r="41" ht="15.75" customHeight="1" spans="1:12">
      <c r="A41" s="541"/>
      <c r="B41" s="541"/>
      <c r="C41" s="469"/>
      <c r="D41" s="469"/>
      <c r="E41" s="469"/>
      <c r="F41" s="469"/>
      <c r="G41" s="539" t="s">
        <v>567</v>
      </c>
      <c r="H41" s="533"/>
      <c r="I41" s="469"/>
      <c r="J41" s="469"/>
      <c r="K41" s="469"/>
      <c r="L41" s="469"/>
    </row>
    <row r="42" ht="15.75" customHeight="1" spans="1:12">
      <c r="A42" s="541"/>
      <c r="B42" s="541"/>
      <c r="C42" s="469"/>
      <c r="D42" s="469"/>
      <c r="E42" s="469"/>
      <c r="F42" s="469"/>
      <c r="G42" s="539" t="s">
        <v>568</v>
      </c>
      <c r="H42" s="533"/>
      <c r="I42" s="469"/>
      <c r="J42" s="469"/>
      <c r="K42" s="469"/>
      <c r="L42" s="469"/>
    </row>
    <row r="43" ht="15.75" customHeight="1" spans="1:12">
      <c r="A43" s="542"/>
      <c r="B43" s="532"/>
      <c r="C43" s="469"/>
      <c r="D43" s="469"/>
      <c r="E43" s="469"/>
      <c r="F43" s="469"/>
      <c r="G43" s="543" t="s">
        <v>569</v>
      </c>
      <c r="H43" s="533"/>
      <c r="I43" s="469">
        <f>SUM(I33:I42)-I35-I36-I38</f>
        <v>0</v>
      </c>
      <c r="J43" s="469">
        <f>SUM(J33:J42)-J35-J36-J38</f>
        <v>0</v>
      </c>
      <c r="K43" s="469">
        <f>SUM(K33:K42)-K35-K36-K38</f>
        <v>0</v>
      </c>
      <c r="L43" s="469">
        <f>SUM(L33:L42)-L35-L36-L38</f>
        <v>0</v>
      </c>
    </row>
    <row r="44" ht="24" spans="1:12">
      <c r="A44" s="536" t="s">
        <v>570</v>
      </c>
      <c r="B44" s="532"/>
      <c r="C44" s="469">
        <f>C20+C40</f>
        <v>0</v>
      </c>
      <c r="D44" s="469">
        <f>D20+D40</f>
        <v>0</v>
      </c>
      <c r="E44" s="469">
        <f>E20+E40</f>
        <v>0</v>
      </c>
      <c r="F44" s="469">
        <f>F20+F40</f>
        <v>0</v>
      </c>
      <c r="G44" s="543" t="s">
        <v>571</v>
      </c>
      <c r="H44" s="533"/>
      <c r="I44" s="469">
        <f>I31+I43</f>
        <v>0</v>
      </c>
      <c r="J44" s="469">
        <f>J31+J43</f>
        <v>0</v>
      </c>
      <c r="K44" s="469">
        <f>K31+K43</f>
        <v>0</v>
      </c>
      <c r="L44" s="469">
        <f>L31+L43</f>
        <v>0</v>
      </c>
    </row>
    <row r="45" s="520" customFormat="1" ht="15.75" customHeight="1" spans="1:12">
      <c r="A45" s="544"/>
      <c r="B45" s="544"/>
      <c r="C45" s="544"/>
      <c r="D45" s="544"/>
      <c r="E45" s="544"/>
      <c r="F45" s="544"/>
      <c r="G45" s="544"/>
      <c r="H45" s="544"/>
      <c r="I45" s="544"/>
      <c r="J45" s="544"/>
      <c r="K45" s="544"/>
      <c r="L45" s="544"/>
    </row>
  </sheetData>
  <mergeCells count="3">
    <mergeCell ref="A2:L2"/>
    <mergeCell ref="A3:L3"/>
    <mergeCell ref="A4:E4"/>
  </mergeCells>
  <hyperlinks>
    <hyperlink ref="A1" location="索引目录!C4" display="返回索引页"/>
  </hyperlinks>
  <pageMargins left="0.748031496062992" right="0.748031496062992" top="0.984251968503937" bottom="0.984251968503937" header="0.511811023622047" footer="0.511811023622047"/>
  <pageSetup paperSize="9" scale="64"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3">
    <pageSetUpPr fitToPage="1"/>
  </sheetPr>
  <dimension ref="A1:Q29"/>
  <sheetViews>
    <sheetView showGridLines="0" zoomScale="96" zoomScaleNormal="96" workbookViewId="0">
      <selection activeCell="J8" sqref="J8"/>
    </sheetView>
  </sheetViews>
  <sheetFormatPr defaultColWidth="9" defaultRowHeight="15.75" customHeight="1"/>
  <cols>
    <col min="1" max="1" width="4.20833333333333" style="3" customWidth="1"/>
    <col min="2" max="2" width="8" style="3" customWidth="1"/>
    <col min="3" max="3" width="4.70833333333333" style="3" customWidth="1"/>
    <col min="4" max="4" width="13.2083333333333" style="3" customWidth="1"/>
    <col min="5" max="5" width="8" style="3" customWidth="1"/>
    <col min="6" max="6" width="4.925" style="3" customWidth="1"/>
    <col min="7" max="7" width="9" style="3" customWidth="1"/>
    <col min="8" max="8" width="11.2083333333333" style="3" customWidth="1"/>
    <col min="9" max="9" width="10.2083333333333" style="3" customWidth="1"/>
    <col min="10" max="10" width="11.7083333333333" style="3" customWidth="1"/>
    <col min="11" max="11" width="9" style="3" customWidth="1"/>
    <col min="12" max="12" width="9.70833333333333" style="3" customWidth="1"/>
    <col min="13" max="13" width="8.70833333333333" style="3" customWidth="1"/>
    <col min="14" max="14" width="10.7083333333333" style="3" customWidth="1"/>
    <col min="15" max="15" width="8" style="3" customWidth="1"/>
    <col min="16" max="16" width="5.5" style="3" customWidth="1"/>
    <col min="17" max="18" width="9" style="3" customWidth="1"/>
    <col min="19" max="16384" width="9" style="3"/>
  </cols>
  <sheetData>
    <row r="1" customHeight="1" spans="1:1">
      <c r="A1" s="4" t="s">
        <v>0</v>
      </c>
    </row>
    <row r="2" s="1" customFormat="1" ht="30" customHeight="1" spans="1:1">
      <c r="A2" s="5" t="s">
        <v>135</v>
      </c>
    </row>
    <row r="3" customHeight="1" spans="1:1">
      <c r="A3" s="2" t="e">
        <f>"评估基准日："&amp;TEXT(#REF!,"yyyy年mm月dd日")</f>
        <v>#REF!</v>
      </c>
    </row>
    <row r="4" ht="14.25" customHeight="1" spans="1:16">
      <c r="A4" s="2"/>
      <c r="B4" s="2"/>
      <c r="C4" s="2"/>
      <c r="D4" s="2"/>
      <c r="E4" s="2"/>
      <c r="F4" s="2"/>
      <c r="G4" s="2"/>
      <c r="H4" s="2"/>
      <c r="I4" s="2"/>
      <c r="J4" s="2"/>
      <c r="K4" s="2"/>
      <c r="L4" s="2"/>
      <c r="M4" s="2"/>
      <c r="N4" s="2"/>
      <c r="O4" s="2"/>
      <c r="P4" s="2" t="s">
        <v>3487</v>
      </c>
    </row>
    <row r="5" customHeight="1" spans="1:16">
      <c r="A5" s="3" t="e">
        <f>#REF!&amp;"："&amp;#REF!</f>
        <v>#REF!</v>
      </c>
      <c r="P5" s="7" t="s">
        <v>574</v>
      </c>
    </row>
    <row r="6" s="2" customFormat="1" ht="12.75" customHeight="1" spans="1:16">
      <c r="A6" s="25" t="s">
        <v>4</v>
      </c>
      <c r="B6" s="88" t="s">
        <v>1691</v>
      </c>
      <c r="C6" s="25" t="s">
        <v>3488</v>
      </c>
      <c r="D6" s="88" t="s">
        <v>3489</v>
      </c>
      <c r="E6" s="88" t="s">
        <v>997</v>
      </c>
      <c r="F6" s="88" t="s">
        <v>998</v>
      </c>
      <c r="G6" s="88" t="s">
        <v>3490</v>
      </c>
      <c r="H6" s="88" t="s">
        <v>3491</v>
      </c>
      <c r="I6" s="25" t="s">
        <v>6</v>
      </c>
      <c r="J6" s="69"/>
      <c r="K6" s="88" t="s">
        <v>979</v>
      </c>
      <c r="L6" s="25" t="s">
        <v>7</v>
      </c>
      <c r="M6" s="72"/>
      <c r="N6" s="69"/>
      <c r="O6" s="88" t="s">
        <v>576</v>
      </c>
      <c r="P6" s="88" t="s">
        <v>176</v>
      </c>
    </row>
    <row r="7" s="2" customFormat="1" ht="12.75" customHeight="1" spans="1:17">
      <c r="A7" s="89"/>
      <c r="B7" s="89"/>
      <c r="C7" s="89"/>
      <c r="D7" s="89"/>
      <c r="E7" s="89"/>
      <c r="F7" s="89"/>
      <c r="G7" s="89"/>
      <c r="H7" s="89"/>
      <c r="I7" s="94" t="s">
        <v>10</v>
      </c>
      <c r="J7" s="94" t="s">
        <v>11</v>
      </c>
      <c r="K7" s="89"/>
      <c r="L7" s="94" t="s">
        <v>10</v>
      </c>
      <c r="M7" s="95" t="s">
        <v>1141</v>
      </c>
      <c r="N7" s="94" t="s">
        <v>11</v>
      </c>
      <c r="O7" s="89"/>
      <c r="P7" s="89"/>
      <c r="Q7" s="2" t="s">
        <v>1248</v>
      </c>
    </row>
    <row r="8" ht="12.75" customHeight="1" spans="1:17">
      <c r="A8" s="90" t="str">
        <f t="shared" ref="A8" si="0">IF(C8="","",ROW()-7)</f>
        <v/>
      </c>
      <c r="B8" s="90"/>
      <c r="C8" s="91"/>
      <c r="D8" s="91"/>
      <c r="E8" s="91"/>
      <c r="F8" s="92"/>
      <c r="G8" s="93"/>
      <c r="H8" s="91"/>
      <c r="I8" s="16"/>
      <c r="J8" s="96"/>
      <c r="K8" s="96"/>
      <c r="L8" s="16"/>
      <c r="M8" s="96"/>
      <c r="N8" s="96"/>
      <c r="O8" s="23" t="str">
        <f t="shared" ref="O8" si="1">IF(J8-K8=0,"",(N8-J8+K8)/(J8-K8)*100)</f>
        <v/>
      </c>
      <c r="P8" s="91"/>
      <c r="Q8" s="2" t="s">
        <v>3492</v>
      </c>
    </row>
    <row r="9" ht="12.75" customHeight="1" spans="1:17">
      <c r="A9" s="90" t="str">
        <f t="shared" ref="A9:A24" si="2">IF(C9="","",ROW()-7)</f>
        <v/>
      </c>
      <c r="B9" s="90"/>
      <c r="C9" s="91"/>
      <c r="D9" s="91"/>
      <c r="E9" s="91"/>
      <c r="F9" s="92"/>
      <c r="G9" s="93"/>
      <c r="H9" s="91"/>
      <c r="I9" s="16"/>
      <c r="J9" s="96"/>
      <c r="K9" s="96"/>
      <c r="L9" s="16"/>
      <c r="M9" s="96"/>
      <c r="N9" s="96"/>
      <c r="O9" s="23" t="str">
        <f t="shared" ref="O9:O27" si="3">IF(J9-K9=0,"",(N9-J9+K9)/(J9-K9)*100)</f>
        <v/>
      </c>
      <c r="P9" s="91"/>
      <c r="Q9" s="2" t="s">
        <v>3493</v>
      </c>
    </row>
    <row r="10" ht="12.75" customHeight="1" spans="1:17">
      <c r="A10" s="90" t="str">
        <f t="shared" si="2"/>
        <v/>
      </c>
      <c r="B10" s="90"/>
      <c r="C10" s="91"/>
      <c r="D10" s="91"/>
      <c r="E10" s="91"/>
      <c r="F10" s="92"/>
      <c r="G10" s="93"/>
      <c r="H10" s="91"/>
      <c r="I10" s="16"/>
      <c r="J10" s="96"/>
      <c r="K10" s="96"/>
      <c r="L10" s="16"/>
      <c r="M10" s="96"/>
      <c r="N10" s="96"/>
      <c r="O10" s="23" t="str">
        <f t="shared" si="3"/>
        <v/>
      </c>
      <c r="P10" s="91"/>
      <c r="Q10" s="2" t="s">
        <v>3494</v>
      </c>
    </row>
    <row r="11" ht="12.75" customHeight="1" spans="1:17">
      <c r="A11" s="90" t="str">
        <f t="shared" si="2"/>
        <v/>
      </c>
      <c r="B11" s="90"/>
      <c r="C11" s="91"/>
      <c r="D11" s="91"/>
      <c r="E11" s="91"/>
      <c r="F11" s="92"/>
      <c r="G11" s="93"/>
      <c r="H11" s="91"/>
      <c r="I11" s="16"/>
      <c r="J11" s="96"/>
      <c r="K11" s="96"/>
      <c r="L11" s="16"/>
      <c r="M11" s="96"/>
      <c r="N11" s="96"/>
      <c r="O11" s="23" t="str">
        <f t="shared" si="3"/>
        <v/>
      </c>
      <c r="P11" s="91"/>
      <c r="Q11" s="2" t="s">
        <v>3495</v>
      </c>
    </row>
    <row r="12" ht="12.75" customHeight="1" spans="1:17">
      <c r="A12" s="90" t="str">
        <f t="shared" si="2"/>
        <v/>
      </c>
      <c r="B12" s="90"/>
      <c r="C12" s="91"/>
      <c r="D12" s="91"/>
      <c r="E12" s="91"/>
      <c r="F12" s="92"/>
      <c r="G12" s="93"/>
      <c r="H12" s="91"/>
      <c r="I12" s="16"/>
      <c r="J12" s="96"/>
      <c r="K12" s="96"/>
      <c r="L12" s="16"/>
      <c r="M12" s="96"/>
      <c r="N12" s="96"/>
      <c r="O12" s="23" t="str">
        <f t="shared" si="3"/>
        <v/>
      </c>
      <c r="P12" s="91"/>
      <c r="Q12" s="2" t="s">
        <v>3496</v>
      </c>
    </row>
    <row r="13" ht="12.75" customHeight="1" spans="1:17">
      <c r="A13" s="90" t="str">
        <f t="shared" si="2"/>
        <v/>
      </c>
      <c r="B13" s="90"/>
      <c r="C13" s="91"/>
      <c r="D13" s="91"/>
      <c r="E13" s="91"/>
      <c r="F13" s="92"/>
      <c r="G13" s="93"/>
      <c r="H13" s="91"/>
      <c r="I13" s="16"/>
      <c r="J13" s="96"/>
      <c r="K13" s="96"/>
      <c r="L13" s="16"/>
      <c r="M13" s="96"/>
      <c r="N13" s="96"/>
      <c r="O13" s="23" t="str">
        <f t="shared" si="3"/>
        <v/>
      </c>
      <c r="P13" s="91"/>
      <c r="Q13" s="2" t="s">
        <v>3497</v>
      </c>
    </row>
    <row r="14" ht="12.75" customHeight="1" spans="1:17">
      <c r="A14" s="90" t="str">
        <f t="shared" si="2"/>
        <v/>
      </c>
      <c r="B14" s="90"/>
      <c r="C14" s="91"/>
      <c r="D14" s="91"/>
      <c r="E14" s="91"/>
      <c r="F14" s="92"/>
      <c r="G14" s="93"/>
      <c r="H14" s="91"/>
      <c r="I14" s="16"/>
      <c r="J14" s="96"/>
      <c r="K14" s="96"/>
      <c r="L14" s="16"/>
      <c r="M14" s="96"/>
      <c r="N14" s="96"/>
      <c r="O14" s="23" t="str">
        <f t="shared" si="3"/>
        <v/>
      </c>
      <c r="P14" s="91"/>
      <c r="Q14" s="2" t="s">
        <v>3498</v>
      </c>
    </row>
    <row r="15" ht="12.75" customHeight="1" spans="1:17">
      <c r="A15" s="90" t="str">
        <f t="shared" si="2"/>
        <v/>
      </c>
      <c r="B15" s="90"/>
      <c r="C15" s="91"/>
      <c r="D15" s="91"/>
      <c r="E15" s="91"/>
      <c r="F15" s="92"/>
      <c r="G15" s="93"/>
      <c r="H15" s="91"/>
      <c r="I15" s="16"/>
      <c r="J15" s="96"/>
      <c r="K15" s="96"/>
      <c r="L15" s="16"/>
      <c r="M15" s="96"/>
      <c r="N15" s="96"/>
      <c r="O15" s="23" t="str">
        <f t="shared" si="3"/>
        <v/>
      </c>
      <c r="P15" s="91"/>
      <c r="Q15" s="2" t="s">
        <v>3499</v>
      </c>
    </row>
    <row r="16" ht="12.75" customHeight="1" spans="1:17">
      <c r="A16" s="90" t="str">
        <f t="shared" si="2"/>
        <v/>
      </c>
      <c r="B16" s="90"/>
      <c r="C16" s="91"/>
      <c r="D16" s="91"/>
      <c r="E16" s="91"/>
      <c r="F16" s="92"/>
      <c r="G16" s="93"/>
      <c r="H16" s="91"/>
      <c r="I16" s="16"/>
      <c r="J16" s="96"/>
      <c r="K16" s="96"/>
      <c r="L16" s="16"/>
      <c r="M16" s="96"/>
      <c r="N16" s="96"/>
      <c r="O16" s="23" t="str">
        <f t="shared" si="3"/>
        <v/>
      </c>
      <c r="P16" s="91"/>
      <c r="Q16" s="2" t="s">
        <v>3500</v>
      </c>
    </row>
    <row r="17" ht="12.75" customHeight="1" spans="1:17">
      <c r="A17" s="90" t="str">
        <f t="shared" si="2"/>
        <v/>
      </c>
      <c r="B17" s="90"/>
      <c r="C17" s="91"/>
      <c r="D17" s="91"/>
      <c r="E17" s="91"/>
      <c r="F17" s="92"/>
      <c r="G17" s="93"/>
      <c r="H17" s="91"/>
      <c r="I17" s="16"/>
      <c r="J17" s="96"/>
      <c r="K17" s="96"/>
      <c r="L17" s="16"/>
      <c r="M17" s="96"/>
      <c r="N17" s="96"/>
      <c r="O17" s="23" t="str">
        <f t="shared" si="3"/>
        <v/>
      </c>
      <c r="P17" s="91"/>
      <c r="Q17" s="2" t="s">
        <v>3501</v>
      </c>
    </row>
    <row r="18" ht="12.75" customHeight="1" spans="1:17">
      <c r="A18" s="90" t="str">
        <f t="shared" si="2"/>
        <v/>
      </c>
      <c r="B18" s="90"/>
      <c r="C18" s="91"/>
      <c r="D18" s="91"/>
      <c r="E18" s="91"/>
      <c r="F18" s="92"/>
      <c r="G18" s="93"/>
      <c r="H18" s="91"/>
      <c r="I18" s="16"/>
      <c r="J18" s="96"/>
      <c r="K18" s="96"/>
      <c r="L18" s="16"/>
      <c r="M18" s="96"/>
      <c r="N18" s="96"/>
      <c r="O18" s="23" t="str">
        <f t="shared" si="3"/>
        <v/>
      </c>
      <c r="P18" s="91"/>
      <c r="Q18" s="2" t="s">
        <v>3502</v>
      </c>
    </row>
    <row r="19" ht="12.75" customHeight="1" spans="1:17">
      <c r="A19" s="90" t="str">
        <f t="shared" si="2"/>
        <v/>
      </c>
      <c r="B19" s="90"/>
      <c r="C19" s="91"/>
      <c r="D19" s="91"/>
      <c r="E19" s="91"/>
      <c r="F19" s="92"/>
      <c r="G19" s="93"/>
      <c r="H19" s="91"/>
      <c r="I19" s="16"/>
      <c r="J19" s="96"/>
      <c r="K19" s="96"/>
      <c r="L19" s="16"/>
      <c r="M19" s="96"/>
      <c r="N19" s="96"/>
      <c r="O19" s="23" t="str">
        <f t="shared" si="3"/>
        <v/>
      </c>
      <c r="P19" s="91"/>
      <c r="Q19" s="2" t="s">
        <v>3503</v>
      </c>
    </row>
    <row r="20" ht="12.75" customHeight="1" spans="1:17">
      <c r="A20" s="90" t="str">
        <f t="shared" si="2"/>
        <v/>
      </c>
      <c r="B20" s="90"/>
      <c r="C20" s="91"/>
      <c r="D20" s="91"/>
      <c r="E20" s="91"/>
      <c r="F20" s="92"/>
      <c r="G20" s="93"/>
      <c r="H20" s="91"/>
      <c r="I20" s="16"/>
      <c r="J20" s="96"/>
      <c r="K20" s="96"/>
      <c r="L20" s="16"/>
      <c r="M20" s="96"/>
      <c r="N20" s="96"/>
      <c r="O20" s="23" t="str">
        <f t="shared" si="3"/>
        <v/>
      </c>
      <c r="P20" s="91"/>
      <c r="Q20" s="2" t="s">
        <v>3504</v>
      </c>
    </row>
    <row r="21" ht="12.75" customHeight="1" spans="1:17">
      <c r="A21" s="90" t="str">
        <f t="shared" si="2"/>
        <v/>
      </c>
      <c r="B21" s="90"/>
      <c r="C21" s="91"/>
      <c r="D21" s="91"/>
      <c r="E21" s="91"/>
      <c r="F21" s="92"/>
      <c r="G21" s="93"/>
      <c r="H21" s="91"/>
      <c r="I21" s="16"/>
      <c r="J21" s="96"/>
      <c r="K21" s="96"/>
      <c r="L21" s="16"/>
      <c r="M21" s="96"/>
      <c r="N21" s="96"/>
      <c r="O21" s="23" t="str">
        <f t="shared" si="3"/>
        <v/>
      </c>
      <c r="P21" s="91"/>
      <c r="Q21" s="2" t="s">
        <v>3505</v>
      </c>
    </row>
    <row r="22" ht="12.75" customHeight="1" spans="1:17">
      <c r="A22" s="90" t="str">
        <f t="shared" si="2"/>
        <v/>
      </c>
      <c r="B22" s="90"/>
      <c r="C22" s="91"/>
      <c r="D22" s="91"/>
      <c r="E22" s="91"/>
      <c r="F22" s="92"/>
      <c r="G22" s="93"/>
      <c r="H22" s="91"/>
      <c r="I22" s="16"/>
      <c r="J22" s="96"/>
      <c r="K22" s="96"/>
      <c r="L22" s="16"/>
      <c r="M22" s="96"/>
      <c r="N22" s="96"/>
      <c r="O22" s="23" t="str">
        <f t="shared" si="3"/>
        <v/>
      </c>
      <c r="P22" s="91"/>
      <c r="Q22" s="2" t="s">
        <v>3506</v>
      </c>
    </row>
    <row r="23" ht="12.75" customHeight="1" spans="1:17">
      <c r="A23" s="90" t="str">
        <f t="shared" si="2"/>
        <v/>
      </c>
      <c r="B23" s="90"/>
      <c r="C23" s="91"/>
      <c r="D23" s="91"/>
      <c r="E23" s="91"/>
      <c r="F23" s="92"/>
      <c r="G23" s="93"/>
      <c r="H23" s="91"/>
      <c r="I23" s="16"/>
      <c r="J23" s="96"/>
      <c r="K23" s="96"/>
      <c r="L23" s="16"/>
      <c r="M23" s="96"/>
      <c r="N23" s="96"/>
      <c r="O23" s="23" t="str">
        <f t="shared" si="3"/>
        <v/>
      </c>
      <c r="P23" s="91"/>
      <c r="Q23" s="2" t="s">
        <v>3507</v>
      </c>
    </row>
    <row r="24" ht="12.75" customHeight="1" spans="1:17">
      <c r="A24" s="90" t="str">
        <f t="shared" si="2"/>
        <v/>
      </c>
      <c r="B24" s="90"/>
      <c r="C24" s="91"/>
      <c r="D24" s="91"/>
      <c r="E24" s="91"/>
      <c r="F24" s="92"/>
      <c r="G24" s="93"/>
      <c r="H24" s="91"/>
      <c r="I24" s="16"/>
      <c r="J24" s="96"/>
      <c r="K24" s="96"/>
      <c r="L24" s="16"/>
      <c r="M24" s="96"/>
      <c r="N24" s="96"/>
      <c r="O24" s="23" t="str">
        <f t="shared" si="3"/>
        <v/>
      </c>
      <c r="P24" s="91"/>
      <c r="Q24" s="2" t="s">
        <v>3508</v>
      </c>
    </row>
    <row r="25" ht="12.75" customHeight="1" spans="1:16">
      <c r="A25" s="13" t="s">
        <v>3509</v>
      </c>
      <c r="B25" s="72"/>
      <c r="C25" s="72"/>
      <c r="D25" s="69"/>
      <c r="E25" s="14"/>
      <c r="F25" s="46"/>
      <c r="G25" s="15"/>
      <c r="H25" s="14"/>
      <c r="I25" s="16">
        <f>SUM(I8:I24)</f>
        <v>0</v>
      </c>
      <c r="J25" s="16">
        <f>SUM(J8:J24)</f>
        <v>0</v>
      </c>
      <c r="K25" s="16">
        <f>SUM(K8:K24)</f>
        <v>0</v>
      </c>
      <c r="L25" s="16">
        <f>SUM(L8:L24)</f>
        <v>0</v>
      </c>
      <c r="M25" s="16"/>
      <c r="N25" s="16">
        <f>SUM(N8:N24)</f>
        <v>0</v>
      </c>
      <c r="O25" s="23" t="str">
        <f t="shared" si="3"/>
        <v/>
      </c>
      <c r="P25" s="14"/>
    </row>
    <row r="26" ht="12.75" customHeight="1" spans="1:16">
      <c r="A26" s="13" t="s">
        <v>3510</v>
      </c>
      <c r="B26" s="72"/>
      <c r="C26" s="72"/>
      <c r="D26" s="69"/>
      <c r="E26" s="14"/>
      <c r="F26" s="46"/>
      <c r="G26" s="15"/>
      <c r="H26" s="14"/>
      <c r="I26" s="16"/>
      <c r="J26" s="16">
        <f>K25</f>
        <v>0</v>
      </c>
      <c r="K26" s="16"/>
      <c r="L26" s="16"/>
      <c r="M26" s="16"/>
      <c r="N26" s="16"/>
      <c r="O26" s="23"/>
      <c r="P26" s="14"/>
    </row>
    <row r="27" customHeight="1" spans="1:16">
      <c r="A27" s="17" t="s">
        <v>3511</v>
      </c>
      <c r="B27" s="9"/>
      <c r="C27" s="9"/>
      <c r="D27" s="18"/>
      <c r="E27" s="17"/>
      <c r="F27" s="19">
        <f>SUM(F8:F24)</f>
        <v>0</v>
      </c>
      <c r="G27" s="17"/>
      <c r="H27" s="17"/>
      <c r="I27" s="23">
        <f>I25-I26</f>
        <v>0</v>
      </c>
      <c r="J27" s="23">
        <f>J25-J26</f>
        <v>0</v>
      </c>
      <c r="K27" s="23"/>
      <c r="L27" s="23">
        <f>L25</f>
        <v>0</v>
      </c>
      <c r="M27" s="17"/>
      <c r="N27" s="23">
        <f>N25</f>
        <v>0</v>
      </c>
      <c r="O27" s="23" t="str">
        <f t="shared" si="3"/>
        <v/>
      </c>
      <c r="P27" s="20"/>
    </row>
    <row r="28" customHeight="1" spans="1:17">
      <c r="A28" s="3" t="e">
        <f>#REF!&amp;"填表人："&amp;#REF!</f>
        <v>#REF!</v>
      </c>
      <c r="N28" s="3" t="e">
        <f>"评估人员："&amp;#REF!</f>
        <v>#REF!</v>
      </c>
      <c r="Q28" s="3" t="s">
        <v>1270</v>
      </c>
    </row>
    <row r="29" customHeight="1" spans="1:1">
      <c r="A29" s="3" t="e">
        <f>"填表日期："&amp;YEAR(#REF!)&amp;"年"&amp;MONTH(#REF!)&amp;"月"&amp;DAY(#REF!)&amp;"日"</f>
        <v>#REF!</v>
      </c>
    </row>
  </sheetData>
  <mergeCells count="18">
    <mergeCell ref="A2:P2"/>
    <mergeCell ref="A3:P3"/>
    <mergeCell ref="I6:J6"/>
    <mergeCell ref="L6:N6"/>
    <mergeCell ref="A25:D25"/>
    <mergeCell ref="A26:D26"/>
    <mergeCell ref="A27:D27"/>
    <mergeCell ref="A6:A7"/>
    <mergeCell ref="B6:B7"/>
    <mergeCell ref="C6:C7"/>
    <mergeCell ref="D6:D7"/>
    <mergeCell ref="E6:E7"/>
    <mergeCell ref="F6:F7"/>
    <mergeCell ref="G6:G7"/>
    <mergeCell ref="H6:H7"/>
    <mergeCell ref="K6:K7"/>
    <mergeCell ref="O6:O7"/>
    <mergeCell ref="P6:P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1">
    <pageSetUpPr fitToPage="1"/>
  </sheetPr>
  <dimension ref="A1:L29"/>
  <sheetViews>
    <sheetView showGridLines="0" zoomScale="96" zoomScaleNormal="96" workbookViewId="0">
      <selection activeCell="J8" sqref="J8"/>
    </sheetView>
  </sheetViews>
  <sheetFormatPr defaultColWidth="9" defaultRowHeight="15.75" customHeight="1"/>
  <cols>
    <col min="1" max="1" width="5.20833333333333" style="3" customWidth="1"/>
    <col min="2" max="3" width="16.2083333333333" style="3" customWidth="1"/>
    <col min="4" max="4" width="8.20833333333333" style="3" customWidth="1"/>
    <col min="5" max="5" width="16.2083333333333" style="3" customWidth="1"/>
    <col min="6" max="6" width="14.7083333333333" style="3" customWidth="1"/>
    <col min="7" max="7" width="12.7083333333333" style="3" customWidth="1"/>
    <col min="8" max="8" width="8.5" style="3" customWidth="1"/>
    <col min="9" max="9" width="10.7083333333333" style="3" customWidth="1"/>
    <col min="10" max="10" width="7.20833333333333" style="3" customWidth="1"/>
    <col min="11" max="11" width="18.2083333333333" style="3" customWidth="1"/>
    <col min="12" max="16384" width="9" style="3"/>
  </cols>
  <sheetData>
    <row r="1" customHeight="1" spans="1:1">
      <c r="A1" s="4" t="s">
        <v>0</v>
      </c>
    </row>
    <row r="2" s="1" customFormat="1" ht="30" customHeight="1" spans="1:1">
      <c r="A2" s="5" t="s">
        <v>139</v>
      </c>
    </row>
    <row r="3" customHeight="1" spans="1:1">
      <c r="A3" s="2" t="e">
        <f>"评估基准日："&amp;TEXT(#REF!,"yyyy年mm月dd日")</f>
        <v>#REF!</v>
      </c>
    </row>
    <row r="4" ht="14.25" customHeight="1" spans="1:11">
      <c r="A4" s="2"/>
      <c r="B4" s="2"/>
      <c r="C4" s="2"/>
      <c r="D4" s="2"/>
      <c r="E4" s="2"/>
      <c r="F4" s="2"/>
      <c r="G4" s="2"/>
      <c r="H4" s="2"/>
      <c r="I4" s="2"/>
      <c r="J4" s="2"/>
      <c r="K4" s="7" t="s">
        <v>3512</v>
      </c>
    </row>
    <row r="5" customHeight="1" spans="1:11">
      <c r="A5" s="8" t="e">
        <f>#REF!&amp;"："&amp;#REF!</f>
        <v>#REF!</v>
      </c>
      <c r="B5" s="9"/>
      <c r="C5" s="9"/>
      <c r="D5" s="9"/>
      <c r="E5" s="9"/>
      <c r="F5" s="9"/>
      <c r="K5" s="7" t="s">
        <v>1231</v>
      </c>
    </row>
    <row r="6" s="2" customFormat="1" ht="12.75" customHeight="1" spans="1:11">
      <c r="A6" s="11" t="s">
        <v>4</v>
      </c>
      <c r="B6" s="11" t="s">
        <v>3513</v>
      </c>
      <c r="C6" s="11" t="s">
        <v>3514</v>
      </c>
      <c r="D6" s="67" t="s">
        <v>3515</v>
      </c>
      <c r="E6" s="67" t="s">
        <v>3516</v>
      </c>
      <c r="F6" s="67" t="s">
        <v>3517</v>
      </c>
      <c r="G6" s="67" t="s">
        <v>6</v>
      </c>
      <c r="H6" s="67" t="s">
        <v>979</v>
      </c>
      <c r="I6" s="11" t="s">
        <v>7</v>
      </c>
      <c r="J6" s="11" t="s">
        <v>576</v>
      </c>
      <c r="K6" s="11" t="s">
        <v>176</v>
      </c>
    </row>
    <row r="7" ht="12.75" customHeight="1" spans="1:12">
      <c r="A7" s="84"/>
      <c r="B7" s="17"/>
      <c r="C7" s="17"/>
      <c r="D7" s="85"/>
      <c r="E7" s="85"/>
      <c r="F7" s="85"/>
      <c r="G7" s="84"/>
      <c r="H7" s="84"/>
      <c r="I7" s="84"/>
      <c r="J7" s="84"/>
      <c r="K7" s="84"/>
      <c r="L7" s="2" t="s">
        <v>1248</v>
      </c>
    </row>
    <row r="8" ht="12.75" customHeight="1" spans="1:12">
      <c r="A8" s="13" t="str">
        <f t="shared" ref="A8" si="0">IF(B8="","",ROW()-7)</f>
        <v/>
      </c>
      <c r="B8" s="14"/>
      <c r="C8" s="14"/>
      <c r="D8" s="14"/>
      <c r="E8" s="14"/>
      <c r="F8" s="13"/>
      <c r="G8" s="16"/>
      <c r="H8" s="16"/>
      <c r="I8" s="16"/>
      <c r="J8" s="57" t="str">
        <f t="shared" ref="J8" si="1">IF(G8-H8=0,"",(I8-G8+H8)/(G8-H8)*100)</f>
        <v/>
      </c>
      <c r="K8" s="14"/>
      <c r="L8" s="2" t="s">
        <v>3518</v>
      </c>
    </row>
    <row r="9" ht="12.75" customHeight="1" spans="1:12">
      <c r="A9" s="13" t="str">
        <f t="shared" ref="A9:A24" si="2">IF(B9="","",ROW()-7)</f>
        <v/>
      </c>
      <c r="B9" s="14"/>
      <c r="C9" s="14"/>
      <c r="D9" s="14"/>
      <c r="E9" s="14"/>
      <c r="F9" s="13"/>
      <c r="G9" s="16"/>
      <c r="H9" s="16"/>
      <c r="I9" s="16"/>
      <c r="J9" s="57" t="str">
        <f t="shared" ref="J9:J27" si="3">IF(G9-H9=0,"",(I9-G9+H9)/(G9-H9)*100)</f>
        <v/>
      </c>
      <c r="K9" s="14"/>
      <c r="L9" s="2" t="s">
        <v>3519</v>
      </c>
    </row>
    <row r="10" ht="12.75" customHeight="1" spans="1:12">
      <c r="A10" s="13" t="str">
        <f t="shared" si="2"/>
        <v/>
      </c>
      <c r="B10" s="14"/>
      <c r="C10" s="14"/>
      <c r="D10" s="14"/>
      <c r="E10" s="14"/>
      <c r="F10" s="13"/>
      <c r="G10" s="16"/>
      <c r="H10" s="16"/>
      <c r="I10" s="16"/>
      <c r="J10" s="57" t="str">
        <f t="shared" si="3"/>
        <v/>
      </c>
      <c r="K10" s="14"/>
      <c r="L10" s="2" t="s">
        <v>3520</v>
      </c>
    </row>
    <row r="11" ht="12.75" customHeight="1" spans="1:12">
      <c r="A11" s="13" t="str">
        <f t="shared" si="2"/>
        <v/>
      </c>
      <c r="B11" s="14"/>
      <c r="C11" s="14"/>
      <c r="D11" s="14"/>
      <c r="E11" s="14"/>
      <c r="F11" s="13"/>
      <c r="G11" s="16"/>
      <c r="H11" s="16"/>
      <c r="I11" s="16"/>
      <c r="J11" s="57" t="str">
        <f t="shared" si="3"/>
        <v/>
      </c>
      <c r="K11" s="14"/>
      <c r="L11" s="2" t="s">
        <v>3521</v>
      </c>
    </row>
    <row r="12" ht="12.75" customHeight="1" spans="1:12">
      <c r="A12" s="13" t="str">
        <f t="shared" si="2"/>
        <v/>
      </c>
      <c r="B12" s="14"/>
      <c r="C12" s="14"/>
      <c r="D12" s="14"/>
      <c r="E12" s="14"/>
      <c r="F12" s="13"/>
      <c r="G12" s="16"/>
      <c r="H12" s="16"/>
      <c r="I12" s="16"/>
      <c r="J12" s="57" t="str">
        <f t="shared" si="3"/>
        <v/>
      </c>
      <c r="K12" s="14"/>
      <c r="L12" s="2" t="s">
        <v>3522</v>
      </c>
    </row>
    <row r="13" ht="12.75" customHeight="1" spans="1:12">
      <c r="A13" s="13" t="str">
        <f t="shared" si="2"/>
        <v/>
      </c>
      <c r="B13" s="14"/>
      <c r="C13" s="14"/>
      <c r="D13" s="14"/>
      <c r="E13" s="14"/>
      <c r="F13" s="13"/>
      <c r="G13" s="16"/>
      <c r="H13" s="16"/>
      <c r="I13" s="16"/>
      <c r="J13" s="57" t="str">
        <f t="shared" si="3"/>
        <v/>
      </c>
      <c r="K13" s="14"/>
      <c r="L13" s="2" t="s">
        <v>3523</v>
      </c>
    </row>
    <row r="14" ht="12.75" customHeight="1" spans="1:12">
      <c r="A14" s="13" t="str">
        <f t="shared" si="2"/>
        <v/>
      </c>
      <c r="B14" s="14"/>
      <c r="C14" s="14"/>
      <c r="D14" s="14"/>
      <c r="E14" s="14"/>
      <c r="F14" s="13"/>
      <c r="G14" s="16"/>
      <c r="H14" s="16"/>
      <c r="I14" s="16"/>
      <c r="J14" s="57" t="str">
        <f t="shared" si="3"/>
        <v/>
      </c>
      <c r="K14" s="14"/>
      <c r="L14" s="2" t="s">
        <v>3524</v>
      </c>
    </row>
    <row r="15" ht="12.75" customHeight="1" spans="1:12">
      <c r="A15" s="13" t="str">
        <f t="shared" si="2"/>
        <v/>
      </c>
      <c r="B15" s="14"/>
      <c r="C15" s="14"/>
      <c r="D15" s="14"/>
      <c r="E15" s="14"/>
      <c r="F15" s="13"/>
      <c r="G15" s="16"/>
      <c r="H15" s="16"/>
      <c r="I15" s="16"/>
      <c r="J15" s="57" t="str">
        <f t="shared" si="3"/>
        <v/>
      </c>
      <c r="K15" s="14"/>
      <c r="L15" s="2" t="s">
        <v>3525</v>
      </c>
    </row>
    <row r="16" ht="12.75" customHeight="1" spans="1:12">
      <c r="A16" s="13" t="str">
        <f t="shared" si="2"/>
        <v/>
      </c>
      <c r="B16" s="14"/>
      <c r="C16" s="14"/>
      <c r="D16" s="14"/>
      <c r="E16" s="14"/>
      <c r="F16" s="13"/>
      <c r="G16" s="16"/>
      <c r="H16" s="16"/>
      <c r="I16" s="16"/>
      <c r="J16" s="57" t="str">
        <f t="shared" si="3"/>
        <v/>
      </c>
      <c r="K16" s="14"/>
      <c r="L16" s="2" t="s">
        <v>3526</v>
      </c>
    </row>
    <row r="17" ht="12.75" customHeight="1" spans="1:12">
      <c r="A17" s="13" t="str">
        <f t="shared" si="2"/>
        <v/>
      </c>
      <c r="B17" s="14"/>
      <c r="C17" s="14"/>
      <c r="D17" s="14"/>
      <c r="E17" s="14"/>
      <c r="F17" s="13"/>
      <c r="G17" s="16"/>
      <c r="H17" s="16"/>
      <c r="I17" s="16"/>
      <c r="J17" s="57" t="str">
        <f t="shared" si="3"/>
        <v/>
      </c>
      <c r="K17" s="14"/>
      <c r="L17" s="2" t="s">
        <v>3527</v>
      </c>
    </row>
    <row r="18" ht="12.75" customHeight="1" spans="1:12">
      <c r="A18" s="13" t="str">
        <f t="shared" si="2"/>
        <v/>
      </c>
      <c r="B18" s="14"/>
      <c r="C18" s="14"/>
      <c r="D18" s="14"/>
      <c r="E18" s="14"/>
      <c r="F18" s="13"/>
      <c r="G18" s="16"/>
      <c r="H18" s="16"/>
      <c r="I18" s="16"/>
      <c r="J18" s="57" t="str">
        <f t="shared" si="3"/>
        <v/>
      </c>
      <c r="K18" s="14"/>
      <c r="L18" s="2" t="s">
        <v>3528</v>
      </c>
    </row>
    <row r="19" ht="12.75" customHeight="1" spans="1:12">
      <c r="A19" s="13" t="str">
        <f t="shared" si="2"/>
        <v/>
      </c>
      <c r="B19" s="14"/>
      <c r="C19" s="14"/>
      <c r="D19" s="14"/>
      <c r="E19" s="14"/>
      <c r="F19" s="13"/>
      <c r="G19" s="16"/>
      <c r="H19" s="16"/>
      <c r="I19" s="16"/>
      <c r="J19" s="57" t="str">
        <f t="shared" si="3"/>
        <v/>
      </c>
      <c r="K19" s="14"/>
      <c r="L19" s="2" t="s">
        <v>3529</v>
      </c>
    </row>
    <row r="20" ht="12.75" customHeight="1" spans="1:12">
      <c r="A20" s="13" t="str">
        <f t="shared" si="2"/>
        <v/>
      </c>
      <c r="B20" s="14"/>
      <c r="C20" s="14"/>
      <c r="D20" s="14"/>
      <c r="E20" s="14"/>
      <c r="F20" s="13"/>
      <c r="G20" s="16"/>
      <c r="H20" s="16"/>
      <c r="I20" s="16"/>
      <c r="J20" s="57" t="str">
        <f t="shared" si="3"/>
        <v/>
      </c>
      <c r="K20" s="14"/>
      <c r="L20" s="2" t="s">
        <v>3530</v>
      </c>
    </row>
    <row r="21" ht="12.75" customHeight="1" spans="1:12">
      <c r="A21" s="13" t="str">
        <f t="shared" si="2"/>
        <v/>
      </c>
      <c r="B21" s="14"/>
      <c r="C21" s="14"/>
      <c r="D21" s="14"/>
      <c r="E21" s="14"/>
      <c r="F21" s="13"/>
      <c r="G21" s="16"/>
      <c r="H21" s="16"/>
      <c r="I21" s="16"/>
      <c r="J21" s="57" t="str">
        <f t="shared" si="3"/>
        <v/>
      </c>
      <c r="K21" s="14"/>
      <c r="L21" s="2" t="s">
        <v>3531</v>
      </c>
    </row>
    <row r="22" ht="12.75" customHeight="1" spans="1:12">
      <c r="A22" s="13" t="str">
        <f t="shared" si="2"/>
        <v/>
      </c>
      <c r="B22" s="14"/>
      <c r="C22" s="14"/>
      <c r="D22" s="14"/>
      <c r="E22" s="14"/>
      <c r="F22" s="13"/>
      <c r="G22" s="16"/>
      <c r="H22" s="16"/>
      <c r="I22" s="16"/>
      <c r="J22" s="57" t="str">
        <f t="shared" si="3"/>
        <v/>
      </c>
      <c r="K22" s="14"/>
      <c r="L22" s="2" t="s">
        <v>3532</v>
      </c>
    </row>
    <row r="23" ht="12.75" customHeight="1" spans="1:12">
      <c r="A23" s="13" t="str">
        <f t="shared" si="2"/>
        <v/>
      </c>
      <c r="B23" s="14"/>
      <c r="C23" s="14"/>
      <c r="D23" s="14"/>
      <c r="E23" s="14"/>
      <c r="F23" s="13"/>
      <c r="G23" s="16"/>
      <c r="H23" s="16"/>
      <c r="I23" s="16"/>
      <c r="J23" s="57" t="str">
        <f t="shared" si="3"/>
        <v/>
      </c>
      <c r="K23" s="14"/>
      <c r="L23" s="2" t="s">
        <v>3533</v>
      </c>
    </row>
    <row r="24" ht="12.75" customHeight="1" spans="1:12">
      <c r="A24" s="13" t="str">
        <f t="shared" si="2"/>
        <v/>
      </c>
      <c r="B24" s="14"/>
      <c r="C24" s="14"/>
      <c r="D24" s="14"/>
      <c r="E24" s="14"/>
      <c r="F24" s="13"/>
      <c r="G24" s="16"/>
      <c r="H24" s="16"/>
      <c r="I24" s="16"/>
      <c r="J24" s="57" t="str">
        <f t="shared" si="3"/>
        <v/>
      </c>
      <c r="K24" s="14"/>
      <c r="L24" s="2" t="s">
        <v>3534</v>
      </c>
    </row>
    <row r="25" ht="12.75" customHeight="1" spans="1:11">
      <c r="A25" s="86" t="s">
        <v>140</v>
      </c>
      <c r="B25" s="87"/>
      <c r="C25" s="87"/>
      <c r="D25" s="87"/>
      <c r="E25" s="87"/>
      <c r="F25" s="13"/>
      <c r="G25" s="16">
        <f>SUM(G8:G24)</f>
        <v>0</v>
      </c>
      <c r="H25" s="16">
        <f>SUM(H8:H24)</f>
        <v>0</v>
      </c>
      <c r="I25" s="16">
        <f>SUM(I8:I24)</f>
        <v>0</v>
      </c>
      <c r="J25" s="57" t="str">
        <f t="shared" si="3"/>
        <v/>
      </c>
      <c r="K25" s="14"/>
    </row>
    <row r="26" ht="12.75" customHeight="1" spans="1:11">
      <c r="A26" s="86" t="s">
        <v>141</v>
      </c>
      <c r="B26" s="87"/>
      <c r="C26" s="87"/>
      <c r="D26" s="87"/>
      <c r="E26" s="87"/>
      <c r="F26" s="13"/>
      <c r="G26" s="16">
        <f>H25</f>
        <v>0</v>
      </c>
      <c r="H26" s="16"/>
      <c r="I26" s="16"/>
      <c r="J26" s="57"/>
      <c r="K26" s="14"/>
    </row>
    <row r="27" customHeight="1" spans="1:11">
      <c r="A27" s="86" t="s">
        <v>142</v>
      </c>
      <c r="B27" s="87"/>
      <c r="C27" s="29"/>
      <c r="D27" s="29"/>
      <c r="E27" s="29"/>
      <c r="F27" s="23"/>
      <c r="G27" s="20">
        <f>G25-G26</f>
        <v>0</v>
      </c>
      <c r="H27" s="20"/>
      <c r="I27" s="20">
        <f>I25</f>
        <v>0</v>
      </c>
      <c r="J27" s="57" t="str">
        <f t="shared" si="3"/>
        <v/>
      </c>
      <c r="K27" s="20"/>
    </row>
    <row r="28" customHeight="1" spans="1:12">
      <c r="A28" s="3" t="e">
        <f>#REF!&amp;"填表人："&amp;#REF!</f>
        <v>#REF!</v>
      </c>
      <c r="I28" s="3" t="e">
        <f>"评估人员："&amp;#REF!</f>
        <v>#REF!</v>
      </c>
      <c r="L28" s="3" t="s">
        <v>1270</v>
      </c>
    </row>
    <row r="29" customHeight="1" spans="1:1">
      <c r="A29" s="3" t="e">
        <f>"填表日期："&amp;YEAR(#REF!)&amp;"年"&amp;MONTH(#REF!)&amp;"月"&amp;DAY(#REF!)&amp;"日"</f>
        <v>#REF!</v>
      </c>
    </row>
  </sheetData>
  <mergeCells count="17">
    <mergeCell ref="A2:K2"/>
    <mergeCell ref="A3:K3"/>
    <mergeCell ref="A5:F5"/>
    <mergeCell ref="A25:B25"/>
    <mergeCell ref="A26:B26"/>
    <mergeCell ref="A27:B27"/>
    <mergeCell ref="A6:A7"/>
    <mergeCell ref="B6:B7"/>
    <mergeCell ref="C6:C7"/>
    <mergeCell ref="D6:D7"/>
    <mergeCell ref="E6:E7"/>
    <mergeCell ref="F6:F7"/>
    <mergeCell ref="G6:G7"/>
    <mergeCell ref="H6:H7"/>
    <mergeCell ref="I6:I7"/>
    <mergeCell ref="J6:J7"/>
    <mergeCell ref="K6:K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4">
    <tabColor rgb="FFFF0000"/>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1" width="8.70833333333333" style="32" customWidth="1"/>
    <col min="2" max="2" width="30.7083333333333" style="32" customWidth="1"/>
    <col min="3" max="6" width="18.7083333333333" style="32" customWidth="1"/>
    <col min="7" max="7" width="13" style="32" customWidth="1"/>
    <col min="8" max="9" width="9" style="32" customWidth="1"/>
    <col min="10" max="16384" width="9" style="32"/>
  </cols>
  <sheetData>
    <row r="1" customHeight="1" spans="1:1">
      <c r="A1" s="33" t="s">
        <v>0</v>
      </c>
    </row>
    <row r="2" s="30" customFormat="1" ht="30" customHeight="1" spans="1:1">
      <c r="A2" s="34" t="s">
        <v>3535</v>
      </c>
    </row>
    <row r="3" customHeight="1" spans="1:1">
      <c r="A3" s="31" t="e">
        <f>"评估基准日："&amp;TEXT(#REF!,"yyyy年mm月dd日")</f>
        <v>#REF!</v>
      </c>
    </row>
    <row r="4" ht="14.25" customHeight="1" spans="1:7">
      <c r="A4" s="31"/>
      <c r="B4" s="31"/>
      <c r="C4" s="31"/>
      <c r="D4" s="31"/>
      <c r="E4" s="31"/>
      <c r="F4" s="31"/>
      <c r="G4" s="35" t="s">
        <v>3536</v>
      </c>
    </row>
    <row r="5" customHeight="1" spans="1:7">
      <c r="A5" s="32" t="e">
        <f>#REF!&amp;"："&amp;#REF!</f>
        <v>#REF!</v>
      </c>
      <c r="G5" s="79" t="s">
        <v>574</v>
      </c>
    </row>
    <row r="6" s="31" customFormat="1" customHeight="1" spans="1:7">
      <c r="A6" s="37" t="s">
        <v>605</v>
      </c>
      <c r="B6" s="37" t="s">
        <v>5</v>
      </c>
      <c r="C6" s="37" t="s">
        <v>6</v>
      </c>
      <c r="D6" s="80" t="s">
        <v>979</v>
      </c>
      <c r="E6" s="37" t="s">
        <v>7</v>
      </c>
      <c r="F6" s="62" t="s">
        <v>575</v>
      </c>
      <c r="G6" s="37" t="s">
        <v>576</v>
      </c>
    </row>
    <row r="7" customHeight="1" spans="1:7">
      <c r="A7" s="37" t="s">
        <v>3537</v>
      </c>
      <c r="B7" s="81" t="s">
        <v>3538</v>
      </c>
      <c r="C7" s="64">
        <f>'4-13-1无形-土地'!P30</f>
        <v>0</v>
      </c>
      <c r="D7" s="64">
        <f>'4-13-1无形-土地'!Q30</f>
        <v>0</v>
      </c>
      <c r="E7" s="64">
        <f>'4-13-1无形-土地'!R32</f>
        <v>0</v>
      </c>
      <c r="F7" s="39">
        <f>E7-C7+D7</f>
        <v>0</v>
      </c>
      <c r="G7" s="65" t="str">
        <f>IF(C7-D7=0,"",(E7-C7+D7)/(C7-D7)*100)</f>
        <v/>
      </c>
    </row>
    <row r="8" customHeight="1" spans="1:7">
      <c r="A8" s="37" t="s">
        <v>3539</v>
      </c>
      <c r="B8" s="81" t="s">
        <v>3540</v>
      </c>
      <c r="C8" s="64">
        <f>'4-13-2无形-矿业权'!L28</f>
        <v>0</v>
      </c>
      <c r="D8" s="64">
        <f>'4-13-2无形-矿业权'!M28</f>
        <v>0</v>
      </c>
      <c r="E8" s="64">
        <f>'4-13-2无形-矿业权'!N30</f>
        <v>0</v>
      </c>
      <c r="F8" s="39">
        <f>E8-C8+D8</f>
        <v>0</v>
      </c>
      <c r="G8" s="65" t="str">
        <f>IF(C8-D8=0,"",(E8-C8+D8)/(C8-D8)*100)</f>
        <v/>
      </c>
    </row>
    <row r="9" customHeight="1" spans="1:7">
      <c r="A9" s="37" t="s">
        <v>3541</v>
      </c>
      <c r="B9" s="81" t="s">
        <v>3542</v>
      </c>
      <c r="C9" s="64">
        <f>'4-13-3无形-其他'!J25</f>
        <v>0</v>
      </c>
      <c r="D9" s="64">
        <f>'4-13-3无形-其他'!K25</f>
        <v>0</v>
      </c>
      <c r="E9" s="64">
        <f>'4-13-3无形-其他'!L27</f>
        <v>0</v>
      </c>
      <c r="F9" s="39">
        <f>E9-C9+D9</f>
        <v>0</v>
      </c>
      <c r="G9" s="65" t="str">
        <f>IF(C9-D9=0,"",(E9-C9+D9)/(C9-D9)*100)</f>
        <v/>
      </c>
    </row>
    <row r="10" customHeight="1" spans="1:7">
      <c r="A10" s="37"/>
      <c r="B10" s="81"/>
      <c r="C10" s="64"/>
      <c r="D10" s="64"/>
      <c r="E10" s="39"/>
      <c r="F10" s="39"/>
      <c r="G10" s="65"/>
    </row>
    <row r="11" customHeight="1" spans="1:7">
      <c r="A11" s="37"/>
      <c r="B11" s="81"/>
      <c r="C11" s="64"/>
      <c r="D11" s="64"/>
      <c r="E11" s="39"/>
      <c r="F11" s="39"/>
      <c r="G11" s="65"/>
    </row>
    <row r="12" customHeight="1" spans="1:7">
      <c r="A12" s="37"/>
      <c r="B12" s="81"/>
      <c r="C12" s="64"/>
      <c r="D12" s="64"/>
      <c r="E12" s="39"/>
      <c r="F12" s="39"/>
      <c r="G12" s="65"/>
    </row>
    <row r="13" customHeight="1" spans="1:7">
      <c r="A13" s="37"/>
      <c r="B13" s="81"/>
      <c r="C13" s="64"/>
      <c r="D13" s="64"/>
      <c r="E13" s="39"/>
      <c r="F13" s="39"/>
      <c r="G13" s="65"/>
    </row>
    <row r="14" customHeight="1" spans="1:7">
      <c r="A14" s="37"/>
      <c r="B14" s="81"/>
      <c r="C14" s="64"/>
      <c r="D14" s="64"/>
      <c r="E14" s="39"/>
      <c r="F14" s="39"/>
      <c r="G14" s="65"/>
    </row>
    <row r="15" customHeight="1" spans="1:7">
      <c r="A15" s="37"/>
      <c r="B15" s="81"/>
      <c r="C15" s="64"/>
      <c r="D15" s="64"/>
      <c r="E15" s="39"/>
      <c r="F15" s="39"/>
      <c r="G15" s="65"/>
    </row>
    <row r="16" customHeight="1" spans="1:7">
      <c r="A16" s="37"/>
      <c r="B16" s="81"/>
      <c r="C16" s="64"/>
      <c r="D16" s="64"/>
      <c r="E16" s="39"/>
      <c r="F16" s="39"/>
      <c r="G16" s="65"/>
    </row>
    <row r="17" customHeight="1" spans="1:7">
      <c r="A17" s="37"/>
      <c r="B17" s="81"/>
      <c r="C17" s="64"/>
      <c r="D17" s="64"/>
      <c r="E17" s="39"/>
      <c r="F17" s="39"/>
      <c r="G17" s="65"/>
    </row>
    <row r="18" customHeight="1" spans="1:7">
      <c r="A18" s="37"/>
      <c r="B18" s="81"/>
      <c r="C18" s="64"/>
      <c r="D18" s="64"/>
      <c r="E18" s="39"/>
      <c r="F18" s="39"/>
      <c r="G18" s="65"/>
    </row>
    <row r="19" customHeight="1" spans="1:7">
      <c r="A19" s="37"/>
      <c r="B19" s="81"/>
      <c r="C19" s="64"/>
      <c r="D19" s="64"/>
      <c r="E19" s="39"/>
      <c r="F19" s="39"/>
      <c r="G19" s="65"/>
    </row>
    <row r="20" customHeight="1" spans="1:7">
      <c r="A20" s="37"/>
      <c r="B20" s="81"/>
      <c r="C20" s="64"/>
      <c r="D20" s="64"/>
      <c r="E20" s="39"/>
      <c r="F20" s="39"/>
      <c r="G20" s="65"/>
    </row>
    <row r="21" customHeight="1" spans="1:7">
      <c r="A21" s="37"/>
      <c r="B21" s="81"/>
      <c r="C21" s="64"/>
      <c r="D21" s="64"/>
      <c r="E21" s="39"/>
      <c r="F21" s="39"/>
      <c r="G21" s="65"/>
    </row>
    <row r="22" customHeight="1" spans="1:7">
      <c r="A22" s="37"/>
      <c r="B22" s="81"/>
      <c r="C22" s="64"/>
      <c r="D22" s="64"/>
      <c r="E22" s="39"/>
      <c r="F22" s="39"/>
      <c r="G22" s="65"/>
    </row>
    <row r="23" customHeight="1" spans="1:7">
      <c r="A23" s="37"/>
      <c r="B23" s="81"/>
      <c r="C23" s="64"/>
      <c r="D23" s="64"/>
      <c r="E23" s="39"/>
      <c r="F23" s="39"/>
      <c r="G23" s="65"/>
    </row>
    <row r="24" customHeight="1" spans="1:7">
      <c r="A24" s="80" t="s">
        <v>3543</v>
      </c>
      <c r="B24" s="42"/>
      <c r="C24" s="64">
        <f>SUM(C7:C23)</f>
        <v>0</v>
      </c>
      <c r="D24" s="64">
        <f>SUM(D7:D23)</f>
        <v>0</v>
      </c>
      <c r="E24" s="64">
        <f>SUM(E7:E23)</f>
        <v>0</v>
      </c>
      <c r="F24" s="39">
        <f>SUM(F7:F23)</f>
        <v>0</v>
      </c>
      <c r="G24" s="65" t="str">
        <f>IF(C24-D24=0,"",(E24-C24+D24)/(C24-D24)*100)</f>
        <v/>
      </c>
    </row>
    <row r="25" customHeight="1" spans="1:7">
      <c r="A25" s="37" t="s">
        <v>1423</v>
      </c>
      <c r="B25" s="42"/>
      <c r="C25" s="64">
        <f>'4-13-1无形-土地'!P30</f>
        <v>0</v>
      </c>
      <c r="D25" s="64"/>
      <c r="E25" s="64">
        <f>'4-13-1无形-土地'!R32</f>
        <v>0</v>
      </c>
      <c r="F25" s="39"/>
      <c r="G25" s="65"/>
    </row>
    <row r="26" customHeight="1" spans="1:7">
      <c r="A26" s="80" t="s">
        <v>3544</v>
      </c>
      <c r="B26" s="42"/>
      <c r="C26" s="82">
        <f>D24</f>
        <v>0</v>
      </c>
      <c r="D26" s="83"/>
      <c r="E26" s="39"/>
      <c r="F26" s="39"/>
      <c r="G26" s="65"/>
    </row>
    <row r="27" customHeight="1" spans="1:7">
      <c r="A27" s="80" t="s">
        <v>3545</v>
      </c>
      <c r="B27" s="42"/>
      <c r="C27" s="64">
        <f>C24-C26</f>
        <v>0</v>
      </c>
      <c r="D27" s="64"/>
      <c r="E27" s="64">
        <f>E24-E26</f>
        <v>0</v>
      </c>
      <c r="F27" s="39">
        <f>E27-C27</f>
        <v>0</v>
      </c>
      <c r="G27" s="65" t="str">
        <f>IF(C27=0,"",F27/C27*100)</f>
        <v/>
      </c>
    </row>
    <row r="28" customHeight="1" spans="5:8">
      <c r="E28" s="32" t="e">
        <f>"评估人员："&amp;#REF!</f>
        <v>#REF!</v>
      </c>
      <c r="H28" s="40" t="s">
        <v>599</v>
      </c>
    </row>
    <row r="29" customHeight="1" spans="8:8">
      <c r="H29" s="40"/>
    </row>
  </sheetData>
  <mergeCells count="6">
    <mergeCell ref="A2:G2"/>
    <mergeCell ref="A3:G3"/>
    <mergeCell ref="A24:B24"/>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5">
    <pageSetUpPr fitToPage="1"/>
  </sheetPr>
  <dimension ref="A1:U34"/>
  <sheetViews>
    <sheetView showGridLines="0" zoomScale="96" zoomScaleNormal="96" workbookViewId="0">
      <selection activeCell="J8" sqref="J8"/>
    </sheetView>
  </sheetViews>
  <sheetFormatPr defaultColWidth="9" defaultRowHeight="15.75" customHeight="1"/>
  <cols>
    <col min="1" max="1" width="4.5" style="3" customWidth="1"/>
    <col min="2" max="2" width="9.70833333333333" style="3" customWidth="1"/>
    <col min="3" max="3" width="11.7083333333333" style="3" customWidth="1"/>
    <col min="4" max="4" width="8.70833333333333" style="3" customWidth="1"/>
    <col min="5" max="5" width="9.5" style="3" customWidth="1"/>
    <col min="6" max="7" width="7.70833333333333" style="3" customWidth="1"/>
    <col min="8" max="8" width="7.20833333333333" style="3" customWidth="1"/>
    <col min="9" max="13" width="5.20833333333333" style="3" customWidth="1"/>
    <col min="14" max="14" width="8" style="3" customWidth="1"/>
    <col min="15" max="15" width="11" style="3" customWidth="1"/>
    <col min="16" max="16" width="11.2083333333333" style="3" customWidth="1"/>
    <col min="17" max="17" width="8" style="3" customWidth="1"/>
    <col min="18" max="18" width="9.70833333333333" style="3" customWidth="1"/>
    <col min="19" max="19" width="7.70833333333333" style="3" customWidth="1"/>
    <col min="20" max="20" width="8" style="3" customWidth="1"/>
    <col min="21" max="22" width="9" style="3" customWidth="1"/>
    <col min="23" max="16384" width="9" style="3"/>
  </cols>
  <sheetData>
    <row r="1" customHeight="1" spans="1:2">
      <c r="A1" s="4" t="s">
        <v>0</v>
      </c>
      <c r="B1" s="4"/>
    </row>
    <row r="2" s="1" customFormat="1" ht="30" customHeight="1" spans="1:1">
      <c r="A2" s="5" t="s">
        <v>143</v>
      </c>
    </row>
    <row r="3" customHeight="1" spans="1:1">
      <c r="A3" s="2" t="e">
        <f>"评估基准日："&amp;TEXT(#REF!,"yyyy年mm月dd日")</f>
        <v>#REF!</v>
      </c>
    </row>
    <row r="4" ht="14.25" customHeight="1" spans="1:19">
      <c r="A4" s="2"/>
      <c r="B4" s="2"/>
      <c r="C4" s="2"/>
      <c r="D4" s="2"/>
      <c r="E4" s="2"/>
      <c r="F4" s="2"/>
      <c r="G4" s="2"/>
      <c r="H4" s="2"/>
      <c r="I4" s="2"/>
      <c r="J4" s="2"/>
      <c r="K4" s="2"/>
      <c r="L4" s="2"/>
      <c r="M4" s="2"/>
      <c r="N4" s="2"/>
      <c r="O4" s="2"/>
      <c r="P4" s="2"/>
      <c r="Q4" s="2"/>
      <c r="R4" s="2"/>
      <c r="S4" s="7" t="s">
        <v>3546</v>
      </c>
    </row>
    <row r="5" customHeight="1" spans="1:20">
      <c r="A5" s="3" t="e">
        <f>#REF!&amp;"："&amp;#REF!</f>
        <v>#REF!</v>
      </c>
      <c r="S5" s="78" t="s">
        <v>1231</v>
      </c>
      <c r="T5" s="9"/>
    </row>
    <row r="6" s="68" customFormat="1" ht="24" customHeight="1" spans="1:21">
      <c r="A6" s="67" t="s">
        <v>4</v>
      </c>
      <c r="B6" s="67" t="s">
        <v>3547</v>
      </c>
      <c r="C6" s="67" t="s">
        <v>1632</v>
      </c>
      <c r="D6" s="67" t="s">
        <v>1633</v>
      </c>
      <c r="E6" s="67" t="s">
        <v>1636</v>
      </c>
      <c r="F6" s="67" t="s">
        <v>1635</v>
      </c>
      <c r="G6" s="67" t="s">
        <v>1458</v>
      </c>
      <c r="H6" s="67" t="s">
        <v>3548</v>
      </c>
      <c r="I6" s="67" t="s">
        <v>1637</v>
      </c>
      <c r="J6" s="67" t="s">
        <v>3549</v>
      </c>
      <c r="K6" s="67" t="s">
        <v>1165</v>
      </c>
      <c r="L6" s="67" t="s">
        <v>1638</v>
      </c>
      <c r="M6" s="67" t="s">
        <v>1639</v>
      </c>
      <c r="N6" s="67" t="s">
        <v>1640</v>
      </c>
      <c r="O6" s="67" t="s">
        <v>1138</v>
      </c>
      <c r="P6" s="12" t="s">
        <v>6</v>
      </c>
      <c r="Q6" s="12" t="s">
        <v>1239</v>
      </c>
      <c r="R6" s="67" t="s">
        <v>7</v>
      </c>
      <c r="S6" s="67" t="s">
        <v>576</v>
      </c>
      <c r="T6" s="67" t="s">
        <v>176</v>
      </c>
      <c r="U6" s="2" t="s">
        <v>1248</v>
      </c>
    </row>
    <row r="7" ht="12.75" customHeight="1" spans="1:21">
      <c r="A7" s="13" t="str">
        <f t="shared" ref="A7" si="0">IF(D7="","",ROW()-6)</f>
        <v/>
      </c>
      <c r="B7" s="14"/>
      <c r="C7" s="77"/>
      <c r="D7" s="14"/>
      <c r="E7" s="14"/>
      <c r="F7" s="14"/>
      <c r="G7" s="15"/>
      <c r="H7" s="15"/>
      <c r="I7" s="14"/>
      <c r="J7" s="14"/>
      <c r="K7" s="14"/>
      <c r="L7" s="46"/>
      <c r="M7" s="14"/>
      <c r="N7" s="46"/>
      <c r="O7" s="16"/>
      <c r="P7" s="16"/>
      <c r="Q7" s="16"/>
      <c r="R7" s="16"/>
      <c r="S7" s="57" t="str">
        <f t="shared" ref="S7" si="1">IF(P7-Q7=0,"",(R7-P7+Q7)/(P7-Q7)*100)</f>
        <v/>
      </c>
      <c r="T7" s="14"/>
      <c r="U7" s="2" t="s">
        <v>3550</v>
      </c>
    </row>
    <row r="8" ht="12.75" customHeight="1" spans="1:21">
      <c r="A8" s="13" t="str">
        <f t="shared" ref="A8:A29" si="2">IF(D8="","",ROW()-6)</f>
        <v/>
      </c>
      <c r="B8" s="14"/>
      <c r="C8" s="77"/>
      <c r="D8" s="14"/>
      <c r="E8" s="14"/>
      <c r="F8" s="14"/>
      <c r="G8" s="15"/>
      <c r="H8" s="15"/>
      <c r="I8" s="14"/>
      <c r="J8" s="14"/>
      <c r="K8" s="14"/>
      <c r="L8" s="46"/>
      <c r="M8" s="14"/>
      <c r="N8" s="46"/>
      <c r="O8" s="16"/>
      <c r="P8" s="16"/>
      <c r="Q8" s="16"/>
      <c r="R8" s="16"/>
      <c r="S8" s="57" t="str">
        <f t="shared" ref="S8:S32" si="3">IF(P8-Q8=0,"",(R8-P8+Q8)/(P8-Q8)*100)</f>
        <v/>
      </c>
      <c r="T8" s="14"/>
      <c r="U8" s="2" t="s">
        <v>3551</v>
      </c>
    </row>
    <row r="9" ht="12.75" customHeight="1" spans="1:21">
      <c r="A9" s="13" t="str">
        <f t="shared" si="2"/>
        <v/>
      </c>
      <c r="B9" s="14"/>
      <c r="C9" s="77"/>
      <c r="D9" s="14"/>
      <c r="E9" s="14"/>
      <c r="F9" s="14"/>
      <c r="G9" s="15"/>
      <c r="H9" s="15"/>
      <c r="I9" s="14"/>
      <c r="J9" s="14"/>
      <c r="K9" s="14"/>
      <c r="L9" s="46"/>
      <c r="M9" s="14"/>
      <c r="N9" s="46"/>
      <c r="O9" s="16"/>
      <c r="P9" s="16"/>
      <c r="Q9" s="16"/>
      <c r="R9" s="16"/>
      <c r="S9" s="57" t="str">
        <f t="shared" si="3"/>
        <v/>
      </c>
      <c r="T9" s="14"/>
      <c r="U9" s="2" t="s">
        <v>3552</v>
      </c>
    </row>
    <row r="10" ht="12.75" customHeight="1" spans="1:21">
      <c r="A10" s="13" t="str">
        <f t="shared" si="2"/>
        <v/>
      </c>
      <c r="B10" s="14"/>
      <c r="C10" s="77"/>
      <c r="D10" s="14"/>
      <c r="E10" s="14"/>
      <c r="F10" s="14"/>
      <c r="G10" s="15"/>
      <c r="H10" s="15"/>
      <c r="I10" s="14"/>
      <c r="J10" s="14"/>
      <c r="K10" s="14"/>
      <c r="L10" s="46"/>
      <c r="M10" s="14"/>
      <c r="N10" s="46"/>
      <c r="O10" s="16"/>
      <c r="P10" s="16"/>
      <c r="Q10" s="16"/>
      <c r="R10" s="16"/>
      <c r="S10" s="57" t="str">
        <f t="shared" si="3"/>
        <v/>
      </c>
      <c r="T10" s="14"/>
      <c r="U10" s="2" t="s">
        <v>3553</v>
      </c>
    </row>
    <row r="11" ht="12.75" customHeight="1" spans="1:21">
      <c r="A11" s="13" t="str">
        <f t="shared" si="2"/>
        <v/>
      </c>
      <c r="B11" s="14"/>
      <c r="C11" s="77"/>
      <c r="D11" s="14"/>
      <c r="E11" s="14"/>
      <c r="F11" s="14"/>
      <c r="G11" s="15"/>
      <c r="H11" s="15"/>
      <c r="I11" s="14"/>
      <c r="J11" s="14"/>
      <c r="K11" s="14"/>
      <c r="L11" s="46"/>
      <c r="M11" s="14"/>
      <c r="N11" s="46"/>
      <c r="O11" s="16"/>
      <c r="P11" s="16"/>
      <c r="Q11" s="16"/>
      <c r="R11" s="16"/>
      <c r="S11" s="57" t="str">
        <f t="shared" si="3"/>
        <v/>
      </c>
      <c r="T11" s="14"/>
      <c r="U11" s="2" t="s">
        <v>3554</v>
      </c>
    </row>
    <row r="12" ht="12.75" customHeight="1" spans="1:21">
      <c r="A12" s="13" t="str">
        <f t="shared" si="2"/>
        <v/>
      </c>
      <c r="B12" s="14"/>
      <c r="C12" s="77"/>
      <c r="D12" s="14"/>
      <c r="E12" s="14"/>
      <c r="F12" s="14"/>
      <c r="G12" s="15"/>
      <c r="H12" s="15"/>
      <c r="I12" s="14"/>
      <c r="J12" s="14"/>
      <c r="K12" s="14"/>
      <c r="L12" s="46"/>
      <c r="M12" s="14"/>
      <c r="N12" s="46"/>
      <c r="O12" s="16"/>
      <c r="P12" s="16"/>
      <c r="Q12" s="16"/>
      <c r="R12" s="16"/>
      <c r="S12" s="57" t="str">
        <f t="shared" si="3"/>
        <v/>
      </c>
      <c r="T12" s="14"/>
      <c r="U12" s="2" t="s">
        <v>3555</v>
      </c>
    </row>
    <row r="13" ht="12.75" customHeight="1" spans="1:21">
      <c r="A13" s="13" t="str">
        <f t="shared" si="2"/>
        <v/>
      </c>
      <c r="B13" s="14"/>
      <c r="C13" s="77"/>
      <c r="D13" s="14"/>
      <c r="E13" s="14"/>
      <c r="F13" s="14"/>
      <c r="G13" s="15"/>
      <c r="H13" s="15"/>
      <c r="I13" s="14"/>
      <c r="J13" s="14"/>
      <c r="K13" s="14"/>
      <c r="L13" s="46"/>
      <c r="M13" s="14"/>
      <c r="N13" s="46"/>
      <c r="O13" s="16"/>
      <c r="P13" s="16"/>
      <c r="Q13" s="16"/>
      <c r="R13" s="16"/>
      <c r="S13" s="57" t="str">
        <f t="shared" si="3"/>
        <v/>
      </c>
      <c r="T13" s="14"/>
      <c r="U13" s="2" t="s">
        <v>3556</v>
      </c>
    </row>
    <row r="14" ht="12.75" customHeight="1" spans="1:21">
      <c r="A14" s="13" t="str">
        <f t="shared" si="2"/>
        <v/>
      </c>
      <c r="B14" s="14"/>
      <c r="C14" s="77"/>
      <c r="D14" s="14"/>
      <c r="E14" s="14"/>
      <c r="F14" s="14"/>
      <c r="G14" s="15"/>
      <c r="H14" s="15"/>
      <c r="I14" s="14"/>
      <c r="J14" s="14"/>
      <c r="K14" s="14"/>
      <c r="L14" s="46"/>
      <c r="M14" s="14"/>
      <c r="N14" s="46"/>
      <c r="O14" s="16"/>
      <c r="P14" s="16"/>
      <c r="Q14" s="16"/>
      <c r="R14" s="16"/>
      <c r="S14" s="57" t="str">
        <f t="shared" si="3"/>
        <v/>
      </c>
      <c r="T14" s="14"/>
      <c r="U14" s="2" t="s">
        <v>3557</v>
      </c>
    </row>
    <row r="15" ht="12.75" customHeight="1" spans="1:21">
      <c r="A15" s="13" t="str">
        <f t="shared" si="2"/>
        <v/>
      </c>
      <c r="B15" s="14"/>
      <c r="C15" s="77"/>
      <c r="D15" s="14"/>
      <c r="E15" s="14"/>
      <c r="F15" s="14"/>
      <c r="G15" s="15"/>
      <c r="H15" s="15"/>
      <c r="I15" s="14"/>
      <c r="J15" s="14"/>
      <c r="K15" s="14"/>
      <c r="L15" s="46"/>
      <c r="M15" s="14"/>
      <c r="N15" s="46"/>
      <c r="O15" s="16"/>
      <c r="P15" s="16"/>
      <c r="Q15" s="16"/>
      <c r="R15" s="16"/>
      <c r="S15" s="57" t="str">
        <f t="shared" si="3"/>
        <v/>
      </c>
      <c r="T15" s="14"/>
      <c r="U15" s="2" t="s">
        <v>3558</v>
      </c>
    </row>
    <row r="16" ht="12.75" customHeight="1" spans="1:21">
      <c r="A16" s="13" t="str">
        <f t="shared" si="2"/>
        <v/>
      </c>
      <c r="B16" s="14"/>
      <c r="C16" s="77"/>
      <c r="D16" s="14"/>
      <c r="E16" s="14"/>
      <c r="F16" s="14"/>
      <c r="G16" s="15"/>
      <c r="H16" s="15"/>
      <c r="I16" s="14"/>
      <c r="J16" s="14"/>
      <c r="K16" s="14"/>
      <c r="L16" s="46"/>
      <c r="M16" s="14"/>
      <c r="N16" s="46"/>
      <c r="O16" s="16"/>
      <c r="P16" s="16"/>
      <c r="Q16" s="16"/>
      <c r="R16" s="16"/>
      <c r="S16" s="57" t="str">
        <f t="shared" si="3"/>
        <v/>
      </c>
      <c r="T16" s="14"/>
      <c r="U16" s="2" t="s">
        <v>3559</v>
      </c>
    </row>
    <row r="17" ht="12.75" customHeight="1" spans="1:21">
      <c r="A17" s="13" t="str">
        <f t="shared" si="2"/>
        <v/>
      </c>
      <c r="B17" s="14"/>
      <c r="C17" s="77"/>
      <c r="D17" s="14"/>
      <c r="E17" s="14"/>
      <c r="F17" s="14"/>
      <c r="G17" s="15"/>
      <c r="H17" s="15"/>
      <c r="I17" s="14"/>
      <c r="J17" s="14"/>
      <c r="K17" s="14"/>
      <c r="L17" s="46"/>
      <c r="M17" s="14"/>
      <c r="N17" s="46"/>
      <c r="O17" s="16"/>
      <c r="P17" s="16"/>
      <c r="Q17" s="16"/>
      <c r="R17" s="16"/>
      <c r="S17" s="57" t="str">
        <f t="shared" si="3"/>
        <v/>
      </c>
      <c r="T17" s="14"/>
      <c r="U17" s="2" t="s">
        <v>3560</v>
      </c>
    </row>
    <row r="18" ht="12.75" customHeight="1" spans="1:21">
      <c r="A18" s="13" t="str">
        <f t="shared" si="2"/>
        <v/>
      </c>
      <c r="B18" s="14"/>
      <c r="C18" s="77"/>
      <c r="D18" s="14"/>
      <c r="E18" s="14"/>
      <c r="F18" s="14"/>
      <c r="G18" s="15"/>
      <c r="H18" s="15"/>
      <c r="I18" s="14"/>
      <c r="J18" s="14"/>
      <c r="K18" s="14"/>
      <c r="L18" s="46"/>
      <c r="M18" s="14"/>
      <c r="N18" s="46"/>
      <c r="O18" s="16"/>
      <c r="P18" s="16"/>
      <c r="Q18" s="16"/>
      <c r="R18" s="16"/>
      <c r="S18" s="57" t="str">
        <f t="shared" si="3"/>
        <v/>
      </c>
      <c r="T18" s="14"/>
      <c r="U18" s="2" t="s">
        <v>3561</v>
      </c>
    </row>
    <row r="19" ht="12.75" customHeight="1" spans="1:21">
      <c r="A19" s="13" t="str">
        <f t="shared" si="2"/>
        <v/>
      </c>
      <c r="B19" s="14"/>
      <c r="C19" s="77"/>
      <c r="D19" s="14"/>
      <c r="E19" s="14"/>
      <c r="F19" s="14"/>
      <c r="G19" s="15"/>
      <c r="H19" s="15"/>
      <c r="I19" s="14"/>
      <c r="J19" s="14"/>
      <c r="K19" s="14"/>
      <c r="L19" s="46"/>
      <c r="M19" s="14"/>
      <c r="N19" s="46"/>
      <c r="O19" s="16"/>
      <c r="P19" s="16"/>
      <c r="Q19" s="16"/>
      <c r="R19" s="16"/>
      <c r="S19" s="57" t="str">
        <f t="shared" si="3"/>
        <v/>
      </c>
      <c r="T19" s="14"/>
      <c r="U19" s="2" t="s">
        <v>3562</v>
      </c>
    </row>
    <row r="20" ht="12.75" customHeight="1" spans="1:21">
      <c r="A20" s="13" t="str">
        <f t="shared" si="2"/>
        <v/>
      </c>
      <c r="B20" s="14"/>
      <c r="C20" s="77"/>
      <c r="D20" s="14"/>
      <c r="E20" s="14"/>
      <c r="F20" s="14"/>
      <c r="G20" s="15"/>
      <c r="H20" s="15"/>
      <c r="I20" s="14"/>
      <c r="J20" s="14"/>
      <c r="K20" s="14"/>
      <c r="L20" s="46"/>
      <c r="M20" s="14"/>
      <c r="N20" s="46"/>
      <c r="O20" s="16"/>
      <c r="P20" s="16"/>
      <c r="Q20" s="16"/>
      <c r="R20" s="16"/>
      <c r="S20" s="57" t="str">
        <f t="shared" si="3"/>
        <v/>
      </c>
      <c r="T20" s="14"/>
      <c r="U20" s="2" t="s">
        <v>3563</v>
      </c>
    </row>
    <row r="21" ht="12.75" customHeight="1" spans="1:21">
      <c r="A21" s="13" t="str">
        <f t="shared" si="2"/>
        <v/>
      </c>
      <c r="B21" s="14"/>
      <c r="C21" s="77"/>
      <c r="D21" s="14"/>
      <c r="E21" s="14"/>
      <c r="F21" s="14"/>
      <c r="G21" s="15"/>
      <c r="H21" s="15"/>
      <c r="I21" s="14"/>
      <c r="J21" s="14"/>
      <c r="K21" s="14"/>
      <c r="L21" s="46"/>
      <c r="M21" s="14"/>
      <c r="N21" s="46"/>
      <c r="O21" s="16"/>
      <c r="P21" s="16"/>
      <c r="Q21" s="16"/>
      <c r="R21" s="16"/>
      <c r="S21" s="57" t="str">
        <f t="shared" si="3"/>
        <v/>
      </c>
      <c r="T21" s="14"/>
      <c r="U21" s="2" t="s">
        <v>3564</v>
      </c>
    </row>
    <row r="22" ht="12.75" customHeight="1" spans="1:21">
      <c r="A22" s="13" t="str">
        <f t="shared" si="2"/>
        <v/>
      </c>
      <c r="B22" s="14"/>
      <c r="C22" s="77"/>
      <c r="D22" s="14"/>
      <c r="E22" s="14"/>
      <c r="F22" s="14"/>
      <c r="G22" s="15"/>
      <c r="H22" s="15"/>
      <c r="I22" s="14"/>
      <c r="J22" s="14"/>
      <c r="K22" s="14"/>
      <c r="L22" s="46"/>
      <c r="M22" s="14"/>
      <c r="N22" s="46"/>
      <c r="O22" s="16"/>
      <c r="P22" s="16"/>
      <c r="Q22" s="16"/>
      <c r="R22" s="16"/>
      <c r="S22" s="57" t="str">
        <f t="shared" si="3"/>
        <v/>
      </c>
      <c r="T22" s="14"/>
      <c r="U22" s="2" t="s">
        <v>3565</v>
      </c>
    </row>
    <row r="23" ht="12.75" customHeight="1" spans="1:21">
      <c r="A23" s="13" t="str">
        <f t="shared" si="2"/>
        <v/>
      </c>
      <c r="B23" s="14"/>
      <c r="C23" s="77"/>
      <c r="D23" s="14"/>
      <c r="E23" s="14"/>
      <c r="F23" s="14"/>
      <c r="G23" s="15"/>
      <c r="H23" s="15"/>
      <c r="I23" s="14"/>
      <c r="J23" s="14"/>
      <c r="K23" s="14"/>
      <c r="L23" s="46"/>
      <c r="M23" s="14"/>
      <c r="N23" s="46"/>
      <c r="O23" s="16"/>
      <c r="P23" s="16"/>
      <c r="Q23" s="16"/>
      <c r="R23" s="16"/>
      <c r="S23" s="57" t="str">
        <f t="shared" si="3"/>
        <v/>
      </c>
      <c r="T23" s="14"/>
      <c r="U23" s="2" t="s">
        <v>3566</v>
      </c>
    </row>
    <row r="24" ht="12.75" customHeight="1" spans="1:21">
      <c r="A24" s="13" t="str">
        <f t="shared" si="2"/>
        <v/>
      </c>
      <c r="B24" s="14"/>
      <c r="C24" s="77"/>
      <c r="D24" s="14"/>
      <c r="E24" s="14"/>
      <c r="F24" s="14"/>
      <c r="G24" s="15"/>
      <c r="H24" s="15"/>
      <c r="I24" s="14"/>
      <c r="J24" s="14"/>
      <c r="K24" s="14"/>
      <c r="L24" s="46"/>
      <c r="M24" s="14"/>
      <c r="N24" s="46"/>
      <c r="O24" s="16"/>
      <c r="P24" s="16"/>
      <c r="Q24" s="16"/>
      <c r="R24" s="16"/>
      <c r="S24" s="57" t="str">
        <f t="shared" si="3"/>
        <v/>
      </c>
      <c r="T24" s="14"/>
      <c r="U24" s="2" t="s">
        <v>3567</v>
      </c>
    </row>
    <row r="25" ht="12.75" customHeight="1" spans="1:21">
      <c r="A25" s="13" t="str">
        <f t="shared" si="2"/>
        <v/>
      </c>
      <c r="B25" s="14"/>
      <c r="C25" s="77"/>
      <c r="D25" s="14"/>
      <c r="E25" s="14"/>
      <c r="F25" s="14"/>
      <c r="G25" s="15"/>
      <c r="H25" s="15"/>
      <c r="I25" s="14"/>
      <c r="J25" s="14"/>
      <c r="K25" s="14"/>
      <c r="L25" s="46"/>
      <c r="M25" s="14"/>
      <c r="N25" s="46"/>
      <c r="O25" s="16"/>
      <c r="P25" s="16"/>
      <c r="Q25" s="16"/>
      <c r="R25" s="16"/>
      <c r="S25" s="57" t="str">
        <f t="shared" si="3"/>
        <v/>
      </c>
      <c r="T25" s="14"/>
      <c r="U25" s="2" t="s">
        <v>3568</v>
      </c>
    </row>
    <row r="26" ht="12.75" customHeight="1" spans="1:21">
      <c r="A26" s="13" t="str">
        <f t="shared" si="2"/>
        <v/>
      </c>
      <c r="B26" s="14"/>
      <c r="C26" s="77"/>
      <c r="D26" s="14"/>
      <c r="E26" s="14"/>
      <c r="F26" s="14"/>
      <c r="G26" s="15"/>
      <c r="H26" s="15"/>
      <c r="I26" s="14"/>
      <c r="J26" s="14"/>
      <c r="K26" s="14"/>
      <c r="L26" s="46"/>
      <c r="M26" s="14"/>
      <c r="N26" s="46"/>
      <c r="O26" s="16"/>
      <c r="P26" s="16"/>
      <c r="Q26" s="16"/>
      <c r="R26" s="16"/>
      <c r="S26" s="57" t="str">
        <f t="shared" si="3"/>
        <v/>
      </c>
      <c r="T26" s="14"/>
      <c r="U26" s="2" t="s">
        <v>3569</v>
      </c>
    </row>
    <row r="27" ht="12.75" customHeight="1" spans="1:21">
      <c r="A27" s="13" t="str">
        <f t="shared" si="2"/>
        <v/>
      </c>
      <c r="B27" s="14"/>
      <c r="C27" s="77"/>
      <c r="D27" s="14"/>
      <c r="E27" s="14"/>
      <c r="F27" s="14"/>
      <c r="G27" s="15"/>
      <c r="H27" s="15"/>
      <c r="I27" s="14"/>
      <c r="J27" s="14"/>
      <c r="K27" s="14"/>
      <c r="L27" s="46"/>
      <c r="M27" s="14"/>
      <c r="N27" s="46"/>
      <c r="O27" s="16"/>
      <c r="P27" s="16"/>
      <c r="Q27" s="16"/>
      <c r="R27" s="16"/>
      <c r="S27" s="57" t="str">
        <f t="shared" si="3"/>
        <v/>
      </c>
      <c r="T27" s="14"/>
      <c r="U27" s="2" t="s">
        <v>3570</v>
      </c>
    </row>
    <row r="28" ht="12.75" customHeight="1" spans="1:21">
      <c r="A28" s="13" t="str">
        <f t="shared" si="2"/>
        <v/>
      </c>
      <c r="B28" s="14"/>
      <c r="C28" s="77"/>
      <c r="D28" s="14"/>
      <c r="E28" s="14"/>
      <c r="F28" s="14"/>
      <c r="G28" s="15"/>
      <c r="H28" s="15"/>
      <c r="I28" s="14"/>
      <c r="J28" s="14"/>
      <c r="K28" s="14"/>
      <c r="L28" s="46"/>
      <c r="M28" s="14"/>
      <c r="N28" s="46"/>
      <c r="O28" s="16"/>
      <c r="P28" s="16"/>
      <c r="Q28" s="16"/>
      <c r="R28" s="16"/>
      <c r="S28" s="57" t="str">
        <f t="shared" si="3"/>
        <v/>
      </c>
      <c r="T28" s="14"/>
      <c r="U28" s="2" t="s">
        <v>3571</v>
      </c>
    </row>
    <row r="29" ht="12.75" customHeight="1" spans="1:21">
      <c r="A29" s="13" t="str">
        <f t="shared" si="2"/>
        <v/>
      </c>
      <c r="B29" s="14"/>
      <c r="C29" s="77"/>
      <c r="D29" s="14"/>
      <c r="E29" s="14"/>
      <c r="F29" s="14"/>
      <c r="G29" s="15"/>
      <c r="H29" s="15"/>
      <c r="I29" s="14"/>
      <c r="J29" s="14"/>
      <c r="K29" s="14"/>
      <c r="L29" s="46"/>
      <c r="M29" s="14"/>
      <c r="N29" s="46"/>
      <c r="O29" s="16"/>
      <c r="P29" s="16"/>
      <c r="Q29" s="16"/>
      <c r="R29" s="16"/>
      <c r="S29" s="57" t="str">
        <f t="shared" si="3"/>
        <v/>
      </c>
      <c r="T29" s="14"/>
      <c r="U29" s="2" t="s">
        <v>3572</v>
      </c>
    </row>
    <row r="30" ht="12.75" customHeight="1" spans="1:20">
      <c r="A30" s="13" t="s">
        <v>3573</v>
      </c>
      <c r="B30" s="72"/>
      <c r="C30" s="72"/>
      <c r="D30" s="72"/>
      <c r="E30" s="69"/>
      <c r="F30" s="14"/>
      <c r="G30" s="15"/>
      <c r="H30" s="15"/>
      <c r="I30" s="14"/>
      <c r="J30" s="14"/>
      <c r="K30" s="14"/>
      <c r="L30" s="46"/>
      <c r="M30" s="14"/>
      <c r="N30" s="46"/>
      <c r="O30" s="16">
        <f>SUM(O7:O29)</f>
        <v>0</v>
      </c>
      <c r="P30" s="16">
        <f>SUM(P7:P29)</f>
        <v>0</v>
      </c>
      <c r="Q30" s="16">
        <f>SUM(Q7:Q29)</f>
        <v>0</v>
      </c>
      <c r="R30" s="16">
        <f>SUM(R7:R29)</f>
        <v>0</v>
      </c>
      <c r="S30" s="57" t="str">
        <f t="shared" si="3"/>
        <v/>
      </c>
      <c r="T30" s="14"/>
    </row>
    <row r="31" ht="12.75" customHeight="1" spans="1:20">
      <c r="A31" s="13" t="s">
        <v>3574</v>
      </c>
      <c r="B31" s="72"/>
      <c r="C31" s="72"/>
      <c r="D31" s="72"/>
      <c r="E31" s="69"/>
      <c r="F31" s="14"/>
      <c r="G31" s="15"/>
      <c r="H31" s="15"/>
      <c r="I31" s="14"/>
      <c r="J31" s="14"/>
      <c r="K31" s="14"/>
      <c r="L31" s="46"/>
      <c r="M31" s="14"/>
      <c r="N31" s="46"/>
      <c r="O31" s="16"/>
      <c r="P31" s="16">
        <f>Q30</f>
        <v>0</v>
      </c>
      <c r="Q31" s="16"/>
      <c r="R31" s="16"/>
      <c r="S31" s="57"/>
      <c r="T31" s="14"/>
    </row>
    <row r="32" customHeight="1" spans="1:20">
      <c r="A32" s="17" t="s">
        <v>146</v>
      </c>
      <c r="B32" s="9"/>
      <c r="C32" s="9"/>
      <c r="D32" s="9"/>
      <c r="E32" s="18"/>
      <c r="F32" s="29"/>
      <c r="G32" s="17"/>
      <c r="H32" s="17"/>
      <c r="I32" s="17"/>
      <c r="J32" s="17"/>
      <c r="K32" s="17"/>
      <c r="L32" s="17"/>
      <c r="M32" s="17"/>
      <c r="N32" s="23"/>
      <c r="O32" s="23"/>
      <c r="P32" s="23">
        <f>P30-P31</f>
        <v>0</v>
      </c>
      <c r="Q32" s="23"/>
      <c r="R32" s="23">
        <f>R30</f>
        <v>0</v>
      </c>
      <c r="S32" s="57" t="str">
        <f t="shared" si="3"/>
        <v/>
      </c>
      <c r="T32" s="20"/>
    </row>
    <row r="33" customHeight="1" spans="1:21">
      <c r="A33" s="3" t="e">
        <f>#REF!&amp;"填表人："&amp;#REF!</f>
        <v>#REF!</v>
      </c>
      <c r="R33" s="3" t="e">
        <f>"评估人员："&amp;#REF!</f>
        <v>#REF!</v>
      </c>
      <c r="U33" s="3" t="s">
        <v>1270</v>
      </c>
    </row>
    <row r="34" customHeight="1" spans="1:1">
      <c r="A34" s="3" t="e">
        <f>"填表日期："&amp;YEAR(#REF!)&amp;"年"&amp;MONTH(#REF!)&amp;"月"&amp;DAY(#REF!)&amp;"日"</f>
        <v>#REF!</v>
      </c>
    </row>
  </sheetData>
  <mergeCells count="7">
    <mergeCell ref="A2:T2"/>
    <mergeCell ref="A3:T3"/>
    <mergeCell ref="S4:T4"/>
    <mergeCell ref="S5:T5"/>
    <mergeCell ref="A30:E30"/>
    <mergeCell ref="A31:E31"/>
    <mergeCell ref="A32:E32"/>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6">
    <pageSetUpPr fitToPage="1"/>
  </sheetPr>
  <dimension ref="A1:T32"/>
  <sheetViews>
    <sheetView showGridLines="0" zoomScale="96" zoomScaleNormal="96" workbookViewId="0">
      <selection activeCell="J8" sqref="J8"/>
    </sheetView>
  </sheetViews>
  <sheetFormatPr defaultColWidth="9" defaultRowHeight="15.75"/>
  <cols>
    <col min="1" max="1" width="4" style="75" customWidth="1"/>
    <col min="2" max="2" width="15.2083333333333" style="75" customWidth="1"/>
    <col min="3" max="3" width="14.7083333333333" style="75" customWidth="1"/>
    <col min="4" max="4" width="20.7083333333333" style="75" customWidth="1"/>
    <col min="5" max="5" width="5.20833333333333" style="75" customWidth="1"/>
    <col min="6" max="7" width="8.5" style="75" customWidth="1"/>
    <col min="8" max="9" width="7.20833333333333" style="75" customWidth="1"/>
    <col min="10" max="10" width="12.2083333333333" style="75" customWidth="1"/>
    <col min="11" max="11" width="11" style="75" customWidth="1"/>
    <col min="12" max="12" width="10" style="75" customWidth="1"/>
    <col min="13" max="13" width="8.5" style="75" customWidth="1"/>
    <col min="14" max="14" width="10.7083333333333" style="75" customWidth="1"/>
    <col min="15" max="15" width="10.5" style="75" customWidth="1"/>
    <col min="16" max="16" width="8.20833333333333" style="75" customWidth="1"/>
    <col min="17" max="17" width="7.20833333333333" style="75" customWidth="1"/>
    <col min="18" max="19" width="9" style="75" customWidth="1"/>
    <col min="20" max="16384" width="9" style="75"/>
  </cols>
  <sheetData>
    <row r="1" spans="1:1">
      <c r="A1" s="4" t="s">
        <v>0</v>
      </c>
    </row>
    <row r="2" s="73" customFormat="1" ht="22.5" customHeight="1" spans="1:1">
      <c r="A2" s="5" t="s">
        <v>147</v>
      </c>
    </row>
    <row r="3" s="74" customFormat="1" customHeight="1" spans="1:1">
      <c r="A3" s="2" t="e">
        <f>"评估基准日："&amp;TEXT(#REF!,"yyyy年mm月dd日")</f>
        <v>#REF!</v>
      </c>
    </row>
    <row r="4" s="74" customFormat="1" spans="1:16">
      <c r="A4" s="2"/>
      <c r="B4" s="2"/>
      <c r="C4" s="2"/>
      <c r="D4" s="2"/>
      <c r="E4" s="2"/>
      <c r="F4" s="2"/>
      <c r="G4" s="2"/>
      <c r="H4" s="2"/>
      <c r="I4" s="2"/>
      <c r="J4" s="2"/>
      <c r="K4" s="2"/>
      <c r="L4" s="2"/>
      <c r="M4" s="2"/>
      <c r="N4" s="2"/>
      <c r="O4" s="2"/>
      <c r="P4" s="7" t="s">
        <v>3575</v>
      </c>
    </row>
    <row r="5" s="74" customFormat="1" customHeight="1" spans="1:17">
      <c r="A5" s="8" t="e">
        <f>#REF!&amp;"："&amp;#REF!</f>
        <v>#REF!</v>
      </c>
      <c r="B5" s="9"/>
      <c r="C5" s="9"/>
      <c r="D5" s="9"/>
      <c r="E5" s="9"/>
      <c r="F5" s="3"/>
      <c r="G5" s="3"/>
      <c r="H5" s="3"/>
      <c r="I5" s="3"/>
      <c r="J5" s="3"/>
      <c r="K5" s="3"/>
      <c r="L5" s="3"/>
      <c r="M5" s="3"/>
      <c r="N5" s="3"/>
      <c r="O5" s="3"/>
      <c r="P5" s="3"/>
      <c r="Q5" s="7" t="s">
        <v>1231</v>
      </c>
    </row>
    <row r="6" s="74" customFormat="1" ht="24.75" customHeight="1" spans="1:18">
      <c r="A6" s="67" t="s">
        <v>4</v>
      </c>
      <c r="B6" s="67" t="s">
        <v>3576</v>
      </c>
      <c r="C6" s="67" t="s">
        <v>3547</v>
      </c>
      <c r="D6" s="67" t="s">
        <v>3577</v>
      </c>
      <c r="E6" s="67" t="s">
        <v>3578</v>
      </c>
      <c r="F6" s="67" t="s">
        <v>1458</v>
      </c>
      <c r="G6" s="67" t="s">
        <v>3548</v>
      </c>
      <c r="H6" s="67" t="s">
        <v>3579</v>
      </c>
      <c r="I6" s="67" t="s">
        <v>3580</v>
      </c>
      <c r="J6" s="67" t="s">
        <v>3581</v>
      </c>
      <c r="K6" s="67" t="s">
        <v>1138</v>
      </c>
      <c r="L6" s="12" t="s">
        <v>6</v>
      </c>
      <c r="M6" s="12" t="s">
        <v>1239</v>
      </c>
      <c r="N6" s="67" t="s">
        <v>7</v>
      </c>
      <c r="O6" s="67" t="s">
        <v>575</v>
      </c>
      <c r="P6" s="67" t="s">
        <v>576</v>
      </c>
      <c r="Q6" s="67" t="s">
        <v>176</v>
      </c>
      <c r="R6" s="2" t="s">
        <v>1248</v>
      </c>
    </row>
    <row r="7" s="74" customFormat="1" customHeight="1" spans="1:18">
      <c r="A7" s="13" t="str">
        <f t="shared" ref="A7" si="0">IF(B7="","",ROW()-6)</f>
        <v/>
      </c>
      <c r="B7" s="14"/>
      <c r="C7" s="14"/>
      <c r="D7" s="13"/>
      <c r="E7" s="14"/>
      <c r="F7" s="15"/>
      <c r="G7" s="15"/>
      <c r="H7" s="46"/>
      <c r="I7" s="14"/>
      <c r="J7" s="14"/>
      <c r="K7" s="46"/>
      <c r="L7" s="16"/>
      <c r="M7" s="16"/>
      <c r="N7" s="16"/>
      <c r="O7" s="16">
        <f t="shared" ref="O7" si="1">N7-L7+M7</f>
        <v>0</v>
      </c>
      <c r="P7" s="57" t="str">
        <f t="shared" ref="P7" si="2">IF(L7-M7=0,"",O7/(L7-M7)*100)</f>
        <v/>
      </c>
      <c r="Q7" s="14"/>
      <c r="R7" s="76" t="s">
        <v>3582</v>
      </c>
    </row>
    <row r="8" s="74" customFormat="1" customHeight="1" spans="1:18">
      <c r="A8" s="13" t="str">
        <f t="shared" ref="A8:A27" si="3">IF(B8="","",ROW()-6)</f>
        <v/>
      </c>
      <c r="B8" s="14"/>
      <c r="C8" s="14"/>
      <c r="D8" s="13"/>
      <c r="E8" s="14"/>
      <c r="F8" s="15"/>
      <c r="G8" s="15"/>
      <c r="H8" s="46"/>
      <c r="I8" s="14"/>
      <c r="J8" s="14"/>
      <c r="K8" s="46"/>
      <c r="L8" s="16"/>
      <c r="M8" s="16"/>
      <c r="N8" s="16"/>
      <c r="O8" s="16">
        <f t="shared" ref="O8:O27" si="4">N8-L8+M8</f>
        <v>0</v>
      </c>
      <c r="P8" s="57" t="str">
        <f t="shared" ref="P8:P27" si="5">IF(L8-M8=0,"",O8/(L8-M8)*100)</f>
        <v/>
      </c>
      <c r="Q8" s="14"/>
      <c r="R8" s="76" t="s">
        <v>3583</v>
      </c>
    </row>
    <row r="9" s="74" customFormat="1" customHeight="1" spans="1:18">
      <c r="A9" s="13" t="str">
        <f t="shared" si="3"/>
        <v/>
      </c>
      <c r="B9" s="14"/>
      <c r="C9" s="14"/>
      <c r="D9" s="13"/>
      <c r="E9" s="14"/>
      <c r="F9" s="15"/>
      <c r="G9" s="15"/>
      <c r="H9" s="46"/>
      <c r="I9" s="14"/>
      <c r="J9" s="14"/>
      <c r="K9" s="46"/>
      <c r="L9" s="16"/>
      <c r="M9" s="16"/>
      <c r="N9" s="16"/>
      <c r="O9" s="16">
        <f t="shared" si="4"/>
        <v>0</v>
      </c>
      <c r="P9" s="57" t="str">
        <f t="shared" si="5"/>
        <v/>
      </c>
      <c r="Q9" s="14"/>
      <c r="R9" s="76" t="s">
        <v>3584</v>
      </c>
    </row>
    <row r="10" s="74" customFormat="1" customHeight="1" spans="1:18">
      <c r="A10" s="13" t="str">
        <f t="shared" si="3"/>
        <v/>
      </c>
      <c r="B10" s="14"/>
      <c r="C10" s="14"/>
      <c r="D10" s="13"/>
      <c r="E10" s="14"/>
      <c r="F10" s="15"/>
      <c r="G10" s="15"/>
      <c r="H10" s="46"/>
      <c r="I10" s="14"/>
      <c r="J10" s="14"/>
      <c r="K10" s="46"/>
      <c r="L10" s="16"/>
      <c r="M10" s="16"/>
      <c r="N10" s="16"/>
      <c r="O10" s="16">
        <f t="shared" si="4"/>
        <v>0</v>
      </c>
      <c r="P10" s="57" t="str">
        <f t="shared" si="5"/>
        <v/>
      </c>
      <c r="Q10" s="14"/>
      <c r="R10" s="76" t="s">
        <v>3585</v>
      </c>
    </row>
    <row r="11" s="74" customFormat="1" customHeight="1" spans="1:20">
      <c r="A11" s="13" t="str">
        <f t="shared" si="3"/>
        <v/>
      </c>
      <c r="B11" s="14"/>
      <c r="C11" s="14"/>
      <c r="D11" s="13"/>
      <c r="E11" s="14"/>
      <c r="F11" s="15"/>
      <c r="G11" s="15"/>
      <c r="H11" s="46"/>
      <c r="I11" s="14"/>
      <c r="J11" s="14"/>
      <c r="K11" s="46"/>
      <c r="L11" s="16"/>
      <c r="M11" s="16"/>
      <c r="N11" s="16"/>
      <c r="O11" s="16">
        <f t="shared" si="4"/>
        <v>0</v>
      </c>
      <c r="P11" s="57" t="str">
        <f t="shared" si="5"/>
        <v/>
      </c>
      <c r="Q11" s="14"/>
      <c r="R11" s="76" t="s">
        <v>3586</v>
      </c>
      <c r="T11" s="74" t="s">
        <v>3587</v>
      </c>
    </row>
    <row r="12" s="74" customFormat="1" customHeight="1" spans="1:18">
      <c r="A12" s="13" t="str">
        <f t="shared" si="3"/>
        <v/>
      </c>
      <c r="B12" s="14"/>
      <c r="C12" s="14"/>
      <c r="D12" s="13"/>
      <c r="E12" s="14"/>
      <c r="F12" s="15"/>
      <c r="G12" s="15"/>
      <c r="H12" s="46"/>
      <c r="I12" s="14"/>
      <c r="J12" s="14"/>
      <c r="K12" s="46"/>
      <c r="L12" s="16"/>
      <c r="M12" s="16"/>
      <c r="N12" s="16"/>
      <c r="O12" s="16">
        <f t="shared" si="4"/>
        <v>0</v>
      </c>
      <c r="P12" s="57" t="str">
        <f t="shared" si="5"/>
        <v/>
      </c>
      <c r="Q12" s="14"/>
      <c r="R12" s="76" t="s">
        <v>3588</v>
      </c>
    </row>
    <row r="13" s="74" customFormat="1" customHeight="1" spans="1:18">
      <c r="A13" s="13" t="str">
        <f t="shared" si="3"/>
        <v/>
      </c>
      <c r="B13" s="14"/>
      <c r="C13" s="14"/>
      <c r="D13" s="13"/>
      <c r="E13" s="14"/>
      <c r="F13" s="15"/>
      <c r="G13" s="15"/>
      <c r="H13" s="46"/>
      <c r="I13" s="14"/>
      <c r="J13" s="14"/>
      <c r="K13" s="46"/>
      <c r="L13" s="16"/>
      <c r="M13" s="16"/>
      <c r="N13" s="16"/>
      <c r="O13" s="16">
        <f t="shared" si="4"/>
        <v>0</v>
      </c>
      <c r="P13" s="57" t="str">
        <f t="shared" si="5"/>
        <v/>
      </c>
      <c r="Q13" s="14"/>
      <c r="R13" s="76" t="s">
        <v>3589</v>
      </c>
    </row>
    <row r="14" s="74" customFormat="1" customHeight="1" spans="1:18">
      <c r="A14" s="13" t="str">
        <f t="shared" si="3"/>
        <v/>
      </c>
      <c r="B14" s="14"/>
      <c r="C14" s="14"/>
      <c r="D14" s="13"/>
      <c r="E14" s="14"/>
      <c r="F14" s="15"/>
      <c r="G14" s="15"/>
      <c r="H14" s="46"/>
      <c r="I14" s="14"/>
      <c r="J14" s="14"/>
      <c r="K14" s="46"/>
      <c r="L14" s="16"/>
      <c r="M14" s="16"/>
      <c r="N14" s="16"/>
      <c r="O14" s="16">
        <f t="shared" si="4"/>
        <v>0</v>
      </c>
      <c r="P14" s="57" t="str">
        <f t="shared" si="5"/>
        <v/>
      </c>
      <c r="Q14" s="14"/>
      <c r="R14" s="76" t="s">
        <v>3590</v>
      </c>
    </row>
    <row r="15" s="74" customFormat="1" customHeight="1" spans="1:18">
      <c r="A15" s="13" t="str">
        <f t="shared" si="3"/>
        <v/>
      </c>
      <c r="B15" s="14"/>
      <c r="C15" s="14"/>
      <c r="D15" s="13"/>
      <c r="E15" s="14"/>
      <c r="F15" s="15"/>
      <c r="G15" s="15"/>
      <c r="H15" s="46"/>
      <c r="I15" s="14"/>
      <c r="J15" s="14"/>
      <c r="K15" s="46"/>
      <c r="L15" s="16"/>
      <c r="M15" s="16"/>
      <c r="N15" s="16"/>
      <c r="O15" s="16">
        <f t="shared" si="4"/>
        <v>0</v>
      </c>
      <c r="P15" s="57" t="str">
        <f t="shared" si="5"/>
        <v/>
      </c>
      <c r="Q15" s="14"/>
      <c r="R15" s="76" t="s">
        <v>3591</v>
      </c>
    </row>
    <row r="16" s="74" customFormat="1" customHeight="1" spans="1:18">
      <c r="A16" s="13" t="str">
        <f t="shared" si="3"/>
        <v/>
      </c>
      <c r="B16" s="14"/>
      <c r="C16" s="14"/>
      <c r="D16" s="13"/>
      <c r="E16" s="14"/>
      <c r="F16" s="15"/>
      <c r="G16" s="15"/>
      <c r="H16" s="46"/>
      <c r="I16" s="14"/>
      <c r="J16" s="14"/>
      <c r="K16" s="46"/>
      <c r="L16" s="16"/>
      <c r="M16" s="16"/>
      <c r="N16" s="16"/>
      <c r="O16" s="16">
        <f t="shared" si="4"/>
        <v>0</v>
      </c>
      <c r="P16" s="57" t="str">
        <f t="shared" si="5"/>
        <v/>
      </c>
      <c r="Q16" s="14"/>
      <c r="R16" s="76" t="s">
        <v>3592</v>
      </c>
    </row>
    <row r="17" s="74" customFormat="1" customHeight="1" spans="1:18">
      <c r="A17" s="13" t="str">
        <f t="shared" si="3"/>
        <v/>
      </c>
      <c r="B17" s="14"/>
      <c r="C17" s="14"/>
      <c r="D17" s="13"/>
      <c r="E17" s="14"/>
      <c r="F17" s="15"/>
      <c r="G17" s="15"/>
      <c r="H17" s="46"/>
      <c r="I17" s="14"/>
      <c r="J17" s="14"/>
      <c r="K17" s="46"/>
      <c r="L17" s="16"/>
      <c r="M17" s="16"/>
      <c r="N17" s="16"/>
      <c r="O17" s="16">
        <f t="shared" si="4"/>
        <v>0</v>
      </c>
      <c r="P17" s="57" t="str">
        <f t="shared" si="5"/>
        <v/>
      </c>
      <c r="Q17" s="14"/>
      <c r="R17" s="76" t="s">
        <v>3593</v>
      </c>
    </row>
    <row r="18" s="74" customFormat="1" customHeight="1" spans="1:18">
      <c r="A18" s="13" t="str">
        <f t="shared" si="3"/>
        <v/>
      </c>
      <c r="B18" s="14"/>
      <c r="C18" s="14"/>
      <c r="D18" s="13"/>
      <c r="E18" s="14"/>
      <c r="F18" s="15"/>
      <c r="G18" s="15"/>
      <c r="H18" s="46"/>
      <c r="I18" s="14"/>
      <c r="J18" s="14"/>
      <c r="K18" s="46"/>
      <c r="L18" s="16"/>
      <c r="M18" s="16"/>
      <c r="N18" s="16"/>
      <c r="O18" s="16">
        <f t="shared" si="4"/>
        <v>0</v>
      </c>
      <c r="P18" s="57" t="str">
        <f t="shared" si="5"/>
        <v/>
      </c>
      <c r="Q18" s="14"/>
      <c r="R18" s="76" t="s">
        <v>3594</v>
      </c>
    </row>
    <row r="19" s="74" customFormat="1" customHeight="1" spans="1:18">
      <c r="A19" s="13" t="str">
        <f t="shared" si="3"/>
        <v/>
      </c>
      <c r="B19" s="14"/>
      <c r="C19" s="14"/>
      <c r="D19" s="13"/>
      <c r="E19" s="14"/>
      <c r="F19" s="15"/>
      <c r="G19" s="15"/>
      <c r="H19" s="46"/>
      <c r="I19" s="14"/>
      <c r="J19" s="14"/>
      <c r="K19" s="46"/>
      <c r="L19" s="16"/>
      <c r="M19" s="16"/>
      <c r="N19" s="16"/>
      <c r="O19" s="16">
        <f t="shared" si="4"/>
        <v>0</v>
      </c>
      <c r="P19" s="57" t="str">
        <f t="shared" si="5"/>
        <v/>
      </c>
      <c r="Q19" s="14"/>
      <c r="R19" s="76" t="s">
        <v>3595</v>
      </c>
    </row>
    <row r="20" s="74" customFormat="1" customHeight="1" spans="1:18">
      <c r="A20" s="13" t="str">
        <f t="shared" si="3"/>
        <v/>
      </c>
      <c r="B20" s="14"/>
      <c r="C20" s="14"/>
      <c r="D20" s="13"/>
      <c r="E20" s="14"/>
      <c r="F20" s="15"/>
      <c r="G20" s="15"/>
      <c r="H20" s="46"/>
      <c r="I20" s="14"/>
      <c r="J20" s="14"/>
      <c r="K20" s="46"/>
      <c r="L20" s="16"/>
      <c r="M20" s="16"/>
      <c r="N20" s="16"/>
      <c r="O20" s="16">
        <f t="shared" si="4"/>
        <v>0</v>
      </c>
      <c r="P20" s="57" t="str">
        <f t="shared" si="5"/>
        <v/>
      </c>
      <c r="Q20" s="14"/>
      <c r="R20" s="76" t="s">
        <v>3596</v>
      </c>
    </row>
    <row r="21" s="74" customFormat="1" customHeight="1" spans="1:18">
      <c r="A21" s="13" t="str">
        <f t="shared" si="3"/>
        <v/>
      </c>
      <c r="B21" s="14"/>
      <c r="C21" s="14"/>
      <c r="D21" s="13"/>
      <c r="E21" s="14"/>
      <c r="F21" s="15"/>
      <c r="G21" s="15"/>
      <c r="H21" s="46"/>
      <c r="I21" s="14"/>
      <c r="J21" s="14"/>
      <c r="K21" s="46"/>
      <c r="L21" s="16"/>
      <c r="M21" s="16"/>
      <c r="N21" s="16"/>
      <c r="O21" s="16">
        <f t="shared" si="4"/>
        <v>0</v>
      </c>
      <c r="P21" s="57" t="str">
        <f t="shared" si="5"/>
        <v/>
      </c>
      <c r="Q21" s="14"/>
      <c r="R21" s="76" t="s">
        <v>3597</v>
      </c>
    </row>
    <row r="22" s="74" customFormat="1" customHeight="1" spans="1:18">
      <c r="A22" s="13" t="str">
        <f t="shared" si="3"/>
        <v/>
      </c>
      <c r="B22" s="14"/>
      <c r="C22" s="14"/>
      <c r="D22" s="13"/>
      <c r="E22" s="14"/>
      <c r="F22" s="15"/>
      <c r="G22" s="15"/>
      <c r="H22" s="46"/>
      <c r="I22" s="14"/>
      <c r="J22" s="14"/>
      <c r="K22" s="46"/>
      <c r="L22" s="16"/>
      <c r="M22" s="16"/>
      <c r="N22" s="16"/>
      <c r="O22" s="16">
        <f t="shared" si="4"/>
        <v>0</v>
      </c>
      <c r="P22" s="57" t="str">
        <f t="shared" si="5"/>
        <v/>
      </c>
      <c r="Q22" s="14"/>
      <c r="R22" s="76" t="s">
        <v>3598</v>
      </c>
    </row>
    <row r="23" s="74" customFormat="1" customHeight="1" spans="1:18">
      <c r="A23" s="13" t="str">
        <f t="shared" si="3"/>
        <v/>
      </c>
      <c r="B23" s="14"/>
      <c r="C23" s="14"/>
      <c r="D23" s="13"/>
      <c r="E23" s="14"/>
      <c r="F23" s="15"/>
      <c r="G23" s="15"/>
      <c r="H23" s="46"/>
      <c r="I23" s="14"/>
      <c r="J23" s="14"/>
      <c r="K23" s="46"/>
      <c r="L23" s="16"/>
      <c r="M23" s="16"/>
      <c r="N23" s="16"/>
      <c r="O23" s="16">
        <f t="shared" si="4"/>
        <v>0</v>
      </c>
      <c r="P23" s="57" t="str">
        <f t="shared" si="5"/>
        <v/>
      </c>
      <c r="Q23" s="14"/>
      <c r="R23" s="76" t="s">
        <v>3599</v>
      </c>
    </row>
    <row r="24" s="74" customFormat="1" customHeight="1" spans="1:18">
      <c r="A24" s="13" t="str">
        <f t="shared" si="3"/>
        <v/>
      </c>
      <c r="B24" s="14"/>
      <c r="C24" s="14"/>
      <c r="D24" s="13"/>
      <c r="E24" s="14"/>
      <c r="F24" s="15"/>
      <c r="G24" s="15"/>
      <c r="H24" s="46"/>
      <c r="I24" s="14"/>
      <c r="J24" s="14"/>
      <c r="K24" s="46"/>
      <c r="L24" s="16"/>
      <c r="M24" s="16"/>
      <c r="N24" s="16"/>
      <c r="O24" s="16">
        <f t="shared" si="4"/>
        <v>0</v>
      </c>
      <c r="P24" s="57" t="str">
        <f t="shared" si="5"/>
        <v/>
      </c>
      <c r="Q24" s="14"/>
      <c r="R24" s="76" t="s">
        <v>3600</v>
      </c>
    </row>
    <row r="25" s="74" customFormat="1" customHeight="1" spans="1:18">
      <c r="A25" s="13" t="str">
        <f t="shared" si="3"/>
        <v/>
      </c>
      <c r="B25" s="14"/>
      <c r="C25" s="14"/>
      <c r="D25" s="13"/>
      <c r="E25" s="14"/>
      <c r="F25" s="15"/>
      <c r="G25" s="15"/>
      <c r="H25" s="46"/>
      <c r="I25" s="14"/>
      <c r="J25" s="14"/>
      <c r="K25" s="46"/>
      <c r="L25" s="16"/>
      <c r="M25" s="16"/>
      <c r="N25" s="16"/>
      <c r="O25" s="16">
        <f t="shared" si="4"/>
        <v>0</v>
      </c>
      <c r="P25" s="57" t="str">
        <f t="shared" si="5"/>
        <v/>
      </c>
      <c r="Q25" s="14"/>
      <c r="R25" s="76" t="s">
        <v>3601</v>
      </c>
    </row>
    <row r="26" s="74" customFormat="1" customHeight="1" spans="1:18">
      <c r="A26" s="13" t="str">
        <f t="shared" si="3"/>
        <v/>
      </c>
      <c r="B26" s="14"/>
      <c r="C26" s="14"/>
      <c r="D26" s="13"/>
      <c r="E26" s="14"/>
      <c r="F26" s="15"/>
      <c r="G26" s="15"/>
      <c r="H26" s="46"/>
      <c r="I26" s="14"/>
      <c r="J26" s="14"/>
      <c r="K26" s="46"/>
      <c r="L26" s="16"/>
      <c r="M26" s="16"/>
      <c r="N26" s="16"/>
      <c r="O26" s="16">
        <f t="shared" si="4"/>
        <v>0</v>
      </c>
      <c r="P26" s="57" t="str">
        <f t="shared" si="5"/>
        <v/>
      </c>
      <c r="Q26" s="14"/>
      <c r="R26" s="76" t="s">
        <v>3602</v>
      </c>
    </row>
    <row r="27" s="74" customFormat="1" spans="1:18">
      <c r="A27" s="13" t="str">
        <f t="shared" si="3"/>
        <v/>
      </c>
      <c r="B27" s="14"/>
      <c r="C27" s="14"/>
      <c r="D27" s="13"/>
      <c r="E27" s="14"/>
      <c r="F27" s="15"/>
      <c r="G27" s="15"/>
      <c r="H27" s="46"/>
      <c r="I27" s="14"/>
      <c r="J27" s="14"/>
      <c r="K27" s="46"/>
      <c r="L27" s="16"/>
      <c r="M27" s="16"/>
      <c r="N27" s="16"/>
      <c r="O27" s="16">
        <f t="shared" si="4"/>
        <v>0</v>
      </c>
      <c r="P27" s="57" t="str">
        <f t="shared" si="5"/>
        <v/>
      </c>
      <c r="Q27" s="14"/>
      <c r="R27" s="76" t="s">
        <v>3603</v>
      </c>
    </row>
    <row r="28" s="74" customFormat="1" spans="1:17">
      <c r="A28" s="13" t="s">
        <v>3604</v>
      </c>
      <c r="B28" s="72"/>
      <c r="C28" s="72"/>
      <c r="D28" s="72"/>
      <c r="E28" s="69"/>
      <c r="F28" s="15"/>
      <c r="G28" s="15"/>
      <c r="H28" s="46"/>
      <c r="I28" s="14"/>
      <c r="J28" s="14"/>
      <c r="K28" s="46">
        <f>SUM(K7:K27)</f>
        <v>0</v>
      </c>
      <c r="L28" s="16">
        <f>SUM(L7:L27)</f>
        <v>0</v>
      </c>
      <c r="M28" s="16">
        <f>SUM(M7:M27)</f>
        <v>0</v>
      </c>
      <c r="N28" s="16">
        <f>SUM(N7:N27)</f>
        <v>0</v>
      </c>
      <c r="O28" s="16">
        <f t="shared" ref="O28:O30" si="6">N28-L28+M28</f>
        <v>0</v>
      </c>
      <c r="P28" s="57" t="str">
        <f t="shared" ref="P28:P30" si="7">IF(L28-M28=0,"",O28/(L28-M28)*100)</f>
        <v/>
      </c>
      <c r="Q28" s="14"/>
    </row>
    <row r="29" s="74" customFormat="1" spans="1:17">
      <c r="A29" s="13" t="s">
        <v>3605</v>
      </c>
      <c r="B29" s="72"/>
      <c r="C29" s="72"/>
      <c r="D29" s="72"/>
      <c r="E29" s="69"/>
      <c r="F29" s="15"/>
      <c r="G29" s="15"/>
      <c r="H29" s="46"/>
      <c r="I29" s="14"/>
      <c r="J29" s="14"/>
      <c r="K29" s="46"/>
      <c r="L29" s="16">
        <f>M28</f>
        <v>0</v>
      </c>
      <c r="M29" s="16"/>
      <c r="N29" s="16"/>
      <c r="O29" s="16"/>
      <c r="P29" s="57"/>
      <c r="Q29" s="14"/>
    </row>
    <row r="30" s="74" customFormat="1" spans="1:17">
      <c r="A30" s="17" t="s">
        <v>150</v>
      </c>
      <c r="B30" s="9"/>
      <c r="C30" s="9"/>
      <c r="D30" s="9"/>
      <c r="E30" s="18"/>
      <c r="F30" s="17"/>
      <c r="G30" s="17"/>
      <c r="H30" s="17"/>
      <c r="I30" s="17"/>
      <c r="J30" s="17"/>
      <c r="K30" s="23"/>
      <c r="L30" s="23">
        <f>L28-L29</f>
        <v>0</v>
      </c>
      <c r="M30" s="23"/>
      <c r="N30" s="23">
        <f>N28</f>
        <v>0</v>
      </c>
      <c r="O30" s="16">
        <f t="shared" si="6"/>
        <v>0</v>
      </c>
      <c r="P30" s="57" t="str">
        <f t="shared" si="7"/>
        <v/>
      </c>
      <c r="Q30" s="20"/>
    </row>
    <row r="31" s="3" customFormat="1" customHeight="1" spans="1:18">
      <c r="A31" s="3" t="e">
        <f>#REF!&amp;"填表人："&amp;#REF!</f>
        <v>#REF!</v>
      </c>
      <c r="O31" s="3" t="e">
        <f>"评估人员："&amp;#REF!</f>
        <v>#REF!</v>
      </c>
      <c r="R31" s="3" t="s">
        <v>1270</v>
      </c>
    </row>
    <row r="32" s="3" customFormat="1" customHeight="1" spans="1:1">
      <c r="A32" s="3" t="e">
        <f>"填表日期："&amp;YEAR(#REF!)&amp;"年"&amp;MONTH(#REF!)&amp;"月"&amp;DAY(#REF!)&amp;"日"</f>
        <v>#REF!</v>
      </c>
    </row>
  </sheetData>
  <mergeCells count="7">
    <mergeCell ref="A2:Q2"/>
    <mergeCell ref="A3:Q3"/>
    <mergeCell ref="P4:Q4"/>
    <mergeCell ref="A5:E5"/>
    <mergeCell ref="A28:E28"/>
    <mergeCell ref="A29:E29"/>
    <mergeCell ref="A30:E30"/>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7">
    <pageSetUpPr fitToPage="1"/>
  </sheetPr>
  <dimension ref="A1:P29"/>
  <sheetViews>
    <sheetView showGridLines="0" zoomScale="96" zoomScaleNormal="96" workbookViewId="0">
      <selection activeCell="J8" sqref="J8"/>
    </sheetView>
  </sheetViews>
  <sheetFormatPr defaultColWidth="9" defaultRowHeight="15.75" customHeight="1"/>
  <cols>
    <col min="1" max="1" width="5.70833333333333" style="3" customWidth="1"/>
    <col min="2" max="2" width="18.5" style="3" customWidth="1"/>
    <col min="3" max="3" width="10.7083333333333" style="3" customWidth="1"/>
    <col min="4" max="5" width="17.7083333333333" style="3" customWidth="1"/>
    <col min="6" max="7" width="8.20833333333333" style="3" customWidth="1"/>
    <col min="8" max="8" width="12.5" style="3" customWidth="1"/>
    <col min="9" max="9" width="12" style="3" customWidth="1"/>
    <col min="10" max="10" width="11.7083333333333" style="3" customWidth="1"/>
    <col min="11" max="11" width="8" style="3" customWidth="1"/>
    <col min="12" max="12" width="10.2083333333333" style="3" customWidth="1"/>
    <col min="13" max="13" width="9.70833333333333" style="3" customWidth="1"/>
    <col min="14" max="15" width="9.20833333333333" style="3" customWidth="1"/>
    <col min="16" max="17" width="9" style="3" customWidth="1"/>
    <col min="18" max="16384" width="9" style="3"/>
  </cols>
  <sheetData>
    <row r="1" customHeight="1" spans="1:3">
      <c r="A1" s="4" t="s">
        <v>0</v>
      </c>
      <c r="B1" s="4"/>
      <c r="C1" s="4"/>
    </row>
    <row r="2" s="1" customFormat="1" ht="30" customHeight="1" spans="1:1">
      <c r="A2" s="5" t="s">
        <v>151</v>
      </c>
    </row>
    <row r="3" customHeight="1" spans="1:1">
      <c r="A3" s="2" t="e">
        <f>"评估基准日："&amp;TEXT(#REF!,"yyyy年mm月dd日")</f>
        <v>#REF!</v>
      </c>
    </row>
    <row r="4" ht="14.25" customHeight="1" spans="1:15">
      <c r="A4" s="2"/>
      <c r="B4" s="2"/>
      <c r="C4" s="2"/>
      <c r="D4" s="2"/>
      <c r="E4" s="2"/>
      <c r="F4" s="2"/>
      <c r="G4" s="2"/>
      <c r="H4" s="2"/>
      <c r="I4" s="2"/>
      <c r="J4" s="2"/>
      <c r="K4" s="2"/>
      <c r="L4" s="2"/>
      <c r="M4" s="2"/>
      <c r="N4" s="2"/>
      <c r="O4" s="7" t="s">
        <v>3606</v>
      </c>
    </row>
    <row r="5" customHeight="1" spans="1:15">
      <c r="A5" s="3" t="e">
        <f>#REF!&amp;"："&amp;#REF!</f>
        <v>#REF!</v>
      </c>
      <c r="O5" s="7" t="s">
        <v>1231</v>
      </c>
    </row>
    <row r="6" s="68" customFormat="1" ht="24.75" customHeight="1" spans="1:16">
      <c r="A6" s="67" t="s">
        <v>4</v>
      </c>
      <c r="B6" s="67" t="s">
        <v>3607</v>
      </c>
      <c r="C6" s="67" t="s">
        <v>3608</v>
      </c>
      <c r="D6" s="67" t="s">
        <v>3609</v>
      </c>
      <c r="E6" s="67" t="s">
        <v>3547</v>
      </c>
      <c r="F6" s="67" t="s">
        <v>1458</v>
      </c>
      <c r="G6" s="67" t="s">
        <v>3610</v>
      </c>
      <c r="H6" s="67" t="s">
        <v>1772</v>
      </c>
      <c r="I6" s="67" t="s">
        <v>1138</v>
      </c>
      <c r="J6" s="12" t="s">
        <v>6</v>
      </c>
      <c r="K6" s="12" t="s">
        <v>1239</v>
      </c>
      <c r="L6" s="67" t="s">
        <v>7</v>
      </c>
      <c r="M6" s="67" t="s">
        <v>575</v>
      </c>
      <c r="N6" s="67" t="s">
        <v>576</v>
      </c>
      <c r="O6" s="67" t="s">
        <v>176</v>
      </c>
      <c r="P6" s="2" t="s">
        <v>1248</v>
      </c>
    </row>
    <row r="7" ht="12.75" customHeight="1" spans="1:16">
      <c r="A7" s="13" t="str">
        <f t="shared" ref="A7" si="0">IF(D7="","",ROW()-6)</f>
        <v/>
      </c>
      <c r="B7" s="71"/>
      <c r="C7" s="71"/>
      <c r="D7" s="13"/>
      <c r="E7" s="71"/>
      <c r="F7" s="15"/>
      <c r="G7" s="46"/>
      <c r="H7" s="46"/>
      <c r="I7" s="16"/>
      <c r="J7" s="16"/>
      <c r="K7" s="16"/>
      <c r="L7" s="16"/>
      <c r="M7" s="16">
        <f t="shared" ref="M7" si="1">L7-J7+K7</f>
        <v>0</v>
      </c>
      <c r="N7" s="57" t="str">
        <f t="shared" ref="N7" si="2">IF(J7-K7=0,"",M7/(J7-K7)*100)</f>
        <v/>
      </c>
      <c r="O7" s="14"/>
      <c r="P7" s="2" t="s">
        <v>3611</v>
      </c>
    </row>
    <row r="8" ht="12.75" customHeight="1" spans="1:16">
      <c r="A8" s="13" t="str">
        <f t="shared" ref="A8:A24" si="3">IF(D8="","",ROW()-6)</f>
        <v/>
      </c>
      <c r="B8" s="71"/>
      <c r="C8" s="71"/>
      <c r="D8" s="13"/>
      <c r="E8" s="71"/>
      <c r="F8" s="15"/>
      <c r="G8" s="46"/>
      <c r="H8" s="46"/>
      <c r="I8" s="16"/>
      <c r="J8" s="16"/>
      <c r="K8" s="16"/>
      <c r="L8" s="16"/>
      <c r="M8" s="16">
        <f t="shared" ref="M8:M24" si="4">L8-J8+K8</f>
        <v>0</v>
      </c>
      <c r="N8" s="57" t="str">
        <f t="shared" ref="N8:N24" si="5">IF(J8-K8=0,"",M8/(J8-K8)*100)</f>
        <v/>
      </c>
      <c r="O8" s="14"/>
      <c r="P8" s="2" t="s">
        <v>3612</v>
      </c>
    </row>
    <row r="9" ht="12.75" customHeight="1" spans="1:16">
      <c r="A9" s="13" t="str">
        <f t="shared" si="3"/>
        <v/>
      </c>
      <c r="B9" s="71"/>
      <c r="C9" s="71"/>
      <c r="D9" s="13"/>
      <c r="E9" s="71"/>
      <c r="F9" s="15"/>
      <c r="G9" s="46"/>
      <c r="H9" s="46"/>
      <c r="I9" s="16"/>
      <c r="J9" s="16"/>
      <c r="K9" s="16"/>
      <c r="L9" s="16"/>
      <c r="M9" s="16">
        <f t="shared" si="4"/>
        <v>0</v>
      </c>
      <c r="N9" s="57" t="str">
        <f t="shared" si="5"/>
        <v/>
      </c>
      <c r="O9" s="14"/>
      <c r="P9" s="2" t="s">
        <v>3613</v>
      </c>
    </row>
    <row r="10" ht="12.75" customHeight="1" spans="1:16">
      <c r="A10" s="13" t="str">
        <f t="shared" si="3"/>
        <v/>
      </c>
      <c r="B10" s="71"/>
      <c r="C10" s="71"/>
      <c r="D10" s="13"/>
      <c r="E10" s="71"/>
      <c r="F10" s="15"/>
      <c r="G10" s="46"/>
      <c r="H10" s="46"/>
      <c r="I10" s="16"/>
      <c r="J10" s="16"/>
      <c r="K10" s="16"/>
      <c r="L10" s="16"/>
      <c r="M10" s="16">
        <f t="shared" si="4"/>
        <v>0</v>
      </c>
      <c r="N10" s="57" t="str">
        <f t="shared" si="5"/>
        <v/>
      </c>
      <c r="O10" s="14"/>
      <c r="P10" s="2" t="s">
        <v>3614</v>
      </c>
    </row>
    <row r="11" ht="12.75" customHeight="1" spans="1:16">
      <c r="A11" s="13" t="str">
        <f t="shared" si="3"/>
        <v/>
      </c>
      <c r="B11" s="71"/>
      <c r="C11" s="71"/>
      <c r="D11" s="13"/>
      <c r="E11" s="71"/>
      <c r="F11" s="15"/>
      <c r="G11" s="46"/>
      <c r="H11" s="46"/>
      <c r="I11" s="16"/>
      <c r="J11" s="16"/>
      <c r="K11" s="16"/>
      <c r="L11" s="16"/>
      <c r="M11" s="16">
        <f t="shared" si="4"/>
        <v>0</v>
      </c>
      <c r="N11" s="57" t="str">
        <f t="shared" si="5"/>
        <v/>
      </c>
      <c r="O11" s="14"/>
      <c r="P11" s="2" t="s">
        <v>3615</v>
      </c>
    </row>
    <row r="12" ht="12.75" customHeight="1" spans="1:16">
      <c r="A12" s="13" t="str">
        <f t="shared" si="3"/>
        <v/>
      </c>
      <c r="B12" s="71"/>
      <c r="C12" s="71"/>
      <c r="D12" s="13"/>
      <c r="E12" s="71"/>
      <c r="F12" s="15"/>
      <c r="G12" s="46"/>
      <c r="H12" s="46"/>
      <c r="I12" s="16"/>
      <c r="J12" s="16"/>
      <c r="K12" s="16"/>
      <c r="L12" s="16"/>
      <c r="M12" s="16">
        <f t="shared" si="4"/>
        <v>0</v>
      </c>
      <c r="N12" s="57" t="str">
        <f t="shared" si="5"/>
        <v/>
      </c>
      <c r="O12" s="14"/>
      <c r="P12" s="2" t="s">
        <v>3616</v>
      </c>
    </row>
    <row r="13" ht="12.75" customHeight="1" spans="1:16">
      <c r="A13" s="13" t="str">
        <f t="shared" si="3"/>
        <v/>
      </c>
      <c r="B13" s="71"/>
      <c r="C13" s="71"/>
      <c r="D13" s="13"/>
      <c r="E13" s="71"/>
      <c r="F13" s="15"/>
      <c r="G13" s="46"/>
      <c r="H13" s="46"/>
      <c r="I13" s="16"/>
      <c r="J13" s="16"/>
      <c r="K13" s="16"/>
      <c r="L13" s="16"/>
      <c r="M13" s="16">
        <f t="shared" si="4"/>
        <v>0</v>
      </c>
      <c r="N13" s="57" t="str">
        <f t="shared" si="5"/>
        <v/>
      </c>
      <c r="O13" s="14"/>
      <c r="P13" s="2" t="s">
        <v>3617</v>
      </c>
    </row>
    <row r="14" ht="12.75" customHeight="1" spans="1:16">
      <c r="A14" s="13" t="str">
        <f t="shared" si="3"/>
        <v/>
      </c>
      <c r="B14" s="71"/>
      <c r="C14" s="71"/>
      <c r="D14" s="13"/>
      <c r="E14" s="71"/>
      <c r="F14" s="15"/>
      <c r="G14" s="46"/>
      <c r="H14" s="46"/>
      <c r="I14" s="16"/>
      <c r="J14" s="16"/>
      <c r="K14" s="16"/>
      <c r="L14" s="16"/>
      <c r="M14" s="16">
        <f t="shared" si="4"/>
        <v>0</v>
      </c>
      <c r="N14" s="57" t="str">
        <f t="shared" si="5"/>
        <v/>
      </c>
      <c r="O14" s="14"/>
      <c r="P14" s="2" t="s">
        <v>3618</v>
      </c>
    </row>
    <row r="15" ht="12.75" customHeight="1" spans="1:16">
      <c r="A15" s="13" t="str">
        <f t="shared" si="3"/>
        <v/>
      </c>
      <c r="B15" s="71"/>
      <c r="C15" s="71"/>
      <c r="D15" s="13"/>
      <c r="E15" s="71"/>
      <c r="F15" s="15"/>
      <c r="G15" s="46"/>
      <c r="H15" s="46"/>
      <c r="I15" s="16"/>
      <c r="J15" s="16"/>
      <c r="K15" s="16"/>
      <c r="L15" s="16"/>
      <c r="M15" s="16">
        <f t="shared" si="4"/>
        <v>0</v>
      </c>
      <c r="N15" s="57" t="str">
        <f t="shared" si="5"/>
        <v/>
      </c>
      <c r="O15" s="14"/>
      <c r="P15" s="2" t="s">
        <v>3619</v>
      </c>
    </row>
    <row r="16" ht="12.75" customHeight="1" spans="1:16">
      <c r="A16" s="13" t="str">
        <f t="shared" si="3"/>
        <v/>
      </c>
      <c r="B16" s="71"/>
      <c r="C16" s="71"/>
      <c r="D16" s="13"/>
      <c r="E16" s="71"/>
      <c r="F16" s="15"/>
      <c r="G16" s="46"/>
      <c r="H16" s="46"/>
      <c r="I16" s="16"/>
      <c r="J16" s="16"/>
      <c r="K16" s="16"/>
      <c r="L16" s="16"/>
      <c r="M16" s="16">
        <f t="shared" si="4"/>
        <v>0</v>
      </c>
      <c r="N16" s="57" t="str">
        <f t="shared" si="5"/>
        <v/>
      </c>
      <c r="O16" s="14"/>
      <c r="P16" s="2" t="s">
        <v>3620</v>
      </c>
    </row>
    <row r="17" ht="12.75" customHeight="1" spans="1:16">
      <c r="A17" s="13" t="str">
        <f t="shared" si="3"/>
        <v/>
      </c>
      <c r="B17" s="71"/>
      <c r="C17" s="71"/>
      <c r="D17" s="13"/>
      <c r="E17" s="71"/>
      <c r="F17" s="15"/>
      <c r="G17" s="46"/>
      <c r="H17" s="46"/>
      <c r="I17" s="16"/>
      <c r="J17" s="16"/>
      <c r="K17" s="16"/>
      <c r="L17" s="16"/>
      <c r="M17" s="16">
        <f t="shared" si="4"/>
        <v>0</v>
      </c>
      <c r="N17" s="57" t="str">
        <f t="shared" si="5"/>
        <v/>
      </c>
      <c r="O17" s="14"/>
      <c r="P17" s="2" t="s">
        <v>3621</v>
      </c>
    </row>
    <row r="18" ht="12.75" customHeight="1" spans="1:16">
      <c r="A18" s="13" t="str">
        <f t="shared" si="3"/>
        <v/>
      </c>
      <c r="B18" s="71"/>
      <c r="C18" s="71"/>
      <c r="D18" s="13"/>
      <c r="E18" s="71"/>
      <c r="F18" s="15"/>
      <c r="G18" s="46"/>
      <c r="H18" s="46"/>
      <c r="I18" s="16"/>
      <c r="J18" s="16"/>
      <c r="K18" s="16"/>
      <c r="L18" s="16"/>
      <c r="M18" s="16">
        <f t="shared" si="4"/>
        <v>0</v>
      </c>
      <c r="N18" s="57" t="str">
        <f t="shared" si="5"/>
        <v/>
      </c>
      <c r="O18" s="14"/>
      <c r="P18" s="2" t="s">
        <v>3622</v>
      </c>
    </row>
    <row r="19" ht="12.75" customHeight="1" spans="1:16">
      <c r="A19" s="13" t="str">
        <f t="shared" si="3"/>
        <v/>
      </c>
      <c r="B19" s="71"/>
      <c r="C19" s="71"/>
      <c r="D19" s="13"/>
      <c r="E19" s="71"/>
      <c r="F19" s="15"/>
      <c r="G19" s="46"/>
      <c r="H19" s="46"/>
      <c r="I19" s="16"/>
      <c r="J19" s="16"/>
      <c r="K19" s="16"/>
      <c r="L19" s="16"/>
      <c r="M19" s="16">
        <f t="shared" si="4"/>
        <v>0</v>
      </c>
      <c r="N19" s="57" t="str">
        <f t="shared" si="5"/>
        <v/>
      </c>
      <c r="O19" s="14"/>
      <c r="P19" s="2" t="s">
        <v>3623</v>
      </c>
    </row>
    <row r="20" ht="12.75" customHeight="1" spans="1:16">
      <c r="A20" s="13" t="str">
        <f t="shared" si="3"/>
        <v/>
      </c>
      <c r="B20" s="71"/>
      <c r="C20" s="71"/>
      <c r="D20" s="13"/>
      <c r="E20" s="71"/>
      <c r="F20" s="15"/>
      <c r="G20" s="46"/>
      <c r="H20" s="46"/>
      <c r="I20" s="16"/>
      <c r="J20" s="16"/>
      <c r="K20" s="16"/>
      <c r="L20" s="16"/>
      <c r="M20" s="16">
        <f t="shared" si="4"/>
        <v>0</v>
      </c>
      <c r="N20" s="57" t="str">
        <f t="shared" si="5"/>
        <v/>
      </c>
      <c r="O20" s="14"/>
      <c r="P20" s="2" t="s">
        <v>3624</v>
      </c>
    </row>
    <row r="21" ht="12.75" customHeight="1" spans="1:16">
      <c r="A21" s="13" t="str">
        <f t="shared" si="3"/>
        <v/>
      </c>
      <c r="B21" s="71"/>
      <c r="C21" s="71"/>
      <c r="D21" s="13"/>
      <c r="E21" s="71"/>
      <c r="F21" s="15"/>
      <c r="G21" s="46"/>
      <c r="H21" s="46"/>
      <c r="I21" s="16"/>
      <c r="J21" s="16"/>
      <c r="K21" s="16"/>
      <c r="L21" s="16"/>
      <c r="M21" s="16">
        <f t="shared" si="4"/>
        <v>0</v>
      </c>
      <c r="N21" s="57" t="str">
        <f t="shared" si="5"/>
        <v/>
      </c>
      <c r="O21" s="14"/>
      <c r="P21" s="2" t="s">
        <v>3625</v>
      </c>
    </row>
    <row r="22" ht="12.75" customHeight="1" spans="1:16">
      <c r="A22" s="13" t="str">
        <f t="shared" si="3"/>
        <v/>
      </c>
      <c r="B22" s="71"/>
      <c r="C22" s="71"/>
      <c r="D22" s="13"/>
      <c r="E22" s="71"/>
      <c r="F22" s="15"/>
      <c r="G22" s="46"/>
      <c r="H22" s="46"/>
      <c r="I22" s="16"/>
      <c r="J22" s="16"/>
      <c r="K22" s="16"/>
      <c r="L22" s="16"/>
      <c r="M22" s="16">
        <f t="shared" si="4"/>
        <v>0</v>
      </c>
      <c r="N22" s="57" t="str">
        <f t="shared" si="5"/>
        <v/>
      </c>
      <c r="O22" s="14"/>
      <c r="P22" s="2" t="s">
        <v>3626</v>
      </c>
    </row>
    <row r="23" ht="12.75" customHeight="1" spans="1:16">
      <c r="A23" s="13" t="str">
        <f t="shared" si="3"/>
        <v/>
      </c>
      <c r="B23" s="71"/>
      <c r="C23" s="71"/>
      <c r="D23" s="13"/>
      <c r="E23" s="71"/>
      <c r="F23" s="15"/>
      <c r="G23" s="46"/>
      <c r="H23" s="46"/>
      <c r="I23" s="16"/>
      <c r="J23" s="16"/>
      <c r="K23" s="16"/>
      <c r="L23" s="16"/>
      <c r="M23" s="16">
        <f t="shared" si="4"/>
        <v>0</v>
      </c>
      <c r="N23" s="57" t="str">
        <f t="shared" si="5"/>
        <v/>
      </c>
      <c r="O23" s="14"/>
      <c r="P23" s="2" t="s">
        <v>3627</v>
      </c>
    </row>
    <row r="24" ht="12.75" customHeight="1" spans="1:16">
      <c r="A24" s="13" t="str">
        <f t="shared" si="3"/>
        <v/>
      </c>
      <c r="B24" s="71"/>
      <c r="C24" s="71"/>
      <c r="D24" s="13"/>
      <c r="E24" s="71"/>
      <c r="F24" s="15"/>
      <c r="G24" s="46"/>
      <c r="H24" s="46"/>
      <c r="I24" s="16"/>
      <c r="J24" s="16"/>
      <c r="K24" s="16"/>
      <c r="L24" s="16"/>
      <c r="M24" s="16">
        <f t="shared" si="4"/>
        <v>0</v>
      </c>
      <c r="N24" s="57" t="str">
        <f t="shared" si="5"/>
        <v/>
      </c>
      <c r="O24" s="14"/>
      <c r="P24" s="2" t="s">
        <v>3628</v>
      </c>
    </row>
    <row r="25" ht="12.75" customHeight="1" spans="1:15">
      <c r="A25" s="13" t="s">
        <v>3629</v>
      </c>
      <c r="B25" s="72"/>
      <c r="C25" s="72"/>
      <c r="D25" s="72"/>
      <c r="E25" s="69"/>
      <c r="F25" s="15"/>
      <c r="G25" s="46"/>
      <c r="H25" s="46"/>
      <c r="I25" s="16">
        <f>SUM(I7:I24)</f>
        <v>0</v>
      </c>
      <c r="J25" s="16">
        <f>SUM(J7:J24)</f>
        <v>0</v>
      </c>
      <c r="K25" s="16">
        <f>SUM(K7:K24)</f>
        <v>0</v>
      </c>
      <c r="L25" s="16">
        <f>SUM(L7:L24)</f>
        <v>0</v>
      </c>
      <c r="M25" s="16">
        <f t="shared" ref="M25:M27" si="6">L25-J25+K25</f>
        <v>0</v>
      </c>
      <c r="N25" s="57" t="str">
        <f t="shared" ref="N25:N27" si="7">IF(J25-K25=0,"",M25/(J25-K25)*100)</f>
        <v/>
      </c>
      <c r="O25" s="14"/>
    </row>
    <row r="26" ht="12.75" customHeight="1" spans="1:15">
      <c r="A26" s="13" t="s">
        <v>3630</v>
      </c>
      <c r="B26" s="72"/>
      <c r="C26" s="72"/>
      <c r="D26" s="72"/>
      <c r="E26" s="69"/>
      <c r="F26" s="15"/>
      <c r="G26" s="46"/>
      <c r="H26" s="46"/>
      <c r="I26" s="16"/>
      <c r="J26" s="16">
        <f>K25</f>
        <v>0</v>
      </c>
      <c r="K26" s="16"/>
      <c r="L26" s="16"/>
      <c r="M26" s="16"/>
      <c r="N26" s="57"/>
      <c r="O26" s="14"/>
    </row>
    <row r="27" customHeight="1" spans="1:15">
      <c r="A27" s="17" t="s">
        <v>154</v>
      </c>
      <c r="B27" s="9"/>
      <c r="C27" s="9"/>
      <c r="D27" s="9"/>
      <c r="E27" s="18"/>
      <c r="F27" s="17"/>
      <c r="G27" s="17"/>
      <c r="H27" s="17"/>
      <c r="I27" s="23"/>
      <c r="J27" s="23">
        <f>J25-J26</f>
        <v>0</v>
      </c>
      <c r="K27" s="23"/>
      <c r="L27" s="23">
        <f>L25</f>
        <v>0</v>
      </c>
      <c r="M27" s="16">
        <f t="shared" si="6"/>
        <v>0</v>
      </c>
      <c r="N27" s="57" t="str">
        <f t="shared" si="7"/>
        <v/>
      </c>
      <c r="O27" s="20"/>
    </row>
    <row r="28" customHeight="1" spans="1:16">
      <c r="A28" s="3" t="e">
        <f>#REF!&amp;"填表人："&amp;#REF!</f>
        <v>#REF!</v>
      </c>
      <c r="M28" s="3" t="e">
        <f>"评估人员："&amp;#REF!</f>
        <v>#REF!</v>
      </c>
      <c r="P28" s="3" t="s">
        <v>1270</v>
      </c>
    </row>
    <row r="29" customHeight="1" spans="1:1">
      <c r="A29" s="3" t="e">
        <f>"填表日期："&amp;YEAR(#REF!)&amp;"年"&amp;MONTH(#REF!)&amp;"月"&amp;DAY(#REF!)&amp;"日"</f>
        <v>#REF!</v>
      </c>
    </row>
  </sheetData>
  <mergeCells count="5">
    <mergeCell ref="A2:O2"/>
    <mergeCell ref="A3:O3"/>
    <mergeCell ref="A25:E25"/>
    <mergeCell ref="A26:E26"/>
    <mergeCell ref="A27:E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6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8">
    <pageSetUpPr fitToPage="1"/>
  </sheetPr>
  <dimension ref="A1:N29"/>
  <sheetViews>
    <sheetView showGridLines="0" zoomScale="96" zoomScaleNormal="96" workbookViewId="0">
      <selection activeCell="J8" sqref="J8"/>
    </sheetView>
  </sheetViews>
  <sheetFormatPr defaultColWidth="9" defaultRowHeight="15.75" customHeight="1"/>
  <cols>
    <col min="1" max="1" width="5.5" style="3" customWidth="1"/>
    <col min="2" max="2" width="15.5" style="3" customWidth="1"/>
    <col min="3" max="3" width="7.70833333333333" style="3" customWidth="1"/>
    <col min="4" max="4" width="11.2083333333333" style="3" customWidth="1"/>
    <col min="5" max="5" width="16.7083333333333" style="3" customWidth="1"/>
    <col min="6" max="6" width="9.5" style="3" customWidth="1"/>
    <col min="7" max="8" width="11.2083333333333" style="3" customWidth="1"/>
    <col min="9" max="10" width="15.7083333333333" style="3" customWidth="1"/>
    <col min="11" max="11" width="9.5" style="3" customWidth="1"/>
    <col min="12" max="12" width="9.70833333333333" style="3" customWidth="1"/>
    <col min="13" max="13" width="15.5" style="3" customWidth="1"/>
    <col min="14" max="15" width="9" style="3" customWidth="1"/>
    <col min="16" max="16384" width="9" style="3"/>
  </cols>
  <sheetData>
    <row r="1" customHeight="1" spans="1:1">
      <c r="A1" s="4" t="s">
        <v>0</v>
      </c>
    </row>
    <row r="2" s="1" customFormat="1" ht="30" customHeight="1" spans="1:1">
      <c r="A2" s="5" t="s">
        <v>3631</v>
      </c>
    </row>
    <row r="3" customHeight="1" spans="1:1">
      <c r="A3" s="2" t="e">
        <f>"评估基准日："&amp;TEXT(#REF!,"yyyy年mm月dd日")</f>
        <v>#REF!</v>
      </c>
    </row>
    <row r="4" ht="14.25" customHeight="1" spans="1:13">
      <c r="A4" s="2"/>
      <c r="B4" s="2"/>
      <c r="C4" s="2"/>
      <c r="D4" s="2"/>
      <c r="E4" s="2"/>
      <c r="F4" s="2"/>
      <c r="G4" s="2"/>
      <c r="H4" s="2"/>
      <c r="I4" s="2"/>
      <c r="J4" s="2"/>
      <c r="K4" s="2"/>
      <c r="L4" s="2"/>
      <c r="M4" s="7" t="s">
        <v>3632</v>
      </c>
    </row>
    <row r="5" customHeight="1" spans="1:13">
      <c r="A5" s="3" t="e">
        <f>#REF!&amp;"："&amp;#REF!</f>
        <v>#REF!</v>
      </c>
      <c r="M5" s="7" t="s">
        <v>1231</v>
      </c>
    </row>
    <row r="6" s="68" customFormat="1" ht="24.75" customHeight="1" spans="1:14">
      <c r="A6" s="67" t="s">
        <v>4</v>
      </c>
      <c r="B6" s="67" t="s">
        <v>3633</v>
      </c>
      <c r="C6" s="67" t="s">
        <v>3634</v>
      </c>
      <c r="D6" s="67" t="s">
        <v>3635</v>
      </c>
      <c r="E6" s="12" t="s">
        <v>3636</v>
      </c>
      <c r="F6" s="70" t="s">
        <v>3637</v>
      </c>
      <c r="G6" s="70" t="s">
        <v>3638</v>
      </c>
      <c r="H6" s="70" t="s">
        <v>3639</v>
      </c>
      <c r="I6" s="12" t="s">
        <v>6</v>
      </c>
      <c r="J6" s="67" t="s">
        <v>7</v>
      </c>
      <c r="K6" s="67" t="s">
        <v>575</v>
      </c>
      <c r="L6" s="67" t="s">
        <v>576</v>
      </c>
      <c r="M6" s="67" t="s">
        <v>176</v>
      </c>
      <c r="N6" s="2" t="s">
        <v>1248</v>
      </c>
    </row>
    <row r="7" ht="12.75" customHeight="1" spans="1:14">
      <c r="A7" s="13" t="str">
        <f t="shared" ref="A7" si="0">IF(B7="","",ROW()-6)</f>
        <v/>
      </c>
      <c r="B7" s="14"/>
      <c r="C7" s="15"/>
      <c r="D7" s="15"/>
      <c r="E7" s="14"/>
      <c r="F7" s="14"/>
      <c r="G7" s="14"/>
      <c r="H7" s="16"/>
      <c r="I7" s="16"/>
      <c r="J7" s="16"/>
      <c r="K7" s="16">
        <f t="shared" ref="K7" si="1">J7-I7</f>
        <v>0</v>
      </c>
      <c r="L7" s="57" t="str">
        <f t="shared" ref="L7" si="2">IF(I7=0,"",K7/I7*100)</f>
        <v/>
      </c>
      <c r="M7" s="14"/>
      <c r="N7" s="2" t="s">
        <v>3640</v>
      </c>
    </row>
    <row r="8" ht="12.75" customHeight="1" spans="1:14">
      <c r="A8" s="13" t="str">
        <f t="shared" ref="A8:A26" si="3">IF(B8="","",ROW()-6)</f>
        <v/>
      </c>
      <c r="B8" s="14"/>
      <c r="C8" s="15"/>
      <c r="D8" s="15"/>
      <c r="E8" s="14"/>
      <c r="F8" s="14"/>
      <c r="G8" s="14"/>
      <c r="H8" s="16"/>
      <c r="I8" s="16"/>
      <c r="J8" s="16"/>
      <c r="K8" s="16">
        <f t="shared" ref="K8:K26" si="4">J8-I8</f>
        <v>0</v>
      </c>
      <c r="L8" s="57" t="str">
        <f t="shared" ref="L8:L26" si="5">IF(I8=0,"",K8/I8*100)</f>
        <v/>
      </c>
      <c r="M8" s="14"/>
      <c r="N8" s="2" t="s">
        <v>3641</v>
      </c>
    </row>
    <row r="9" ht="12.75" customHeight="1" spans="1:14">
      <c r="A9" s="13" t="str">
        <f t="shared" si="3"/>
        <v/>
      </c>
      <c r="B9" s="14"/>
      <c r="C9" s="15"/>
      <c r="D9" s="15"/>
      <c r="E9" s="14"/>
      <c r="F9" s="14"/>
      <c r="G9" s="14"/>
      <c r="H9" s="16"/>
      <c r="I9" s="16"/>
      <c r="J9" s="16"/>
      <c r="K9" s="16">
        <f t="shared" si="4"/>
        <v>0</v>
      </c>
      <c r="L9" s="57" t="str">
        <f t="shared" si="5"/>
        <v/>
      </c>
      <c r="M9" s="14"/>
      <c r="N9" s="2" t="s">
        <v>3642</v>
      </c>
    </row>
    <row r="10" ht="12.75" customHeight="1" spans="1:14">
      <c r="A10" s="13" t="str">
        <f t="shared" si="3"/>
        <v/>
      </c>
      <c r="B10" s="14"/>
      <c r="C10" s="15"/>
      <c r="D10" s="15"/>
      <c r="E10" s="14"/>
      <c r="F10" s="14"/>
      <c r="G10" s="14"/>
      <c r="H10" s="16"/>
      <c r="I10" s="16"/>
      <c r="J10" s="16"/>
      <c r="K10" s="16">
        <f t="shared" si="4"/>
        <v>0</v>
      </c>
      <c r="L10" s="57" t="str">
        <f t="shared" si="5"/>
        <v/>
      </c>
      <c r="M10" s="14"/>
      <c r="N10" s="2" t="s">
        <v>3643</v>
      </c>
    </row>
    <row r="11" ht="12.75" customHeight="1" spans="1:14">
      <c r="A11" s="13" t="str">
        <f t="shared" si="3"/>
        <v/>
      </c>
      <c r="B11" s="14"/>
      <c r="C11" s="15"/>
      <c r="D11" s="15"/>
      <c r="E11" s="14"/>
      <c r="F11" s="14"/>
      <c r="G11" s="14"/>
      <c r="H11" s="16"/>
      <c r="I11" s="16"/>
      <c r="J11" s="16"/>
      <c r="K11" s="16">
        <f t="shared" si="4"/>
        <v>0</v>
      </c>
      <c r="L11" s="57" t="str">
        <f t="shared" si="5"/>
        <v/>
      </c>
      <c r="M11" s="14"/>
      <c r="N11" s="2" t="s">
        <v>3644</v>
      </c>
    </row>
    <row r="12" ht="12.75" customHeight="1" spans="1:14">
      <c r="A12" s="13" t="str">
        <f t="shared" si="3"/>
        <v/>
      </c>
      <c r="B12" s="14"/>
      <c r="C12" s="15"/>
      <c r="D12" s="15"/>
      <c r="E12" s="14"/>
      <c r="F12" s="14"/>
      <c r="G12" s="14"/>
      <c r="H12" s="16"/>
      <c r="I12" s="16"/>
      <c r="J12" s="16"/>
      <c r="K12" s="16">
        <f t="shared" si="4"/>
        <v>0</v>
      </c>
      <c r="L12" s="57" t="str">
        <f t="shared" si="5"/>
        <v/>
      </c>
      <c r="M12" s="14"/>
      <c r="N12" s="2" t="s">
        <v>3645</v>
      </c>
    </row>
    <row r="13" ht="12.75" customHeight="1" spans="1:14">
      <c r="A13" s="13" t="str">
        <f t="shared" si="3"/>
        <v/>
      </c>
      <c r="B13" s="14"/>
      <c r="C13" s="15"/>
      <c r="D13" s="15"/>
      <c r="E13" s="14"/>
      <c r="F13" s="14"/>
      <c r="G13" s="14"/>
      <c r="H13" s="16"/>
      <c r="I13" s="16"/>
      <c r="J13" s="16"/>
      <c r="K13" s="16">
        <f t="shared" si="4"/>
        <v>0</v>
      </c>
      <c r="L13" s="57" t="str">
        <f t="shared" si="5"/>
        <v/>
      </c>
      <c r="M13" s="14"/>
      <c r="N13" s="2" t="s">
        <v>3646</v>
      </c>
    </row>
    <row r="14" ht="12.75" customHeight="1" spans="1:14">
      <c r="A14" s="13" t="str">
        <f t="shared" si="3"/>
        <v/>
      </c>
      <c r="B14" s="14"/>
      <c r="C14" s="15"/>
      <c r="D14" s="15"/>
      <c r="E14" s="14"/>
      <c r="F14" s="14"/>
      <c r="G14" s="14"/>
      <c r="H14" s="16"/>
      <c r="I14" s="16"/>
      <c r="J14" s="16"/>
      <c r="K14" s="16">
        <f t="shared" si="4"/>
        <v>0</v>
      </c>
      <c r="L14" s="57" t="str">
        <f t="shared" si="5"/>
        <v/>
      </c>
      <c r="M14" s="14"/>
      <c r="N14" s="2" t="s">
        <v>3647</v>
      </c>
    </row>
    <row r="15" ht="12.75" customHeight="1" spans="1:14">
      <c r="A15" s="13" t="str">
        <f t="shared" si="3"/>
        <v/>
      </c>
      <c r="B15" s="14"/>
      <c r="C15" s="15"/>
      <c r="D15" s="15"/>
      <c r="E15" s="14"/>
      <c r="F15" s="14"/>
      <c r="G15" s="14"/>
      <c r="H15" s="16"/>
      <c r="I15" s="16"/>
      <c r="J15" s="16"/>
      <c r="K15" s="16">
        <f t="shared" si="4"/>
        <v>0</v>
      </c>
      <c r="L15" s="57" t="str">
        <f t="shared" si="5"/>
        <v/>
      </c>
      <c r="M15" s="14"/>
      <c r="N15" s="2" t="s">
        <v>3648</v>
      </c>
    </row>
    <row r="16" ht="12.75" customHeight="1" spans="1:14">
      <c r="A16" s="13" t="str">
        <f t="shared" si="3"/>
        <v/>
      </c>
      <c r="B16" s="14"/>
      <c r="C16" s="15"/>
      <c r="D16" s="15"/>
      <c r="E16" s="14"/>
      <c r="F16" s="14"/>
      <c r="G16" s="14"/>
      <c r="H16" s="16"/>
      <c r="I16" s="16"/>
      <c r="J16" s="16"/>
      <c r="K16" s="16">
        <f t="shared" si="4"/>
        <v>0</v>
      </c>
      <c r="L16" s="57" t="str">
        <f t="shared" si="5"/>
        <v/>
      </c>
      <c r="M16" s="14"/>
      <c r="N16" s="2" t="s">
        <v>3649</v>
      </c>
    </row>
    <row r="17" ht="12.75" customHeight="1" spans="1:14">
      <c r="A17" s="13" t="str">
        <f t="shared" si="3"/>
        <v/>
      </c>
      <c r="B17" s="14"/>
      <c r="C17" s="15"/>
      <c r="D17" s="15"/>
      <c r="E17" s="14"/>
      <c r="F17" s="14"/>
      <c r="G17" s="14"/>
      <c r="H17" s="16"/>
      <c r="I17" s="16"/>
      <c r="J17" s="16"/>
      <c r="K17" s="16">
        <f t="shared" si="4"/>
        <v>0</v>
      </c>
      <c r="L17" s="57" t="str">
        <f t="shared" si="5"/>
        <v/>
      </c>
      <c r="M17" s="14"/>
      <c r="N17" s="2" t="s">
        <v>3650</v>
      </c>
    </row>
    <row r="18" ht="12.75" customHeight="1" spans="1:14">
      <c r="A18" s="13" t="str">
        <f t="shared" si="3"/>
        <v/>
      </c>
      <c r="B18" s="14"/>
      <c r="C18" s="15"/>
      <c r="D18" s="15"/>
      <c r="E18" s="14"/>
      <c r="F18" s="14"/>
      <c r="G18" s="14"/>
      <c r="H18" s="16"/>
      <c r="I18" s="16"/>
      <c r="J18" s="16"/>
      <c r="K18" s="16">
        <f t="shared" si="4"/>
        <v>0</v>
      </c>
      <c r="L18" s="57" t="str">
        <f t="shared" si="5"/>
        <v/>
      </c>
      <c r="M18" s="14"/>
      <c r="N18" s="2" t="s">
        <v>3651</v>
      </c>
    </row>
    <row r="19" ht="12.75" customHeight="1" spans="1:14">
      <c r="A19" s="13" t="str">
        <f t="shared" si="3"/>
        <v/>
      </c>
      <c r="B19" s="14"/>
      <c r="C19" s="15"/>
      <c r="D19" s="15"/>
      <c r="E19" s="14"/>
      <c r="F19" s="14"/>
      <c r="G19" s="14"/>
      <c r="H19" s="16"/>
      <c r="I19" s="16"/>
      <c r="J19" s="16"/>
      <c r="K19" s="16">
        <f t="shared" si="4"/>
        <v>0</v>
      </c>
      <c r="L19" s="57" t="str">
        <f t="shared" si="5"/>
        <v/>
      </c>
      <c r="M19" s="14"/>
      <c r="N19" s="2" t="s">
        <v>3652</v>
      </c>
    </row>
    <row r="20" ht="12.75" customHeight="1" spans="1:14">
      <c r="A20" s="13" t="str">
        <f t="shared" si="3"/>
        <v/>
      </c>
      <c r="B20" s="14"/>
      <c r="C20" s="15"/>
      <c r="D20" s="15"/>
      <c r="E20" s="14"/>
      <c r="F20" s="14"/>
      <c r="G20" s="14"/>
      <c r="H20" s="16"/>
      <c r="I20" s="16"/>
      <c r="J20" s="16"/>
      <c r="K20" s="16">
        <f t="shared" si="4"/>
        <v>0</v>
      </c>
      <c r="L20" s="57" t="str">
        <f t="shared" si="5"/>
        <v/>
      </c>
      <c r="M20" s="14"/>
      <c r="N20" s="2" t="s">
        <v>3653</v>
      </c>
    </row>
    <row r="21" ht="12.75" customHeight="1" spans="1:14">
      <c r="A21" s="13" t="str">
        <f t="shared" si="3"/>
        <v/>
      </c>
      <c r="B21" s="14"/>
      <c r="C21" s="15"/>
      <c r="D21" s="15"/>
      <c r="E21" s="14"/>
      <c r="F21" s="14"/>
      <c r="G21" s="14"/>
      <c r="H21" s="16"/>
      <c r="I21" s="16"/>
      <c r="J21" s="16"/>
      <c r="K21" s="16">
        <f t="shared" si="4"/>
        <v>0</v>
      </c>
      <c r="L21" s="57" t="str">
        <f t="shared" si="5"/>
        <v/>
      </c>
      <c r="M21" s="14"/>
      <c r="N21" s="2" t="s">
        <v>3654</v>
      </c>
    </row>
    <row r="22" ht="12.75" customHeight="1" spans="1:14">
      <c r="A22" s="13" t="str">
        <f t="shared" si="3"/>
        <v/>
      </c>
      <c r="B22" s="14"/>
      <c r="C22" s="15"/>
      <c r="D22" s="15"/>
      <c r="E22" s="14"/>
      <c r="F22" s="14"/>
      <c r="G22" s="14"/>
      <c r="H22" s="16"/>
      <c r="I22" s="16"/>
      <c r="J22" s="16"/>
      <c r="K22" s="16">
        <f t="shared" si="4"/>
        <v>0</v>
      </c>
      <c r="L22" s="57" t="str">
        <f t="shared" si="5"/>
        <v/>
      </c>
      <c r="M22" s="14"/>
      <c r="N22" s="2" t="s">
        <v>3655</v>
      </c>
    </row>
    <row r="23" ht="12.75" customHeight="1" spans="1:14">
      <c r="A23" s="13" t="str">
        <f t="shared" si="3"/>
        <v/>
      </c>
      <c r="B23" s="14"/>
      <c r="C23" s="15"/>
      <c r="D23" s="15"/>
      <c r="E23" s="14"/>
      <c r="F23" s="14"/>
      <c r="G23" s="14"/>
      <c r="H23" s="16"/>
      <c r="I23" s="16"/>
      <c r="J23" s="16"/>
      <c r="K23" s="16">
        <f t="shared" si="4"/>
        <v>0</v>
      </c>
      <c r="L23" s="57" t="str">
        <f t="shared" si="5"/>
        <v/>
      </c>
      <c r="M23" s="14"/>
      <c r="N23" s="2" t="s">
        <v>3656</v>
      </c>
    </row>
    <row r="24" ht="12.75" customHeight="1" spans="1:14">
      <c r="A24" s="13" t="str">
        <f t="shared" si="3"/>
        <v/>
      </c>
      <c r="B24" s="14"/>
      <c r="C24" s="15"/>
      <c r="D24" s="15"/>
      <c r="E24" s="14"/>
      <c r="F24" s="14"/>
      <c r="G24" s="14"/>
      <c r="H24" s="16"/>
      <c r="I24" s="16"/>
      <c r="J24" s="16"/>
      <c r="K24" s="16">
        <f t="shared" si="4"/>
        <v>0</v>
      </c>
      <c r="L24" s="57" t="str">
        <f t="shared" si="5"/>
        <v/>
      </c>
      <c r="M24" s="14"/>
      <c r="N24" s="2" t="s">
        <v>3657</v>
      </c>
    </row>
    <row r="25" ht="12.75" customHeight="1" spans="1:14">
      <c r="A25" s="13" t="str">
        <f t="shared" si="3"/>
        <v/>
      </c>
      <c r="B25" s="14"/>
      <c r="C25" s="15"/>
      <c r="D25" s="15"/>
      <c r="E25" s="14"/>
      <c r="F25" s="14"/>
      <c r="G25" s="14"/>
      <c r="H25" s="16"/>
      <c r="I25" s="16"/>
      <c r="J25" s="16"/>
      <c r="K25" s="16">
        <f t="shared" si="4"/>
        <v>0</v>
      </c>
      <c r="L25" s="57" t="str">
        <f t="shared" si="5"/>
        <v/>
      </c>
      <c r="M25" s="14"/>
      <c r="N25" s="2" t="s">
        <v>3658</v>
      </c>
    </row>
    <row r="26" ht="12.75" customHeight="1" spans="1:14">
      <c r="A26" s="13" t="str">
        <f t="shared" si="3"/>
        <v/>
      </c>
      <c r="B26" s="14"/>
      <c r="C26" s="15"/>
      <c r="D26" s="15"/>
      <c r="E26" s="14"/>
      <c r="F26" s="14"/>
      <c r="G26" s="14"/>
      <c r="H26" s="16"/>
      <c r="I26" s="16"/>
      <c r="J26" s="16"/>
      <c r="K26" s="16">
        <f t="shared" si="4"/>
        <v>0</v>
      </c>
      <c r="L26" s="57" t="str">
        <f t="shared" si="5"/>
        <v/>
      </c>
      <c r="M26" s="14"/>
      <c r="N26" s="2" t="s">
        <v>3659</v>
      </c>
    </row>
    <row r="27" customHeight="1" spans="1:13">
      <c r="A27" s="17" t="s">
        <v>1311</v>
      </c>
      <c r="B27" s="18"/>
      <c r="C27" s="17"/>
      <c r="D27" s="17"/>
      <c r="E27" s="17"/>
      <c r="F27" s="17"/>
      <c r="G27" s="17"/>
      <c r="H27" s="17"/>
      <c r="I27" s="23">
        <f>SUM(I7:I26)</f>
        <v>0</v>
      </c>
      <c r="J27" s="23">
        <f>SUM(J7:J26)</f>
        <v>0</v>
      </c>
      <c r="K27" s="16">
        <f t="shared" ref="K27" si="6">J27-I27</f>
        <v>0</v>
      </c>
      <c r="L27" s="57" t="str">
        <f t="shared" ref="L27" si="7">IF(I27=0,"",K27/I27*100)</f>
        <v/>
      </c>
      <c r="M27" s="20"/>
    </row>
    <row r="28" customHeight="1" spans="1:14">
      <c r="A28" s="3" t="e">
        <f>#REF!&amp;"填表人："&amp;#REF!</f>
        <v>#REF!</v>
      </c>
      <c r="K28" s="3" t="e">
        <f>"评估人员："&amp;#REF!</f>
        <v>#REF!</v>
      </c>
      <c r="N28" s="3" t="s">
        <v>1270</v>
      </c>
    </row>
    <row r="29" customHeight="1" spans="1:1">
      <c r="A29" s="3" t="e">
        <f>"填表日期："&amp;YEAR(#REF!)&amp;"年"&amp;MONTH(#REF!)&amp;"月"&amp;DAY(#REF!)&amp;"日"</f>
        <v>#REF!</v>
      </c>
    </row>
  </sheetData>
  <mergeCells count="3">
    <mergeCell ref="A2:M2"/>
    <mergeCell ref="A3:M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79">
    <pageSetUpPr fitToPage="1"/>
  </sheetPr>
  <dimension ref="A1:I29"/>
  <sheetViews>
    <sheetView showGridLines="0" zoomScale="96" zoomScaleNormal="96" workbookViewId="0">
      <selection activeCell="J8" sqref="J8"/>
    </sheetView>
  </sheetViews>
  <sheetFormatPr defaultColWidth="9" defaultRowHeight="15.75" customHeight="1"/>
  <cols>
    <col min="1" max="1" width="6.70833333333333" style="3" customWidth="1"/>
    <col min="2" max="2" width="23.2083333333333" style="3" customWidth="1"/>
    <col min="3" max="3" width="9.70833333333333" style="3" customWidth="1"/>
    <col min="4" max="4" width="10.7083333333333" style="3" customWidth="1"/>
    <col min="5" max="5" width="11.5" style="3" customWidth="1"/>
    <col min="6" max="7" width="9.70833333333333" style="3" customWidth="1"/>
    <col min="8" max="8" width="18.2083333333333" style="3" customWidth="1"/>
    <col min="9" max="10" width="9" style="3" customWidth="1"/>
    <col min="11" max="16384" width="9" style="3"/>
  </cols>
  <sheetData>
    <row r="1" customHeight="1" spans="1:1">
      <c r="A1" s="4" t="s">
        <v>0</v>
      </c>
    </row>
    <row r="2" s="1" customFormat="1" ht="30" customHeight="1" spans="1:1">
      <c r="A2" s="5" t="s">
        <v>155</v>
      </c>
    </row>
    <row r="3" customHeight="1" spans="1:1">
      <c r="A3" s="2" t="e">
        <f>"评估基准日："&amp;TEXT(#REF!,"yyyy年mm月dd日")</f>
        <v>#REF!</v>
      </c>
    </row>
    <row r="4" ht="14.25" customHeight="1" spans="1:8">
      <c r="A4" s="2"/>
      <c r="B4" s="2"/>
      <c r="C4" s="2"/>
      <c r="D4" s="2"/>
      <c r="E4" s="2"/>
      <c r="F4" s="2"/>
      <c r="G4" s="2"/>
      <c r="H4" s="7" t="s">
        <v>3660</v>
      </c>
    </row>
    <row r="5" customHeight="1" spans="1:8">
      <c r="A5" s="3" t="e">
        <f>#REF!&amp;"："&amp;#REF!</f>
        <v>#REF!</v>
      </c>
      <c r="H5" s="7" t="s">
        <v>1231</v>
      </c>
    </row>
    <row r="6" s="68" customFormat="1" ht="12.75" customHeight="1" spans="1:9">
      <c r="A6" s="67" t="s">
        <v>4</v>
      </c>
      <c r="B6" s="67" t="s">
        <v>3633</v>
      </c>
      <c r="C6" s="11" t="s">
        <v>1458</v>
      </c>
      <c r="D6" s="12" t="s">
        <v>6</v>
      </c>
      <c r="E6" s="67" t="s">
        <v>7</v>
      </c>
      <c r="F6" s="67" t="s">
        <v>575</v>
      </c>
      <c r="G6" s="67" t="s">
        <v>576</v>
      </c>
      <c r="H6" s="67" t="s">
        <v>176</v>
      </c>
      <c r="I6" s="2" t="s">
        <v>1248</v>
      </c>
    </row>
    <row r="7" ht="12.75" customHeight="1" spans="1:9">
      <c r="A7" s="13" t="str">
        <f t="shared" ref="A7" si="0">IF(B7="","",ROW()-6)</f>
        <v/>
      </c>
      <c r="B7" s="14"/>
      <c r="C7" s="15"/>
      <c r="D7" s="16"/>
      <c r="E7" s="16"/>
      <c r="F7" s="16">
        <f t="shared" ref="F7" si="1">E7-D7</f>
        <v>0</v>
      </c>
      <c r="G7" s="57" t="str">
        <f t="shared" ref="G7" si="2">IF(D7=0,"",F7/D7*100)</f>
        <v/>
      </c>
      <c r="H7" s="14"/>
      <c r="I7" s="2" t="s">
        <v>3661</v>
      </c>
    </row>
    <row r="8" ht="12.75" customHeight="1" spans="1:9">
      <c r="A8" s="13" t="str">
        <f t="shared" ref="A8:A24" si="3">IF(B8="","",ROW()-6)</f>
        <v/>
      </c>
      <c r="B8" s="14"/>
      <c r="C8" s="15"/>
      <c r="D8" s="16"/>
      <c r="E8" s="16"/>
      <c r="F8" s="16">
        <f t="shared" ref="F8:F24" si="4">E8-D8</f>
        <v>0</v>
      </c>
      <c r="G8" s="57" t="str">
        <f t="shared" ref="G8:G24" si="5">IF(D8=0,"",F8/D8*100)</f>
        <v/>
      </c>
      <c r="H8" s="14"/>
      <c r="I8" s="2" t="s">
        <v>3662</v>
      </c>
    </row>
    <row r="9" ht="12.75" customHeight="1" spans="1:9">
      <c r="A9" s="13" t="str">
        <f t="shared" si="3"/>
        <v/>
      </c>
      <c r="B9" s="14"/>
      <c r="C9" s="15"/>
      <c r="D9" s="16"/>
      <c r="E9" s="16"/>
      <c r="F9" s="16">
        <f t="shared" si="4"/>
        <v>0</v>
      </c>
      <c r="G9" s="57" t="str">
        <f t="shared" si="5"/>
        <v/>
      </c>
      <c r="H9" s="14"/>
      <c r="I9" s="2" t="s">
        <v>3663</v>
      </c>
    </row>
    <row r="10" ht="12.75" customHeight="1" spans="1:9">
      <c r="A10" s="13" t="str">
        <f t="shared" si="3"/>
        <v/>
      </c>
      <c r="B10" s="14"/>
      <c r="C10" s="15"/>
      <c r="D10" s="16"/>
      <c r="E10" s="16"/>
      <c r="F10" s="16">
        <f t="shared" si="4"/>
        <v>0</v>
      </c>
      <c r="G10" s="57" t="str">
        <f t="shared" si="5"/>
        <v/>
      </c>
      <c r="H10" s="14"/>
      <c r="I10" s="2" t="s">
        <v>3664</v>
      </c>
    </row>
    <row r="11" ht="12.75" customHeight="1" spans="1:9">
      <c r="A11" s="13" t="str">
        <f t="shared" si="3"/>
        <v/>
      </c>
      <c r="B11" s="14"/>
      <c r="C11" s="15"/>
      <c r="D11" s="16"/>
      <c r="E11" s="16"/>
      <c r="F11" s="16">
        <f t="shared" si="4"/>
        <v>0</v>
      </c>
      <c r="G11" s="57" t="str">
        <f t="shared" si="5"/>
        <v/>
      </c>
      <c r="H11" s="14"/>
      <c r="I11" s="2" t="s">
        <v>3665</v>
      </c>
    </row>
    <row r="12" ht="12.75" customHeight="1" spans="1:9">
      <c r="A12" s="13" t="str">
        <f t="shared" si="3"/>
        <v/>
      </c>
      <c r="B12" s="14"/>
      <c r="C12" s="15"/>
      <c r="D12" s="16"/>
      <c r="E12" s="16"/>
      <c r="F12" s="16">
        <f t="shared" si="4"/>
        <v>0</v>
      </c>
      <c r="G12" s="57" t="str">
        <f t="shared" si="5"/>
        <v/>
      </c>
      <c r="H12" s="14"/>
      <c r="I12" s="2" t="s">
        <v>3666</v>
      </c>
    </row>
    <row r="13" ht="12.75" customHeight="1" spans="1:9">
      <c r="A13" s="13" t="str">
        <f t="shared" si="3"/>
        <v/>
      </c>
      <c r="B13" s="14"/>
      <c r="C13" s="15"/>
      <c r="D13" s="16"/>
      <c r="E13" s="16"/>
      <c r="F13" s="16">
        <f t="shared" si="4"/>
        <v>0</v>
      </c>
      <c r="G13" s="57" t="str">
        <f t="shared" si="5"/>
        <v/>
      </c>
      <c r="H13" s="14"/>
      <c r="I13" s="2" t="s">
        <v>3667</v>
      </c>
    </row>
    <row r="14" ht="12.75" customHeight="1" spans="1:9">
      <c r="A14" s="13" t="str">
        <f t="shared" si="3"/>
        <v/>
      </c>
      <c r="B14" s="14"/>
      <c r="C14" s="15"/>
      <c r="D14" s="16"/>
      <c r="E14" s="16"/>
      <c r="F14" s="16">
        <f t="shared" si="4"/>
        <v>0</v>
      </c>
      <c r="G14" s="57" t="str">
        <f t="shared" si="5"/>
        <v/>
      </c>
      <c r="H14" s="14"/>
      <c r="I14" s="2" t="s">
        <v>3668</v>
      </c>
    </row>
    <row r="15" ht="12.75" customHeight="1" spans="1:9">
      <c r="A15" s="13" t="str">
        <f t="shared" si="3"/>
        <v/>
      </c>
      <c r="B15" s="14"/>
      <c r="C15" s="15"/>
      <c r="D15" s="16"/>
      <c r="E15" s="16"/>
      <c r="F15" s="16">
        <f t="shared" si="4"/>
        <v>0</v>
      </c>
      <c r="G15" s="57" t="str">
        <f t="shared" si="5"/>
        <v/>
      </c>
      <c r="H15" s="14"/>
      <c r="I15" s="2" t="s">
        <v>3669</v>
      </c>
    </row>
    <row r="16" ht="12.75" customHeight="1" spans="1:9">
      <c r="A16" s="13" t="str">
        <f t="shared" si="3"/>
        <v/>
      </c>
      <c r="B16" s="14"/>
      <c r="C16" s="15"/>
      <c r="D16" s="16"/>
      <c r="E16" s="16"/>
      <c r="F16" s="16">
        <f t="shared" si="4"/>
        <v>0</v>
      </c>
      <c r="G16" s="57" t="str">
        <f t="shared" si="5"/>
        <v/>
      </c>
      <c r="H16" s="14"/>
      <c r="I16" s="2" t="s">
        <v>3670</v>
      </c>
    </row>
    <row r="17" ht="12.75" customHeight="1" spans="1:9">
      <c r="A17" s="13" t="str">
        <f t="shared" si="3"/>
        <v/>
      </c>
      <c r="B17" s="14"/>
      <c r="C17" s="15"/>
      <c r="D17" s="16"/>
      <c r="E17" s="16"/>
      <c r="F17" s="16">
        <f t="shared" si="4"/>
        <v>0</v>
      </c>
      <c r="G17" s="57" t="str">
        <f t="shared" si="5"/>
        <v/>
      </c>
      <c r="H17" s="14"/>
      <c r="I17" s="2" t="s">
        <v>3671</v>
      </c>
    </row>
    <row r="18" ht="12.75" customHeight="1" spans="1:9">
      <c r="A18" s="13" t="str">
        <f t="shared" si="3"/>
        <v/>
      </c>
      <c r="B18" s="14"/>
      <c r="C18" s="15"/>
      <c r="D18" s="16"/>
      <c r="E18" s="16"/>
      <c r="F18" s="16">
        <f t="shared" si="4"/>
        <v>0</v>
      </c>
      <c r="G18" s="57" t="str">
        <f t="shared" si="5"/>
        <v/>
      </c>
      <c r="H18" s="14"/>
      <c r="I18" s="2" t="s">
        <v>3672</v>
      </c>
    </row>
    <row r="19" ht="12.75" customHeight="1" spans="1:9">
      <c r="A19" s="13" t="str">
        <f t="shared" si="3"/>
        <v/>
      </c>
      <c r="B19" s="14"/>
      <c r="C19" s="15"/>
      <c r="D19" s="16"/>
      <c r="E19" s="16"/>
      <c r="F19" s="16">
        <f t="shared" si="4"/>
        <v>0</v>
      </c>
      <c r="G19" s="57" t="str">
        <f t="shared" si="5"/>
        <v/>
      </c>
      <c r="H19" s="14"/>
      <c r="I19" s="2" t="s">
        <v>3673</v>
      </c>
    </row>
    <row r="20" ht="12.75" customHeight="1" spans="1:9">
      <c r="A20" s="13" t="str">
        <f t="shared" si="3"/>
        <v/>
      </c>
      <c r="B20" s="14"/>
      <c r="C20" s="15"/>
      <c r="D20" s="16"/>
      <c r="E20" s="16"/>
      <c r="F20" s="16">
        <f t="shared" si="4"/>
        <v>0</v>
      </c>
      <c r="G20" s="57" t="str">
        <f t="shared" si="5"/>
        <v/>
      </c>
      <c r="H20" s="14"/>
      <c r="I20" s="2" t="s">
        <v>3674</v>
      </c>
    </row>
    <row r="21" ht="12.75" customHeight="1" spans="1:9">
      <c r="A21" s="13" t="str">
        <f t="shared" si="3"/>
        <v/>
      </c>
      <c r="B21" s="14"/>
      <c r="C21" s="15"/>
      <c r="D21" s="16"/>
      <c r="E21" s="16"/>
      <c r="F21" s="16">
        <f t="shared" si="4"/>
        <v>0</v>
      </c>
      <c r="G21" s="57" t="str">
        <f t="shared" si="5"/>
        <v/>
      </c>
      <c r="H21" s="14"/>
      <c r="I21" s="2" t="s">
        <v>3675</v>
      </c>
    </row>
    <row r="22" ht="12.75" customHeight="1" spans="1:9">
      <c r="A22" s="13" t="str">
        <f t="shared" si="3"/>
        <v/>
      </c>
      <c r="B22" s="14"/>
      <c r="C22" s="15"/>
      <c r="D22" s="16"/>
      <c r="E22" s="16"/>
      <c r="F22" s="16">
        <f t="shared" si="4"/>
        <v>0</v>
      </c>
      <c r="G22" s="57" t="str">
        <f t="shared" si="5"/>
        <v/>
      </c>
      <c r="H22" s="14"/>
      <c r="I22" s="2" t="s">
        <v>3676</v>
      </c>
    </row>
    <row r="23" ht="12.75" customHeight="1" spans="1:9">
      <c r="A23" s="13" t="str">
        <f t="shared" si="3"/>
        <v/>
      </c>
      <c r="B23" s="14"/>
      <c r="C23" s="15"/>
      <c r="D23" s="16"/>
      <c r="E23" s="16"/>
      <c r="F23" s="16">
        <f t="shared" si="4"/>
        <v>0</v>
      </c>
      <c r="G23" s="57" t="str">
        <f t="shared" si="5"/>
        <v/>
      </c>
      <c r="H23" s="14"/>
      <c r="I23" s="2" t="s">
        <v>3677</v>
      </c>
    </row>
    <row r="24" ht="12.75" customHeight="1" spans="1:9">
      <c r="A24" s="13" t="str">
        <f t="shared" si="3"/>
        <v/>
      </c>
      <c r="B24" s="14"/>
      <c r="C24" s="15"/>
      <c r="D24" s="16"/>
      <c r="E24" s="16"/>
      <c r="F24" s="16">
        <f t="shared" si="4"/>
        <v>0</v>
      </c>
      <c r="G24" s="57" t="str">
        <f t="shared" si="5"/>
        <v/>
      </c>
      <c r="H24" s="14"/>
      <c r="I24" s="2" t="s">
        <v>3678</v>
      </c>
    </row>
    <row r="25" ht="12.75" customHeight="1" spans="1:8">
      <c r="A25" s="13" t="s">
        <v>3679</v>
      </c>
      <c r="B25" s="69"/>
      <c r="C25" s="15"/>
      <c r="D25" s="16">
        <f>SUM(D7:D24)</f>
        <v>0</v>
      </c>
      <c r="E25" s="16">
        <f>SUM(E7:E24)</f>
        <v>0</v>
      </c>
      <c r="F25" s="16">
        <f t="shared" ref="F25:F27" si="6">E25-D25</f>
        <v>0</v>
      </c>
      <c r="G25" s="57" t="str">
        <f t="shared" ref="G25:G27" si="7">IF(D25=0,"",F25/D25*100)</f>
        <v/>
      </c>
      <c r="H25" s="14"/>
    </row>
    <row r="26" ht="12.75" customHeight="1" spans="1:8">
      <c r="A26" s="13" t="s">
        <v>3680</v>
      </c>
      <c r="B26" s="69"/>
      <c r="C26" s="15"/>
      <c r="D26" s="16"/>
      <c r="E26" s="16"/>
      <c r="F26" s="16"/>
      <c r="G26" s="57"/>
      <c r="H26" s="14"/>
    </row>
    <row r="27" customHeight="1" spans="1:8">
      <c r="A27" s="17" t="s">
        <v>3681</v>
      </c>
      <c r="B27" s="18"/>
      <c r="C27" s="17"/>
      <c r="D27" s="23">
        <f>D25-D26</f>
        <v>0</v>
      </c>
      <c r="E27" s="23">
        <f>E25</f>
        <v>0</v>
      </c>
      <c r="F27" s="16">
        <f t="shared" si="6"/>
        <v>0</v>
      </c>
      <c r="G27" s="57" t="str">
        <f t="shared" si="7"/>
        <v/>
      </c>
      <c r="H27" s="20"/>
    </row>
    <row r="28" customHeight="1" spans="1:9">
      <c r="A28" s="3" t="e">
        <f>#REF!&amp;"填表人："&amp;#REF!</f>
        <v>#REF!</v>
      </c>
      <c r="F28" s="3" t="e">
        <f>"评估人员："&amp;#REF!</f>
        <v>#REF!</v>
      </c>
      <c r="I28" s="3" t="s">
        <v>1270</v>
      </c>
    </row>
    <row r="29" customHeight="1" spans="1:1">
      <c r="A29" s="3" t="e">
        <f>"填表日期："&amp;YEAR(#REF!)&amp;"年"&amp;MONTH(#REF!)&amp;"月"&amp;DAY(#REF!)&amp;"日"</f>
        <v>#REF!</v>
      </c>
    </row>
  </sheetData>
  <mergeCells count="5">
    <mergeCell ref="A2:H2"/>
    <mergeCell ref="A3:H3"/>
    <mergeCell ref="A25:B25"/>
    <mergeCell ref="A26:B26"/>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0">
    <pageSetUpPr fitToPage="1"/>
  </sheetPr>
  <dimension ref="A1:L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21" style="3" customWidth="1"/>
    <col min="3" max="3" width="7.70833333333333" style="3" customWidth="1"/>
    <col min="4" max="4" width="11.2083333333333" style="3" customWidth="1"/>
    <col min="5" max="5" width="13.2083333333333" style="3" customWidth="1"/>
    <col min="6" max="6" width="11.2083333333333" style="3" customWidth="1"/>
    <col min="7" max="8" width="15.7083333333333" style="3" customWidth="1"/>
    <col min="9" max="9" width="6.70833333333333" style="3" customWidth="1"/>
    <col min="10" max="10" width="8.20833333333333" style="3" customWidth="1"/>
    <col min="11" max="11" width="10" style="3" customWidth="1"/>
    <col min="12" max="13" width="9" style="3" customWidth="1"/>
    <col min="14" max="16384" width="9" style="3"/>
  </cols>
  <sheetData>
    <row r="1" customHeight="1" spans="1:1">
      <c r="A1" s="4" t="s">
        <v>0</v>
      </c>
    </row>
    <row r="2" s="1" customFormat="1" ht="30" customHeight="1" spans="1:1">
      <c r="A2" s="5" t="s">
        <v>3682</v>
      </c>
    </row>
    <row r="3" customHeight="1" spans="1:1">
      <c r="A3" s="2" t="e">
        <f>"评估基准日："&amp;TEXT(#REF!,"yyyy年mm月dd日")</f>
        <v>#REF!</v>
      </c>
    </row>
    <row r="4" ht="14.25" customHeight="1" spans="1:11">
      <c r="A4" s="2"/>
      <c r="B4" s="2"/>
      <c r="C4" s="2"/>
      <c r="D4" s="2"/>
      <c r="E4" s="2"/>
      <c r="F4" s="2"/>
      <c r="G4" s="2"/>
      <c r="H4" s="2"/>
      <c r="I4" s="2"/>
      <c r="J4" s="2"/>
      <c r="K4" s="7" t="s">
        <v>3683</v>
      </c>
    </row>
    <row r="5" customHeight="1" spans="1:11">
      <c r="A5" s="3" t="e">
        <f>#REF!&amp;"："&amp;#REF!</f>
        <v>#REF!</v>
      </c>
      <c r="K5" s="7" t="s">
        <v>1231</v>
      </c>
    </row>
    <row r="6" s="68" customFormat="1" ht="12.75" customHeight="1" spans="1:12">
      <c r="A6" s="67" t="s">
        <v>4</v>
      </c>
      <c r="B6" s="67" t="s">
        <v>3684</v>
      </c>
      <c r="C6" s="67" t="s">
        <v>3490</v>
      </c>
      <c r="D6" s="67" t="s">
        <v>3685</v>
      </c>
      <c r="E6" s="67" t="s">
        <v>3686</v>
      </c>
      <c r="F6" s="67" t="s">
        <v>3687</v>
      </c>
      <c r="G6" s="12" t="s">
        <v>6</v>
      </c>
      <c r="H6" s="67" t="s">
        <v>7</v>
      </c>
      <c r="I6" s="67" t="s">
        <v>575</v>
      </c>
      <c r="J6" s="57" t="s">
        <v>576</v>
      </c>
      <c r="K6" s="67" t="s">
        <v>176</v>
      </c>
      <c r="L6" s="2" t="s">
        <v>1248</v>
      </c>
    </row>
    <row r="7" ht="12.75" customHeight="1" spans="1:12">
      <c r="A7" s="13" t="str">
        <f t="shared" ref="A7" si="0">IF(B7="","",ROW()-6)</f>
        <v/>
      </c>
      <c r="B7" s="14"/>
      <c r="C7" s="15"/>
      <c r="D7" s="16"/>
      <c r="E7" s="46"/>
      <c r="F7" s="46"/>
      <c r="G7" s="16"/>
      <c r="H7" s="16"/>
      <c r="I7" s="16">
        <f t="shared" ref="I7" si="1">H7-G7</f>
        <v>0</v>
      </c>
      <c r="J7" s="23" t="str">
        <f t="shared" ref="J7" si="2">IF(G7=0,"",I7/G7*100)</f>
        <v/>
      </c>
      <c r="K7" s="14"/>
      <c r="L7" s="2" t="s">
        <v>3688</v>
      </c>
    </row>
    <row r="8" ht="12.75" customHeight="1" spans="1:12">
      <c r="A8" s="13" t="str">
        <f t="shared" ref="A8:A26" si="3">IF(B8="","",ROW()-6)</f>
        <v/>
      </c>
      <c r="B8" s="14"/>
      <c r="C8" s="15"/>
      <c r="D8" s="16"/>
      <c r="E8" s="46"/>
      <c r="F8" s="46"/>
      <c r="G8" s="16"/>
      <c r="H8" s="16"/>
      <c r="I8" s="16">
        <f t="shared" ref="I8:I26" si="4">H8-G8</f>
        <v>0</v>
      </c>
      <c r="J8" s="23" t="str">
        <f t="shared" ref="J8:J26" si="5">IF(G8=0,"",I8/G8*100)</f>
        <v/>
      </c>
      <c r="K8" s="14"/>
      <c r="L8" s="2" t="s">
        <v>3689</v>
      </c>
    </row>
    <row r="9" ht="12.75" customHeight="1" spans="1:12">
      <c r="A9" s="13" t="str">
        <f t="shared" si="3"/>
        <v/>
      </c>
      <c r="B9" s="14"/>
      <c r="C9" s="15"/>
      <c r="D9" s="16"/>
      <c r="E9" s="46"/>
      <c r="F9" s="46"/>
      <c r="G9" s="16"/>
      <c r="H9" s="16"/>
      <c r="I9" s="16">
        <f t="shared" si="4"/>
        <v>0</v>
      </c>
      <c r="J9" s="23" t="str">
        <f t="shared" si="5"/>
        <v/>
      </c>
      <c r="K9" s="14"/>
      <c r="L9" s="2" t="s">
        <v>3690</v>
      </c>
    </row>
    <row r="10" ht="12.75" customHeight="1" spans="1:12">
      <c r="A10" s="13" t="str">
        <f t="shared" si="3"/>
        <v/>
      </c>
      <c r="B10" s="14"/>
      <c r="C10" s="15"/>
      <c r="D10" s="16"/>
      <c r="E10" s="46"/>
      <c r="F10" s="46"/>
      <c r="G10" s="16"/>
      <c r="H10" s="16"/>
      <c r="I10" s="16">
        <f t="shared" si="4"/>
        <v>0</v>
      </c>
      <c r="J10" s="23" t="str">
        <f t="shared" si="5"/>
        <v/>
      </c>
      <c r="K10" s="14"/>
      <c r="L10" s="2" t="s">
        <v>3691</v>
      </c>
    </row>
    <row r="11" ht="12.75" customHeight="1" spans="1:12">
      <c r="A11" s="13" t="str">
        <f t="shared" si="3"/>
        <v/>
      </c>
      <c r="B11" s="14"/>
      <c r="C11" s="15"/>
      <c r="D11" s="16"/>
      <c r="E11" s="46"/>
      <c r="F11" s="46"/>
      <c r="G11" s="16"/>
      <c r="H11" s="16"/>
      <c r="I11" s="16">
        <f t="shared" si="4"/>
        <v>0</v>
      </c>
      <c r="J11" s="23" t="str">
        <f t="shared" si="5"/>
        <v/>
      </c>
      <c r="K11" s="14"/>
      <c r="L11" s="2" t="s">
        <v>3692</v>
      </c>
    </row>
    <row r="12" ht="12.75" customHeight="1" spans="1:12">
      <c r="A12" s="13" t="str">
        <f t="shared" si="3"/>
        <v/>
      </c>
      <c r="B12" s="14"/>
      <c r="C12" s="15"/>
      <c r="D12" s="16"/>
      <c r="E12" s="46"/>
      <c r="F12" s="46"/>
      <c r="G12" s="16"/>
      <c r="H12" s="16"/>
      <c r="I12" s="16">
        <f t="shared" si="4"/>
        <v>0</v>
      </c>
      <c r="J12" s="23" t="str">
        <f t="shared" si="5"/>
        <v/>
      </c>
      <c r="K12" s="14"/>
      <c r="L12" s="2" t="s">
        <v>3693</v>
      </c>
    </row>
    <row r="13" ht="12.75" customHeight="1" spans="1:12">
      <c r="A13" s="13" t="str">
        <f t="shared" si="3"/>
        <v/>
      </c>
      <c r="B13" s="14"/>
      <c r="C13" s="15"/>
      <c r="D13" s="16"/>
      <c r="E13" s="46"/>
      <c r="F13" s="46"/>
      <c r="G13" s="16"/>
      <c r="H13" s="16"/>
      <c r="I13" s="16">
        <f t="shared" si="4"/>
        <v>0</v>
      </c>
      <c r="J13" s="23" t="str">
        <f t="shared" si="5"/>
        <v/>
      </c>
      <c r="K13" s="14"/>
      <c r="L13" s="2" t="s">
        <v>3694</v>
      </c>
    </row>
    <row r="14" ht="12.75" customHeight="1" spans="1:12">
      <c r="A14" s="13" t="str">
        <f t="shared" si="3"/>
        <v/>
      </c>
      <c r="B14" s="14"/>
      <c r="C14" s="15"/>
      <c r="D14" s="16"/>
      <c r="E14" s="46"/>
      <c r="F14" s="46"/>
      <c r="G14" s="16"/>
      <c r="H14" s="16"/>
      <c r="I14" s="16">
        <f t="shared" si="4"/>
        <v>0</v>
      </c>
      <c r="J14" s="23" t="str">
        <f t="shared" si="5"/>
        <v/>
      </c>
      <c r="K14" s="14"/>
      <c r="L14" s="2" t="s">
        <v>3695</v>
      </c>
    </row>
    <row r="15" ht="12.75" customHeight="1" spans="1:12">
      <c r="A15" s="13" t="str">
        <f t="shared" si="3"/>
        <v/>
      </c>
      <c r="B15" s="14"/>
      <c r="C15" s="15"/>
      <c r="D15" s="16"/>
      <c r="E15" s="46"/>
      <c r="F15" s="46"/>
      <c r="G15" s="16"/>
      <c r="H15" s="16"/>
      <c r="I15" s="16">
        <f t="shared" si="4"/>
        <v>0</v>
      </c>
      <c r="J15" s="23" t="str">
        <f t="shared" si="5"/>
        <v/>
      </c>
      <c r="K15" s="14"/>
      <c r="L15" s="2" t="s">
        <v>3696</v>
      </c>
    </row>
    <row r="16" ht="12.75" customHeight="1" spans="1:12">
      <c r="A16" s="13" t="str">
        <f t="shared" si="3"/>
        <v/>
      </c>
      <c r="B16" s="14"/>
      <c r="C16" s="15"/>
      <c r="D16" s="16"/>
      <c r="E16" s="46"/>
      <c r="F16" s="46"/>
      <c r="G16" s="16"/>
      <c r="H16" s="16"/>
      <c r="I16" s="16">
        <f t="shared" si="4"/>
        <v>0</v>
      </c>
      <c r="J16" s="23" t="str">
        <f t="shared" si="5"/>
        <v/>
      </c>
      <c r="K16" s="14"/>
      <c r="L16" s="2" t="s">
        <v>3697</v>
      </c>
    </row>
    <row r="17" ht="12.75" customHeight="1" spans="1:12">
      <c r="A17" s="13" t="str">
        <f t="shared" si="3"/>
        <v/>
      </c>
      <c r="B17" s="14"/>
      <c r="C17" s="15"/>
      <c r="D17" s="16"/>
      <c r="E17" s="46"/>
      <c r="F17" s="46"/>
      <c r="G17" s="16"/>
      <c r="H17" s="16"/>
      <c r="I17" s="16">
        <f t="shared" si="4"/>
        <v>0</v>
      </c>
      <c r="J17" s="23" t="str">
        <f t="shared" si="5"/>
        <v/>
      </c>
      <c r="K17" s="14"/>
      <c r="L17" s="2" t="s">
        <v>3698</v>
      </c>
    </row>
    <row r="18" ht="12.75" customHeight="1" spans="1:12">
      <c r="A18" s="13" t="str">
        <f t="shared" si="3"/>
        <v/>
      </c>
      <c r="B18" s="14"/>
      <c r="C18" s="15"/>
      <c r="D18" s="16"/>
      <c r="E18" s="46"/>
      <c r="F18" s="46"/>
      <c r="G18" s="16"/>
      <c r="H18" s="16"/>
      <c r="I18" s="16">
        <f t="shared" si="4"/>
        <v>0</v>
      </c>
      <c r="J18" s="23" t="str">
        <f t="shared" si="5"/>
        <v/>
      </c>
      <c r="K18" s="14"/>
      <c r="L18" s="2" t="s">
        <v>3699</v>
      </c>
    </row>
    <row r="19" ht="12.75" customHeight="1" spans="1:12">
      <c r="A19" s="13" t="str">
        <f t="shared" si="3"/>
        <v/>
      </c>
      <c r="B19" s="14"/>
      <c r="C19" s="15"/>
      <c r="D19" s="16"/>
      <c r="E19" s="46"/>
      <c r="F19" s="46"/>
      <c r="G19" s="16"/>
      <c r="H19" s="16"/>
      <c r="I19" s="16">
        <f t="shared" si="4"/>
        <v>0</v>
      </c>
      <c r="J19" s="23" t="str">
        <f t="shared" si="5"/>
        <v/>
      </c>
      <c r="K19" s="14"/>
      <c r="L19" s="2" t="s">
        <v>3700</v>
      </c>
    </row>
    <row r="20" ht="12.75" customHeight="1" spans="1:12">
      <c r="A20" s="13" t="str">
        <f t="shared" si="3"/>
        <v/>
      </c>
      <c r="B20" s="14"/>
      <c r="C20" s="15"/>
      <c r="D20" s="16"/>
      <c r="E20" s="46"/>
      <c r="F20" s="46"/>
      <c r="G20" s="16"/>
      <c r="H20" s="16"/>
      <c r="I20" s="16">
        <f t="shared" si="4"/>
        <v>0</v>
      </c>
      <c r="J20" s="23" t="str">
        <f t="shared" si="5"/>
        <v/>
      </c>
      <c r="K20" s="14"/>
      <c r="L20" s="2" t="s">
        <v>3701</v>
      </c>
    </row>
    <row r="21" ht="12.75" customHeight="1" spans="1:12">
      <c r="A21" s="13" t="str">
        <f t="shared" si="3"/>
        <v/>
      </c>
      <c r="B21" s="14"/>
      <c r="C21" s="15"/>
      <c r="D21" s="16"/>
      <c r="E21" s="46"/>
      <c r="F21" s="46"/>
      <c r="G21" s="16"/>
      <c r="H21" s="16"/>
      <c r="I21" s="16">
        <f t="shared" si="4"/>
        <v>0</v>
      </c>
      <c r="J21" s="23" t="str">
        <f t="shared" si="5"/>
        <v/>
      </c>
      <c r="K21" s="14"/>
      <c r="L21" s="2" t="s">
        <v>3702</v>
      </c>
    </row>
    <row r="22" ht="12.75" customHeight="1" spans="1:12">
      <c r="A22" s="13" t="str">
        <f t="shared" si="3"/>
        <v/>
      </c>
      <c r="B22" s="14"/>
      <c r="C22" s="15"/>
      <c r="D22" s="16"/>
      <c r="E22" s="46"/>
      <c r="F22" s="46"/>
      <c r="G22" s="16"/>
      <c r="H22" s="16"/>
      <c r="I22" s="16">
        <f t="shared" si="4"/>
        <v>0</v>
      </c>
      <c r="J22" s="23" t="str">
        <f t="shared" si="5"/>
        <v/>
      </c>
      <c r="K22" s="14"/>
      <c r="L22" s="2" t="s">
        <v>3703</v>
      </c>
    </row>
    <row r="23" ht="12.75" customHeight="1" spans="1:12">
      <c r="A23" s="13" t="str">
        <f t="shared" si="3"/>
        <v/>
      </c>
      <c r="B23" s="14"/>
      <c r="C23" s="15"/>
      <c r="D23" s="16"/>
      <c r="E23" s="46"/>
      <c r="F23" s="46"/>
      <c r="G23" s="16"/>
      <c r="H23" s="16"/>
      <c r="I23" s="16">
        <f t="shared" si="4"/>
        <v>0</v>
      </c>
      <c r="J23" s="23" t="str">
        <f t="shared" si="5"/>
        <v/>
      </c>
      <c r="K23" s="14"/>
      <c r="L23" s="2" t="s">
        <v>3704</v>
      </c>
    </row>
    <row r="24" ht="12.75" customHeight="1" spans="1:12">
      <c r="A24" s="13" t="str">
        <f t="shared" si="3"/>
        <v/>
      </c>
      <c r="B24" s="14"/>
      <c r="C24" s="15"/>
      <c r="D24" s="16"/>
      <c r="E24" s="46"/>
      <c r="F24" s="46"/>
      <c r="G24" s="16"/>
      <c r="H24" s="16"/>
      <c r="I24" s="16">
        <f t="shared" si="4"/>
        <v>0</v>
      </c>
      <c r="J24" s="23" t="str">
        <f t="shared" si="5"/>
        <v/>
      </c>
      <c r="K24" s="14"/>
      <c r="L24" s="2" t="s">
        <v>3705</v>
      </c>
    </row>
    <row r="25" ht="12.75" customHeight="1" spans="1:12">
      <c r="A25" s="13" t="str">
        <f t="shared" si="3"/>
        <v/>
      </c>
      <c r="B25" s="14"/>
      <c r="C25" s="15"/>
      <c r="D25" s="16"/>
      <c r="E25" s="46"/>
      <c r="F25" s="46"/>
      <c r="G25" s="16"/>
      <c r="H25" s="16"/>
      <c r="I25" s="16">
        <f t="shared" si="4"/>
        <v>0</v>
      </c>
      <c r="J25" s="23" t="str">
        <f t="shared" si="5"/>
        <v/>
      </c>
      <c r="K25" s="14"/>
      <c r="L25" s="2" t="s">
        <v>3706</v>
      </c>
    </row>
    <row r="26" ht="12.75" customHeight="1" spans="1:12">
      <c r="A26" s="13" t="str">
        <f t="shared" si="3"/>
        <v/>
      </c>
      <c r="B26" s="14"/>
      <c r="C26" s="15"/>
      <c r="D26" s="16"/>
      <c r="E26" s="46"/>
      <c r="F26" s="46"/>
      <c r="G26" s="16"/>
      <c r="H26" s="16"/>
      <c r="I26" s="16">
        <f t="shared" si="4"/>
        <v>0</v>
      </c>
      <c r="J26" s="23" t="str">
        <f t="shared" si="5"/>
        <v/>
      </c>
      <c r="K26" s="14"/>
      <c r="L26" s="2" t="s">
        <v>3707</v>
      </c>
    </row>
    <row r="27" customHeight="1" spans="1:11">
      <c r="A27" s="17" t="s">
        <v>3708</v>
      </c>
      <c r="B27" s="18"/>
      <c r="C27" s="17"/>
      <c r="D27" s="23"/>
      <c r="E27" s="17"/>
      <c r="F27" s="17"/>
      <c r="G27" s="23">
        <f>SUM(G7:G26)</f>
        <v>0</v>
      </c>
      <c r="H27" s="23">
        <f>SUM(H7:H26)</f>
        <v>0</v>
      </c>
      <c r="I27" s="16">
        <f t="shared" ref="I27" si="6">H27-G27</f>
        <v>0</v>
      </c>
      <c r="J27" s="23" t="str">
        <f t="shared" ref="J27" si="7">IF(G27=0,"",I27/G27*100)</f>
        <v/>
      </c>
      <c r="K27" s="20"/>
    </row>
    <row r="28" customHeight="1" spans="1:12">
      <c r="A28" s="3" t="e">
        <f>#REF!&amp;"填表人："&amp;#REF!</f>
        <v>#REF!</v>
      </c>
      <c r="I28" s="3" t="e">
        <f>"评估人员："&amp;#REF!</f>
        <v>#REF!</v>
      </c>
      <c r="L28" s="3" t="s">
        <v>1270</v>
      </c>
    </row>
    <row r="29" customHeight="1" spans="1:1">
      <c r="A29" s="3" t="e">
        <f>"填表日期："&amp;YEAR(#REF!)&amp;"年"&amp;MONTH(#REF!)&amp;"月"&amp;DAY(#REF!)&amp;"日"</f>
        <v>#REF!</v>
      </c>
    </row>
  </sheetData>
  <mergeCells count="3">
    <mergeCell ref="A2:K2"/>
    <mergeCell ref="A3:K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2"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1">
    <pageSetUpPr fitToPage="1"/>
  </sheetPr>
  <dimension ref="A1:I29"/>
  <sheetViews>
    <sheetView showGridLines="0" zoomScale="96" zoomScaleNormal="96" workbookViewId="0">
      <selection activeCell="J8" sqref="J8"/>
    </sheetView>
  </sheetViews>
  <sheetFormatPr defaultColWidth="9" defaultRowHeight="15.75" customHeight="1"/>
  <cols>
    <col min="1" max="1" width="8.20833333333333" style="3" customWidth="1"/>
    <col min="2" max="2" width="26.5" style="3" customWidth="1"/>
    <col min="3" max="7" width="15.2083333333333" style="3" customWidth="1"/>
    <col min="8" max="8" width="16.7083333333333" style="3" customWidth="1"/>
    <col min="9" max="9" width="8.70833333333333" style="3" customWidth="1"/>
    <col min="10" max="11" width="9" style="3" customWidth="1"/>
    <col min="12" max="16384" width="9" style="3"/>
  </cols>
  <sheetData>
    <row r="1" customHeight="1" spans="1:1">
      <c r="A1" s="4" t="s">
        <v>0</v>
      </c>
    </row>
    <row r="2" s="1" customFormat="1" ht="30" customHeight="1" spans="1:1">
      <c r="A2" s="5" t="s">
        <v>3709</v>
      </c>
    </row>
    <row r="3" customHeight="1" spans="1:1">
      <c r="A3" s="2" t="e">
        <f>"评估基准日："&amp;TEXT(#REF!,"yyyy年mm月dd日")</f>
        <v>#REF!</v>
      </c>
    </row>
    <row r="4" ht="14.25" customHeight="1" spans="1:8">
      <c r="A4" s="2"/>
      <c r="B4" s="2"/>
      <c r="C4" s="2"/>
      <c r="D4" s="2"/>
      <c r="E4" s="2"/>
      <c r="F4" s="2"/>
      <c r="G4" s="2"/>
      <c r="H4" s="7" t="s">
        <v>3710</v>
      </c>
    </row>
    <row r="5" customHeight="1" spans="1:8">
      <c r="A5" s="3" t="e">
        <f>#REF!&amp;"："&amp;#REF!</f>
        <v>#REF!</v>
      </c>
      <c r="H5" s="7" t="s">
        <v>1231</v>
      </c>
    </row>
    <row r="6" s="2" customFormat="1" customHeight="1" spans="1:9">
      <c r="A6" s="11" t="s">
        <v>4</v>
      </c>
      <c r="B6" s="11" t="s">
        <v>3633</v>
      </c>
      <c r="C6" s="11" t="s">
        <v>933</v>
      </c>
      <c r="D6" s="12" t="s">
        <v>6</v>
      </c>
      <c r="E6" s="11" t="s">
        <v>7</v>
      </c>
      <c r="F6" s="67" t="s">
        <v>575</v>
      </c>
      <c r="G6" s="57" t="s">
        <v>576</v>
      </c>
      <c r="H6" s="11" t="s">
        <v>176</v>
      </c>
      <c r="I6" s="2" t="s">
        <v>1248</v>
      </c>
    </row>
    <row r="7" ht="12.75" customHeight="1" spans="1:9">
      <c r="A7" s="13" t="str">
        <f t="shared" ref="A7" si="0">IF(B7="","",ROW()-6)</f>
        <v/>
      </c>
      <c r="B7" s="14"/>
      <c r="C7" s="15"/>
      <c r="D7" s="16"/>
      <c r="E7" s="16"/>
      <c r="F7" s="16">
        <f t="shared" ref="F7" si="1">E7-D7</f>
        <v>0</v>
      </c>
      <c r="G7" s="23" t="str">
        <f t="shared" ref="G7" si="2">IF(D7=0,"",F7/D7*100)</f>
        <v/>
      </c>
      <c r="H7" s="14"/>
      <c r="I7" s="2" t="s">
        <v>3711</v>
      </c>
    </row>
    <row r="8" ht="12.75" customHeight="1" spans="1:9">
      <c r="A8" s="13" t="str">
        <f t="shared" ref="A8:A26" si="3">IF(B8="","",ROW()-6)</f>
        <v/>
      </c>
      <c r="B8" s="14"/>
      <c r="C8" s="15"/>
      <c r="D8" s="16"/>
      <c r="E8" s="16"/>
      <c r="F8" s="16">
        <f t="shared" ref="F8:F26" si="4">E8-D8</f>
        <v>0</v>
      </c>
      <c r="G8" s="23" t="str">
        <f t="shared" ref="G8:G26" si="5">IF(D8=0,"",F8/D8*100)</f>
        <v/>
      </c>
      <c r="H8" s="14"/>
      <c r="I8" s="2" t="s">
        <v>3712</v>
      </c>
    </row>
    <row r="9" ht="12.75" customHeight="1" spans="1:9">
      <c r="A9" s="13" t="str">
        <f t="shared" si="3"/>
        <v/>
      </c>
      <c r="B9" s="14"/>
      <c r="C9" s="15"/>
      <c r="D9" s="16"/>
      <c r="E9" s="16"/>
      <c r="F9" s="16">
        <f t="shared" si="4"/>
        <v>0</v>
      </c>
      <c r="G9" s="23" t="str">
        <f t="shared" si="5"/>
        <v/>
      </c>
      <c r="H9" s="14"/>
      <c r="I9" s="2" t="s">
        <v>3713</v>
      </c>
    </row>
    <row r="10" ht="12.75" customHeight="1" spans="1:9">
      <c r="A10" s="13" t="str">
        <f t="shared" si="3"/>
        <v/>
      </c>
      <c r="B10" s="14"/>
      <c r="C10" s="15"/>
      <c r="D10" s="16"/>
      <c r="E10" s="16"/>
      <c r="F10" s="16">
        <f t="shared" si="4"/>
        <v>0</v>
      </c>
      <c r="G10" s="23" t="str">
        <f t="shared" si="5"/>
        <v/>
      </c>
      <c r="H10" s="14"/>
      <c r="I10" s="2" t="s">
        <v>3714</v>
      </c>
    </row>
    <row r="11" ht="12.75" customHeight="1" spans="1:9">
      <c r="A11" s="13" t="str">
        <f t="shared" si="3"/>
        <v/>
      </c>
      <c r="B11" s="14"/>
      <c r="C11" s="15"/>
      <c r="D11" s="16"/>
      <c r="E11" s="16"/>
      <c r="F11" s="16">
        <f t="shared" si="4"/>
        <v>0</v>
      </c>
      <c r="G11" s="23" t="str">
        <f t="shared" si="5"/>
        <v/>
      </c>
      <c r="H11" s="14"/>
      <c r="I11" s="2" t="s">
        <v>3715</v>
      </c>
    </row>
    <row r="12" ht="12.75" customHeight="1" spans="1:9">
      <c r="A12" s="13" t="str">
        <f t="shared" si="3"/>
        <v/>
      </c>
      <c r="B12" s="14"/>
      <c r="C12" s="15"/>
      <c r="D12" s="16"/>
      <c r="E12" s="16"/>
      <c r="F12" s="16">
        <f t="shared" si="4"/>
        <v>0</v>
      </c>
      <c r="G12" s="23" t="str">
        <f t="shared" si="5"/>
        <v/>
      </c>
      <c r="H12" s="14"/>
      <c r="I12" s="2" t="s">
        <v>3716</v>
      </c>
    </row>
    <row r="13" ht="12.75" customHeight="1" spans="1:9">
      <c r="A13" s="13" t="str">
        <f t="shared" si="3"/>
        <v/>
      </c>
      <c r="B13" s="14"/>
      <c r="C13" s="15"/>
      <c r="D13" s="16"/>
      <c r="E13" s="16"/>
      <c r="F13" s="16">
        <f t="shared" si="4"/>
        <v>0</v>
      </c>
      <c r="G13" s="23" t="str">
        <f t="shared" si="5"/>
        <v/>
      </c>
      <c r="H13" s="14"/>
      <c r="I13" s="2" t="s">
        <v>3717</v>
      </c>
    </row>
    <row r="14" ht="12.75" customHeight="1" spans="1:9">
      <c r="A14" s="13" t="str">
        <f t="shared" si="3"/>
        <v/>
      </c>
      <c r="B14" s="14"/>
      <c r="C14" s="15"/>
      <c r="D14" s="16"/>
      <c r="E14" s="16"/>
      <c r="F14" s="16">
        <f t="shared" si="4"/>
        <v>0</v>
      </c>
      <c r="G14" s="23" t="str">
        <f t="shared" si="5"/>
        <v/>
      </c>
      <c r="H14" s="14"/>
      <c r="I14" s="2" t="s">
        <v>3718</v>
      </c>
    </row>
    <row r="15" ht="12.75" customHeight="1" spans="1:9">
      <c r="A15" s="13" t="str">
        <f t="shared" si="3"/>
        <v/>
      </c>
      <c r="B15" s="14"/>
      <c r="C15" s="15"/>
      <c r="D15" s="16"/>
      <c r="E15" s="16"/>
      <c r="F15" s="16">
        <f t="shared" si="4"/>
        <v>0</v>
      </c>
      <c r="G15" s="23" t="str">
        <f t="shared" si="5"/>
        <v/>
      </c>
      <c r="H15" s="14"/>
      <c r="I15" s="2" t="s">
        <v>3719</v>
      </c>
    </row>
    <row r="16" ht="12.75" customHeight="1" spans="1:9">
      <c r="A16" s="13" t="str">
        <f t="shared" si="3"/>
        <v/>
      </c>
      <c r="B16" s="14"/>
      <c r="C16" s="15"/>
      <c r="D16" s="16"/>
      <c r="E16" s="16"/>
      <c r="F16" s="16">
        <f t="shared" si="4"/>
        <v>0</v>
      </c>
      <c r="G16" s="23" t="str">
        <f t="shared" si="5"/>
        <v/>
      </c>
      <c r="H16" s="14"/>
      <c r="I16" s="2" t="s">
        <v>3720</v>
      </c>
    </row>
    <row r="17" ht="12.75" customHeight="1" spans="1:9">
      <c r="A17" s="13" t="str">
        <f t="shared" si="3"/>
        <v/>
      </c>
      <c r="B17" s="14"/>
      <c r="C17" s="15"/>
      <c r="D17" s="16"/>
      <c r="E17" s="16"/>
      <c r="F17" s="16">
        <f t="shared" si="4"/>
        <v>0</v>
      </c>
      <c r="G17" s="23" t="str">
        <f t="shared" si="5"/>
        <v/>
      </c>
      <c r="H17" s="14"/>
      <c r="I17" s="2" t="s">
        <v>3721</v>
      </c>
    </row>
    <row r="18" ht="12.75" customHeight="1" spans="1:9">
      <c r="A18" s="13" t="str">
        <f t="shared" si="3"/>
        <v/>
      </c>
      <c r="B18" s="14"/>
      <c r="C18" s="15"/>
      <c r="D18" s="16"/>
      <c r="E18" s="16"/>
      <c r="F18" s="16">
        <f t="shared" si="4"/>
        <v>0</v>
      </c>
      <c r="G18" s="23" t="str">
        <f t="shared" si="5"/>
        <v/>
      </c>
      <c r="H18" s="14"/>
      <c r="I18" s="2" t="s">
        <v>3722</v>
      </c>
    </row>
    <row r="19" ht="12.75" customHeight="1" spans="1:9">
      <c r="A19" s="13" t="str">
        <f t="shared" si="3"/>
        <v/>
      </c>
      <c r="B19" s="14"/>
      <c r="C19" s="15"/>
      <c r="D19" s="16"/>
      <c r="E19" s="16"/>
      <c r="F19" s="16">
        <f t="shared" si="4"/>
        <v>0</v>
      </c>
      <c r="G19" s="23" t="str">
        <f t="shared" si="5"/>
        <v/>
      </c>
      <c r="H19" s="14"/>
      <c r="I19" s="2" t="s">
        <v>3723</v>
      </c>
    </row>
    <row r="20" ht="12.75" customHeight="1" spans="1:9">
      <c r="A20" s="13" t="str">
        <f t="shared" si="3"/>
        <v/>
      </c>
      <c r="B20" s="14"/>
      <c r="C20" s="15"/>
      <c r="D20" s="16"/>
      <c r="E20" s="16"/>
      <c r="F20" s="16">
        <f t="shared" si="4"/>
        <v>0</v>
      </c>
      <c r="G20" s="23" t="str">
        <f t="shared" si="5"/>
        <v/>
      </c>
      <c r="H20" s="14"/>
      <c r="I20" s="2" t="s">
        <v>3724</v>
      </c>
    </row>
    <row r="21" ht="12.75" customHeight="1" spans="1:9">
      <c r="A21" s="13" t="str">
        <f t="shared" si="3"/>
        <v/>
      </c>
      <c r="B21" s="14"/>
      <c r="C21" s="15"/>
      <c r="D21" s="16"/>
      <c r="E21" s="16"/>
      <c r="F21" s="16">
        <f t="shared" si="4"/>
        <v>0</v>
      </c>
      <c r="G21" s="23" t="str">
        <f t="shared" si="5"/>
        <v/>
      </c>
      <c r="H21" s="14"/>
      <c r="I21" s="2" t="s">
        <v>3725</v>
      </c>
    </row>
    <row r="22" ht="12.75" customHeight="1" spans="1:9">
      <c r="A22" s="13" t="str">
        <f t="shared" si="3"/>
        <v/>
      </c>
      <c r="B22" s="14"/>
      <c r="C22" s="15"/>
      <c r="D22" s="16"/>
      <c r="E22" s="16"/>
      <c r="F22" s="16">
        <f t="shared" si="4"/>
        <v>0</v>
      </c>
      <c r="G22" s="23" t="str">
        <f t="shared" si="5"/>
        <v/>
      </c>
      <c r="H22" s="14"/>
      <c r="I22" s="2" t="s">
        <v>3726</v>
      </c>
    </row>
    <row r="23" ht="12.75" customHeight="1" spans="1:9">
      <c r="A23" s="13" t="str">
        <f t="shared" si="3"/>
        <v/>
      </c>
      <c r="B23" s="14"/>
      <c r="C23" s="15"/>
      <c r="D23" s="16"/>
      <c r="E23" s="16"/>
      <c r="F23" s="16">
        <f t="shared" si="4"/>
        <v>0</v>
      </c>
      <c r="G23" s="23" t="str">
        <f t="shared" si="5"/>
        <v/>
      </c>
      <c r="H23" s="14"/>
      <c r="I23" s="2" t="s">
        <v>3727</v>
      </c>
    </row>
    <row r="24" ht="12.75" customHeight="1" spans="1:9">
      <c r="A24" s="13" t="str">
        <f t="shared" si="3"/>
        <v/>
      </c>
      <c r="B24" s="14"/>
      <c r="C24" s="15"/>
      <c r="D24" s="16"/>
      <c r="E24" s="16"/>
      <c r="F24" s="16">
        <f t="shared" si="4"/>
        <v>0</v>
      </c>
      <c r="G24" s="23" t="str">
        <f t="shared" si="5"/>
        <v/>
      </c>
      <c r="H24" s="14"/>
      <c r="I24" s="2" t="s">
        <v>3728</v>
      </c>
    </row>
    <row r="25" ht="12.75" customHeight="1" spans="1:9">
      <c r="A25" s="13" t="str">
        <f t="shared" si="3"/>
        <v/>
      </c>
      <c r="B25" s="14"/>
      <c r="C25" s="15"/>
      <c r="D25" s="16"/>
      <c r="E25" s="16"/>
      <c r="F25" s="16">
        <f t="shared" si="4"/>
        <v>0</v>
      </c>
      <c r="G25" s="23" t="str">
        <f t="shared" si="5"/>
        <v/>
      </c>
      <c r="H25" s="14"/>
      <c r="I25" s="2" t="s">
        <v>3729</v>
      </c>
    </row>
    <row r="26" ht="12.75" customHeight="1" spans="1:9">
      <c r="A26" s="13" t="str">
        <f t="shared" si="3"/>
        <v/>
      </c>
      <c r="B26" s="14"/>
      <c r="C26" s="15"/>
      <c r="D26" s="16"/>
      <c r="E26" s="16"/>
      <c r="F26" s="16">
        <f t="shared" si="4"/>
        <v>0</v>
      </c>
      <c r="G26" s="23" t="str">
        <f t="shared" si="5"/>
        <v/>
      </c>
      <c r="H26" s="14"/>
      <c r="I26" s="2" t="s">
        <v>3730</v>
      </c>
    </row>
    <row r="27" ht="15" customHeight="1" spans="1:9">
      <c r="A27" s="17" t="s">
        <v>3708</v>
      </c>
      <c r="B27" s="18"/>
      <c r="C27" s="17"/>
      <c r="D27" s="23">
        <f>SUM(D7:D26)</f>
        <v>0</v>
      </c>
      <c r="E27" s="20">
        <f>SUM(E7:E26)</f>
        <v>0</v>
      </c>
      <c r="F27" s="16">
        <f t="shared" ref="F27" si="6">E27-D27</f>
        <v>0</v>
      </c>
      <c r="G27" s="23" t="str">
        <f t="shared" ref="G27" si="7">IF(D27=0,"",F27/D27*100)</f>
        <v/>
      </c>
      <c r="H27" s="20"/>
      <c r="I27" s="2"/>
    </row>
    <row r="28" customHeight="1" spans="1:9">
      <c r="A28" s="3" t="e">
        <f>#REF!&amp;"填表人："&amp;#REF!</f>
        <v>#REF!</v>
      </c>
      <c r="E28" s="3" t="e">
        <f>"评估人员："&amp;#REF!</f>
        <v>#REF!</v>
      </c>
      <c r="I28" s="3" t="s">
        <v>1270</v>
      </c>
    </row>
    <row r="29" customHeight="1" spans="1:1">
      <c r="A29" s="3" t="e">
        <f>"填表日期："&amp;YEAR(#REF!)&amp;"年"&amp;MONTH(#REF!)&amp;"月"&amp;DAY(#REF!)&amp;"日"</f>
        <v>#REF!</v>
      </c>
    </row>
  </sheetData>
  <mergeCells count="3">
    <mergeCell ref="A2:H2"/>
    <mergeCell ref="A3:H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1"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1">
    <tabColor rgb="FFFF0000"/>
    <pageSetUpPr fitToPage="1"/>
  </sheetPr>
  <dimension ref="A1:H80"/>
  <sheetViews>
    <sheetView showGridLines="0" zoomScaleSheetLayoutView="96" topLeftCell="A10" workbookViewId="0">
      <selection activeCell="B26" sqref="B26"/>
    </sheetView>
  </sheetViews>
  <sheetFormatPr defaultColWidth="9" defaultRowHeight="15.75" customHeight="1" outlineLevelCol="7"/>
  <cols>
    <col min="1" max="1" width="8.70833333333333" style="32" customWidth="1"/>
    <col min="2" max="2" width="27.2083333333333" style="32" customWidth="1"/>
    <col min="3" max="5" width="18.7083333333333" style="32" customWidth="1"/>
    <col min="6" max="6" width="14.2083333333333" style="32" customWidth="1"/>
    <col min="7" max="7" width="22.2083333333333" style="32" customWidth="1"/>
    <col min="8" max="8" width="19.2083333333333" style="502" customWidth="1"/>
    <col min="9" max="16384" width="9" style="32"/>
  </cols>
  <sheetData>
    <row r="1" customHeight="1" spans="1:1">
      <c r="A1" s="33" t="s">
        <v>0</v>
      </c>
    </row>
    <row r="2" s="30" customFormat="1" ht="30" customHeight="1" spans="1:8">
      <c r="A2" s="34" t="s">
        <v>572</v>
      </c>
      <c r="H2" s="503"/>
    </row>
    <row r="3" customHeight="1" spans="1:1">
      <c r="A3" s="31" t="e">
        <f>"评估基准日："&amp;TEXT(#REF!,"yyyy年mm月dd日")</f>
        <v>#REF!</v>
      </c>
    </row>
    <row r="4" ht="12.75" customHeight="1" spans="1:6">
      <c r="A4" s="31"/>
      <c r="B4" s="31"/>
      <c r="C4" s="31"/>
      <c r="D4" s="31"/>
      <c r="E4" s="31"/>
      <c r="F4" s="79" t="s">
        <v>573</v>
      </c>
    </row>
    <row r="5" ht="12" customHeight="1" spans="1:6">
      <c r="A5" s="32" t="e">
        <f>#REF!&amp;"："&amp;#REF!</f>
        <v>#REF!</v>
      </c>
      <c r="F5" s="79" t="s">
        <v>574</v>
      </c>
    </row>
    <row r="6" s="31" customFormat="1" ht="16.5" customHeight="1" spans="1:8">
      <c r="A6" s="37" t="s">
        <v>4</v>
      </c>
      <c r="B6" s="498" t="s">
        <v>5</v>
      </c>
      <c r="C6" s="221" t="s">
        <v>6</v>
      </c>
      <c r="D6" s="37" t="s">
        <v>7</v>
      </c>
      <c r="E6" s="37" t="s">
        <v>575</v>
      </c>
      <c r="F6" s="37" t="s">
        <v>576</v>
      </c>
      <c r="G6" s="504" t="s">
        <v>577</v>
      </c>
      <c r="H6" s="504" t="s">
        <v>578</v>
      </c>
    </row>
    <row r="7" s="500" customFormat="1" ht="16.5" customHeight="1" spans="1:8">
      <c r="A7" s="505">
        <v>1</v>
      </c>
      <c r="B7" s="506" t="s">
        <v>579</v>
      </c>
      <c r="C7" s="507">
        <f>'3-流动汇总'!C23</f>
        <v>0</v>
      </c>
      <c r="D7" s="507">
        <f>'3-流动汇总'!D23</f>
        <v>0</v>
      </c>
      <c r="E7" s="39">
        <f t="shared" ref="E7:E22" si="0">D7-C7</f>
        <v>0</v>
      </c>
      <c r="F7" s="65" t="str">
        <f t="shared" ref="F7:F22" si="1">IF(C7=0,"",E7/ABS(C7)*100)</f>
        <v/>
      </c>
      <c r="G7" s="508" t="str">
        <f>IF(ABS(C7-资产负债表!F20)&lt;0.001,"True","Wrong")</f>
        <v>True</v>
      </c>
      <c r="H7" s="502">
        <f>C7-资产负债表!F20</f>
        <v>0</v>
      </c>
    </row>
    <row r="8" ht="16.5" customHeight="1" spans="1:8">
      <c r="A8" s="505">
        <v>2</v>
      </c>
      <c r="B8" s="350" t="s">
        <v>213</v>
      </c>
      <c r="C8" s="64">
        <f>'3-流动汇总'!C7</f>
        <v>0</v>
      </c>
      <c r="D8" s="64">
        <f>'3-流动汇总'!D7</f>
        <v>0</v>
      </c>
      <c r="E8" s="39">
        <f t="shared" si="0"/>
        <v>0</v>
      </c>
      <c r="F8" s="65" t="str">
        <f t="shared" si="1"/>
        <v/>
      </c>
      <c r="G8" s="508" t="str">
        <f>IF(ABS(C8-资产负债表!F7)&lt;0.001,"True","Wrong")</f>
        <v>True</v>
      </c>
      <c r="H8" s="502">
        <f>C8-资产负债表!F7</f>
        <v>0</v>
      </c>
    </row>
    <row r="9" ht="16.5" customHeight="1" spans="1:8">
      <c r="A9" s="505">
        <v>3</v>
      </c>
      <c r="B9" s="350" t="s">
        <v>221</v>
      </c>
      <c r="C9" s="64">
        <f>'3-流动汇总'!C8</f>
        <v>0</v>
      </c>
      <c r="D9" s="64">
        <f>'3-流动汇总'!D8</f>
        <v>0</v>
      </c>
      <c r="E9" s="39">
        <f t="shared" si="0"/>
        <v>0</v>
      </c>
      <c r="F9" s="65" t="str">
        <f t="shared" si="1"/>
        <v/>
      </c>
      <c r="G9" s="508" t="str">
        <f>IF(ABS(C9-资产负债表!F8)&lt;0.001,"True","Wrong")</f>
        <v>True</v>
      </c>
      <c r="H9" s="502">
        <f>C9-资产负债表!F8</f>
        <v>0</v>
      </c>
    </row>
    <row r="10" ht="16.5" customHeight="1" spans="1:8">
      <c r="A10" s="505">
        <v>4</v>
      </c>
      <c r="B10" s="350" t="s">
        <v>230</v>
      </c>
      <c r="C10" s="64">
        <f>'3-流动汇总'!C9</f>
        <v>0</v>
      </c>
      <c r="D10" s="64">
        <f>'3-流动汇总'!D9</f>
        <v>0</v>
      </c>
      <c r="E10" s="39">
        <f t="shared" si="0"/>
        <v>0</v>
      </c>
      <c r="F10" s="65" t="str">
        <f t="shared" si="1"/>
        <v/>
      </c>
      <c r="G10" s="508" t="str">
        <f>IF(ABS(C10-资产负债表!F9)&lt;0.001,"True","Wrong")</f>
        <v>True</v>
      </c>
      <c r="H10" s="502">
        <f>C10-资产负债表!F9</f>
        <v>0</v>
      </c>
    </row>
    <row r="11" ht="16.5" customHeight="1" spans="1:8">
      <c r="A11" s="505">
        <v>5</v>
      </c>
      <c r="B11" s="350" t="s">
        <v>232</v>
      </c>
      <c r="C11" s="64">
        <f>'3-流动汇总'!C10</f>
        <v>0</v>
      </c>
      <c r="D11" s="64">
        <f>'3-流动汇总'!D10</f>
        <v>0</v>
      </c>
      <c r="E11" s="39">
        <f t="shared" si="0"/>
        <v>0</v>
      </c>
      <c r="F11" s="65" t="str">
        <f t="shared" si="1"/>
        <v/>
      </c>
      <c r="G11" s="508" t="str">
        <f>IF(ABS(C11-资产负债表!F10)&lt;0.001,"True","Wrong")</f>
        <v>True</v>
      </c>
      <c r="H11" s="502">
        <f>C11-资产负债表!F10</f>
        <v>0</v>
      </c>
    </row>
    <row r="12" ht="16.5" customHeight="1" spans="1:8">
      <c r="A12" s="505">
        <v>6</v>
      </c>
      <c r="B12" s="350" t="s">
        <v>234</v>
      </c>
      <c r="C12" s="64">
        <f>'3-流动汇总'!C11</f>
        <v>0</v>
      </c>
      <c r="D12" s="64">
        <f>'3-流动汇总'!D11</f>
        <v>0</v>
      </c>
      <c r="E12" s="39">
        <f t="shared" si="0"/>
        <v>0</v>
      </c>
      <c r="F12" s="65" t="str">
        <f t="shared" si="1"/>
        <v/>
      </c>
      <c r="G12" s="508" t="str">
        <f>IF(ABS(C12-资产负债表!F11)&lt;0.001,"True","Wrong")</f>
        <v>True</v>
      </c>
      <c r="H12" s="502">
        <f>C12-资产负债表!F11</f>
        <v>0</v>
      </c>
    </row>
    <row r="13" ht="16.5" customHeight="1" spans="1:8">
      <c r="A13" s="505">
        <v>7</v>
      </c>
      <c r="B13" s="350" t="s">
        <v>580</v>
      </c>
      <c r="C13" s="64">
        <f>'3-流动汇总'!C12</f>
        <v>0</v>
      </c>
      <c r="D13" s="64">
        <f>'3-流动汇总'!D12</f>
        <v>0</v>
      </c>
      <c r="E13" s="39">
        <f t="shared" si="0"/>
        <v>0</v>
      </c>
      <c r="F13" s="65" t="str">
        <f t="shared" si="1"/>
        <v/>
      </c>
      <c r="G13" s="508" t="str">
        <f>IF(ABS(C13-资产负债表!F12)&lt;0.001,"True","Wrong")</f>
        <v>True</v>
      </c>
      <c r="H13" s="502">
        <f>C13-资产负债表!F12</f>
        <v>0</v>
      </c>
    </row>
    <row r="14" ht="16.5" customHeight="1" spans="1:8">
      <c r="A14" s="505">
        <v>8</v>
      </c>
      <c r="B14" s="350" t="s">
        <v>238</v>
      </c>
      <c r="C14" s="64">
        <f>'3-流动汇总'!C13</f>
        <v>0</v>
      </c>
      <c r="D14" s="64">
        <f>'3-流动汇总'!D13</f>
        <v>0</v>
      </c>
      <c r="E14" s="39">
        <f t="shared" si="0"/>
        <v>0</v>
      </c>
      <c r="F14" s="65" t="str">
        <f t="shared" si="1"/>
        <v/>
      </c>
      <c r="G14" s="508" t="str">
        <f>IF(ABS(C14-资产负债表!F13)&lt;0.001,"True","Wrong")</f>
        <v>True</v>
      </c>
      <c r="H14" s="502">
        <f>C14-资产负债表!F13</f>
        <v>0</v>
      </c>
    </row>
    <row r="15" ht="16.5" customHeight="1" spans="1:8">
      <c r="A15" s="505">
        <v>9</v>
      </c>
      <c r="B15" s="350" t="s">
        <v>240</v>
      </c>
      <c r="C15" s="64">
        <f>'3-流动汇总'!C14</f>
        <v>0</v>
      </c>
      <c r="D15" s="64">
        <f>'3-流动汇总'!D14</f>
        <v>0</v>
      </c>
      <c r="E15" s="39">
        <f t="shared" si="0"/>
        <v>0</v>
      </c>
      <c r="F15" s="65" t="str">
        <f t="shared" si="1"/>
        <v/>
      </c>
      <c r="G15" s="508" t="str">
        <f>IF(ABS(C15-资产负债表!F14)&lt;0.001,"True","Wrong")</f>
        <v>True</v>
      </c>
      <c r="H15" s="502">
        <f>C15-资产负债表!F14</f>
        <v>0</v>
      </c>
    </row>
    <row r="16" ht="16.5" customHeight="1" spans="1:8">
      <c r="A16" s="505">
        <v>10</v>
      </c>
      <c r="B16" s="350" t="s">
        <v>581</v>
      </c>
      <c r="C16" s="64">
        <f>'3-流动汇总'!C15</f>
        <v>0</v>
      </c>
      <c r="D16" s="64">
        <f>'3-流动汇总'!D15</f>
        <v>0</v>
      </c>
      <c r="E16" s="39">
        <f t="shared" si="0"/>
        <v>0</v>
      </c>
      <c r="F16" s="65" t="str">
        <f t="shared" si="1"/>
        <v/>
      </c>
      <c r="G16" s="508" t="str">
        <f>IF(ABS(C16-资产负债表!F15)&lt;0.001,"True","Wrong")</f>
        <v>True</v>
      </c>
      <c r="H16" s="502">
        <f>C16-资产负债表!F15</f>
        <v>0</v>
      </c>
    </row>
    <row r="17" ht="16.5" customHeight="1" spans="1:8">
      <c r="A17" s="505">
        <v>11</v>
      </c>
      <c r="B17" s="350" t="s">
        <v>254</v>
      </c>
      <c r="C17" s="64">
        <f>'3-流动汇总'!C16</f>
        <v>0</v>
      </c>
      <c r="D17" s="64">
        <f>'3-流动汇总'!D16</f>
        <v>0</v>
      </c>
      <c r="E17" s="39">
        <f t="shared" si="0"/>
        <v>0</v>
      </c>
      <c r="F17" s="65" t="str">
        <f t="shared" si="1"/>
        <v/>
      </c>
      <c r="G17" s="508" t="str">
        <f>IF(ABS(C17-资产负债表!F16)&lt;0.001,"True","Wrong")</f>
        <v>True</v>
      </c>
      <c r="H17" s="502">
        <f>C17-资产负债表!F16</f>
        <v>0</v>
      </c>
    </row>
    <row r="18" ht="16.5" customHeight="1" spans="1:8">
      <c r="A18" s="505">
        <v>12</v>
      </c>
      <c r="B18" s="350" t="s">
        <v>257</v>
      </c>
      <c r="C18" s="64">
        <f>'3-流动汇总'!C17</f>
        <v>0</v>
      </c>
      <c r="D18" s="64">
        <f>'3-流动汇总'!D17</f>
        <v>0</v>
      </c>
      <c r="E18" s="39">
        <f t="shared" si="0"/>
        <v>0</v>
      </c>
      <c r="F18" s="65" t="str">
        <f t="shared" si="1"/>
        <v/>
      </c>
      <c r="G18" s="508" t="str">
        <f>IF(ABS(C18-资产负债表!F17)&lt;0.001,"True","Wrong")</f>
        <v>True</v>
      </c>
      <c r="H18" s="502">
        <f>C18-资产负债表!F17</f>
        <v>0</v>
      </c>
    </row>
    <row r="19" ht="16.5" customHeight="1" spans="1:8">
      <c r="A19" s="505">
        <v>13</v>
      </c>
      <c r="B19" s="350" t="s">
        <v>582</v>
      </c>
      <c r="C19" s="64">
        <f>'3-流动汇总'!C18</f>
        <v>0</v>
      </c>
      <c r="D19" s="64">
        <f>'3-流动汇总'!D18</f>
        <v>0</v>
      </c>
      <c r="E19" s="39">
        <f t="shared" si="0"/>
        <v>0</v>
      </c>
      <c r="F19" s="65" t="str">
        <f t="shared" si="1"/>
        <v/>
      </c>
      <c r="G19" s="508" t="str">
        <f>IF(ABS(C19-资产负债表!F18)&lt;0.001,"True","Wrong")</f>
        <v>True</v>
      </c>
      <c r="H19" s="502">
        <f>C19-资产负债表!F18</f>
        <v>0</v>
      </c>
    </row>
    <row r="20" ht="16.5" customHeight="1" spans="1:8">
      <c r="A20" s="505">
        <v>14</v>
      </c>
      <c r="B20" s="351" t="s">
        <v>263</v>
      </c>
      <c r="C20" s="64">
        <f>'3-流动汇总'!C19</f>
        <v>0</v>
      </c>
      <c r="D20" s="64">
        <f>'3-流动汇总'!D19</f>
        <v>0</v>
      </c>
      <c r="E20" s="39">
        <f t="shared" si="0"/>
        <v>0</v>
      </c>
      <c r="F20" s="65" t="str">
        <f t="shared" si="1"/>
        <v/>
      </c>
      <c r="G20" s="508" t="str">
        <f>IF(ABS(C20-资产负债表!F19)&lt;0.001,"True","Wrong")</f>
        <v>True</v>
      </c>
      <c r="H20" s="502">
        <f>C20-资产负债表!F19</f>
        <v>0</v>
      </c>
    </row>
    <row r="21" s="500" customFormat="1" ht="16.5" customHeight="1" spans="1:8">
      <c r="A21" s="505">
        <v>15</v>
      </c>
      <c r="B21" s="509" t="s">
        <v>583</v>
      </c>
      <c r="C21" s="507" t="e">
        <f>'4-非流动资产汇总'!C39</f>
        <v>#REF!</v>
      </c>
      <c r="D21" s="507" t="e">
        <f>'4-非流动资产汇总'!D39</f>
        <v>#REF!</v>
      </c>
      <c r="E21" s="39" t="e">
        <f t="shared" si="0"/>
        <v>#REF!</v>
      </c>
      <c r="F21" s="65" t="e">
        <f t="shared" si="1"/>
        <v>#REF!</v>
      </c>
      <c r="G21" s="508" t="e">
        <f>IF(ABS(C21-资产负债表!F40)&lt;0.001,"True","Wrong")</f>
        <v>#REF!</v>
      </c>
      <c r="H21" s="502" t="e">
        <f>C21-资产负债表!F40</f>
        <v>#REF!</v>
      </c>
    </row>
    <row r="22" ht="16.5" customHeight="1" spans="1:8">
      <c r="A22" s="505">
        <v>16</v>
      </c>
      <c r="B22" s="350" t="s">
        <v>268</v>
      </c>
      <c r="C22" s="64">
        <f>'4-非流动资产汇总'!C7</f>
        <v>0</v>
      </c>
      <c r="D22" s="64">
        <f>'4-非流动资产汇总'!D7</f>
        <v>0</v>
      </c>
      <c r="E22" s="39">
        <f t="shared" si="0"/>
        <v>0</v>
      </c>
      <c r="F22" s="65" t="str">
        <f t="shared" si="1"/>
        <v/>
      </c>
      <c r="G22" s="508" t="str">
        <f>IF(ABS(C22-资产负债表!F22)&lt;0.001,"True","Wrong")</f>
        <v>True</v>
      </c>
      <c r="H22" s="502">
        <f>C22-资产负债表!F22</f>
        <v>0</v>
      </c>
    </row>
    <row r="23" ht="16.5" customHeight="1" spans="1:8">
      <c r="A23" s="505">
        <v>17</v>
      </c>
      <c r="B23" s="350" t="s">
        <v>269</v>
      </c>
      <c r="C23" s="64">
        <f>'4-非流动资产汇总'!C8</f>
        <v>0</v>
      </c>
      <c r="D23" s="64">
        <f>'4-非流动资产汇总'!D8</f>
        <v>0</v>
      </c>
      <c r="E23" s="39">
        <f t="shared" ref="E23:E53" si="2">D23-C23</f>
        <v>0</v>
      </c>
      <c r="F23" s="65" t="str">
        <f t="shared" ref="F23:F53" si="3">IF(C23=0,"",E23/ABS(C23)*100)</f>
        <v/>
      </c>
      <c r="G23" s="508" t="str">
        <f>IF(ABS(C23-资产负债表!F23)&lt;0.001,"True","Wrong")</f>
        <v>True</v>
      </c>
      <c r="H23" s="502">
        <f>C23-资产负债表!F23</f>
        <v>0</v>
      </c>
    </row>
    <row r="24" ht="16.5" customHeight="1" spans="1:8">
      <c r="A24" s="505">
        <v>18</v>
      </c>
      <c r="B24" s="350" t="s">
        <v>584</v>
      </c>
      <c r="C24" s="64">
        <f>'4-非流动资产汇总'!C9</f>
        <v>0</v>
      </c>
      <c r="D24" s="64">
        <f>'4-非流动资产汇总'!D9</f>
        <v>0</v>
      </c>
      <c r="E24" s="39">
        <f t="shared" si="2"/>
        <v>0</v>
      </c>
      <c r="F24" s="65" t="str">
        <f t="shared" si="3"/>
        <v/>
      </c>
      <c r="G24" s="508" t="str">
        <f>IF(ABS(C24-资产负债表!F24)&lt;0.001,"True","Wrong")</f>
        <v>True</v>
      </c>
      <c r="H24" s="502">
        <f>C24-资产负债表!F24</f>
        <v>0</v>
      </c>
    </row>
    <row r="25" ht="16.5" customHeight="1" spans="1:8">
      <c r="A25" s="505">
        <v>19</v>
      </c>
      <c r="B25" s="351" t="s">
        <v>271</v>
      </c>
      <c r="C25" s="64">
        <f>'4-非流动资产汇总'!C10</f>
        <v>0</v>
      </c>
      <c r="D25" s="64">
        <f>'4-非流动资产汇总'!D10</f>
        <v>0</v>
      </c>
      <c r="E25" s="39">
        <f t="shared" si="2"/>
        <v>0</v>
      </c>
      <c r="F25" s="65" t="str">
        <f t="shared" si="3"/>
        <v/>
      </c>
      <c r="G25" s="508" t="str">
        <f>IF(ABS(C25-资产负债表!F25)&lt;0.001,"True","Wrong")</f>
        <v>True</v>
      </c>
      <c r="H25" s="502">
        <f>C25-资产负债表!F25</f>
        <v>0</v>
      </c>
    </row>
    <row r="26" ht="16.5" customHeight="1" spans="1:8">
      <c r="A26" s="505">
        <v>20</v>
      </c>
      <c r="B26" s="350" t="s">
        <v>272</v>
      </c>
      <c r="C26" s="64">
        <f>'4-非流动资产汇总'!C11</f>
        <v>0</v>
      </c>
      <c r="D26" s="64">
        <f>'4-非流动资产汇总'!D11</f>
        <v>0</v>
      </c>
      <c r="E26" s="39">
        <f t="shared" si="2"/>
        <v>0</v>
      </c>
      <c r="F26" s="65" t="str">
        <f t="shared" si="3"/>
        <v/>
      </c>
      <c r="G26" s="508" t="str">
        <f>IF(ABS(C26-资产负债表!F26)&lt;0.001,"True","Wrong")</f>
        <v>True</v>
      </c>
      <c r="H26" s="502">
        <f>C26-资产负债表!F26</f>
        <v>0</v>
      </c>
    </row>
    <row r="27" ht="16.5" customHeight="1" spans="1:8">
      <c r="A27" s="505">
        <v>21</v>
      </c>
      <c r="B27" s="350" t="s">
        <v>273</v>
      </c>
      <c r="C27" s="64">
        <f>'4-非流动资产汇总'!C12</f>
        <v>0</v>
      </c>
      <c r="D27" s="64">
        <f>'4-非流动资产汇总'!D12</f>
        <v>0</v>
      </c>
      <c r="E27" s="39">
        <f t="shared" si="2"/>
        <v>0</v>
      </c>
      <c r="F27" s="65" t="str">
        <f t="shared" si="3"/>
        <v/>
      </c>
      <c r="G27" s="508" t="str">
        <f>IF(ABS(C27-资产负债表!F27)&lt;0.001,"True","Wrong")</f>
        <v>True</v>
      </c>
      <c r="H27" s="502">
        <f>C27-资产负债表!F27</f>
        <v>0</v>
      </c>
    </row>
    <row r="28" ht="16.5" customHeight="1" spans="1:8">
      <c r="A28" s="505">
        <v>22</v>
      </c>
      <c r="B28" s="351" t="s">
        <v>274</v>
      </c>
      <c r="C28" s="64">
        <f>'4-非流动资产汇总'!C13</f>
        <v>0</v>
      </c>
      <c r="D28" s="64">
        <f>'4-非流动资产汇总'!D13</f>
        <v>0</v>
      </c>
      <c r="E28" s="39">
        <f t="shared" si="2"/>
        <v>0</v>
      </c>
      <c r="F28" s="65" t="str">
        <f t="shared" si="3"/>
        <v/>
      </c>
      <c r="G28" s="508" t="str">
        <f>IF(ABS(C28-资产负债表!F28)&lt;0.001,"True","Wrong")</f>
        <v>True</v>
      </c>
      <c r="H28" s="502">
        <f>C28-资产负债表!F28</f>
        <v>0</v>
      </c>
    </row>
    <row r="29" ht="16.5" customHeight="1" spans="1:6">
      <c r="A29" s="505">
        <v>23</v>
      </c>
      <c r="B29" s="351" t="s">
        <v>585</v>
      </c>
      <c r="C29" s="64" t="e">
        <f>'4-非流动资产汇总'!C14</f>
        <v>#REF!</v>
      </c>
      <c r="D29" s="64" t="e">
        <f>'4-非流动资产汇总'!D14</f>
        <v>#REF!</v>
      </c>
      <c r="E29" s="39" t="e">
        <f t="shared" si="2"/>
        <v>#REF!</v>
      </c>
      <c r="F29" s="65" t="e">
        <f t="shared" si="3"/>
        <v>#REF!</v>
      </c>
    </row>
    <row r="30" ht="16.5" customHeight="1" spans="1:7">
      <c r="A30" s="505">
        <v>24</v>
      </c>
      <c r="B30" s="352" t="s">
        <v>586</v>
      </c>
      <c r="C30" s="64" t="e">
        <f>'4-非流动资产汇总'!C15</f>
        <v>#REF!</v>
      </c>
      <c r="D30" s="64" t="e">
        <f>'4-非流动资产汇总'!D15</f>
        <v>#REF!</v>
      </c>
      <c r="E30" s="39" t="e">
        <f t="shared" si="2"/>
        <v>#REF!</v>
      </c>
      <c r="F30" s="65" t="e">
        <f t="shared" si="3"/>
        <v>#REF!</v>
      </c>
      <c r="G30" s="508"/>
    </row>
    <row r="31" ht="16.5" customHeight="1" spans="1:7">
      <c r="A31" s="505">
        <v>25</v>
      </c>
      <c r="B31" s="353" t="s">
        <v>587</v>
      </c>
      <c r="C31" s="64" t="e">
        <f>'4-非流动资产汇总'!C16</f>
        <v>#REF!</v>
      </c>
      <c r="D31" s="64" t="e">
        <f>'4-非流动资产汇总'!D16</f>
        <v>#REF!</v>
      </c>
      <c r="E31" s="39" t="e">
        <f t="shared" si="2"/>
        <v>#REF!</v>
      </c>
      <c r="F31" s="65" t="e">
        <f t="shared" si="3"/>
        <v>#REF!</v>
      </c>
      <c r="G31" s="508"/>
    </row>
    <row r="32" ht="16.5" customHeight="1" spans="1:7">
      <c r="A32" s="505">
        <v>26</v>
      </c>
      <c r="B32" s="353" t="s">
        <v>588</v>
      </c>
      <c r="C32" s="64" t="e">
        <f>'4-非流动资产汇总'!C17</f>
        <v>#REF!</v>
      </c>
      <c r="D32" s="64" t="e">
        <f>'4-非流动资产汇总'!D17</f>
        <v>#REF!</v>
      </c>
      <c r="E32" s="39" t="e">
        <f t="shared" si="2"/>
        <v>#REF!</v>
      </c>
      <c r="F32" s="65" t="e">
        <f t="shared" si="3"/>
        <v>#REF!</v>
      </c>
      <c r="G32" s="508"/>
    </row>
    <row r="33" ht="16.5" customHeight="1" spans="1:7">
      <c r="A33" s="505">
        <v>27</v>
      </c>
      <c r="B33" s="354" t="s">
        <v>589</v>
      </c>
      <c r="C33" s="64" t="e">
        <f>'4-非流动资产汇总'!C18</f>
        <v>#REF!</v>
      </c>
      <c r="D33" s="64" t="e">
        <f>'4-非流动资产汇总'!D18</f>
        <v>#REF!</v>
      </c>
      <c r="E33" s="39" t="e">
        <f t="shared" si="2"/>
        <v>#REF!</v>
      </c>
      <c r="F33" s="65" t="e">
        <f t="shared" si="3"/>
        <v>#REF!</v>
      </c>
      <c r="G33" s="508"/>
    </row>
    <row r="34" ht="16.5" customHeight="1" spans="1:7">
      <c r="A34" s="505">
        <v>28</v>
      </c>
      <c r="B34" s="352" t="s">
        <v>590</v>
      </c>
      <c r="C34" s="64" t="e">
        <f>'4-非流动资产汇总'!C19</f>
        <v>#REF!</v>
      </c>
      <c r="D34" s="64" t="e">
        <f>'4-非流动资产汇总'!D19</f>
        <v>#REF!</v>
      </c>
      <c r="E34" s="39" t="e">
        <f t="shared" si="2"/>
        <v>#REF!</v>
      </c>
      <c r="F34" s="65" t="e">
        <f t="shared" si="3"/>
        <v>#REF!</v>
      </c>
      <c r="G34" s="508"/>
    </row>
    <row r="35" ht="16.5" customHeight="1" spans="1:7">
      <c r="A35" s="505">
        <v>29</v>
      </c>
      <c r="B35" s="352" t="s">
        <v>586</v>
      </c>
      <c r="C35" s="64" t="e">
        <f>'4-非流动资产汇总'!C20</f>
        <v>#REF!</v>
      </c>
      <c r="D35" s="64" t="e">
        <f>'4-非流动资产汇总'!D20</f>
        <v>#REF!</v>
      </c>
      <c r="E35" s="39" t="e">
        <f t="shared" si="2"/>
        <v>#REF!</v>
      </c>
      <c r="F35" s="65" t="e">
        <f t="shared" si="3"/>
        <v>#REF!</v>
      </c>
      <c r="G35" s="508"/>
    </row>
    <row r="36" ht="16.5" customHeight="1" spans="1:7">
      <c r="A36" s="505">
        <v>30</v>
      </c>
      <c r="B36" s="353" t="s">
        <v>587</v>
      </c>
      <c r="C36" s="64" t="e">
        <f>'4-非流动资产汇总'!C21</f>
        <v>#REF!</v>
      </c>
      <c r="D36" s="64" t="e">
        <f>'4-非流动资产汇总'!D21</f>
        <v>#REF!</v>
      </c>
      <c r="E36" s="39" t="e">
        <f t="shared" si="2"/>
        <v>#REF!</v>
      </c>
      <c r="F36" s="65" t="e">
        <f t="shared" si="3"/>
        <v>#REF!</v>
      </c>
      <c r="G36" s="508"/>
    </row>
    <row r="37" ht="16.5" customHeight="1" spans="1:7">
      <c r="A37" s="505">
        <v>31</v>
      </c>
      <c r="B37" s="353" t="s">
        <v>588</v>
      </c>
      <c r="C37" s="64" t="e">
        <f>'4-非流动资产汇总'!C22</f>
        <v>#REF!</v>
      </c>
      <c r="D37" s="64" t="e">
        <f>'4-非流动资产汇总'!D22</f>
        <v>#REF!</v>
      </c>
      <c r="E37" s="39" t="e">
        <f t="shared" si="2"/>
        <v>#REF!</v>
      </c>
      <c r="F37" s="65" t="e">
        <f t="shared" si="3"/>
        <v>#REF!</v>
      </c>
      <c r="G37" s="508"/>
    </row>
    <row r="38" ht="16.5" customHeight="1" spans="1:7">
      <c r="A38" s="505">
        <v>32</v>
      </c>
      <c r="B38" s="354" t="s">
        <v>591</v>
      </c>
      <c r="C38" s="64" t="e">
        <f>'4-非流动资产汇总'!C23</f>
        <v>#REF!</v>
      </c>
      <c r="D38" s="64">
        <f>'4-非流动资产汇总'!D23</f>
        <v>0</v>
      </c>
      <c r="E38" s="39" t="e">
        <f t="shared" si="2"/>
        <v>#REF!</v>
      </c>
      <c r="F38" s="65" t="e">
        <f t="shared" si="3"/>
        <v>#REF!</v>
      </c>
      <c r="G38" s="508"/>
    </row>
    <row r="39" ht="16.5" customHeight="1" spans="1:8">
      <c r="A39" s="505">
        <v>33</v>
      </c>
      <c r="B39" s="351" t="s">
        <v>553</v>
      </c>
      <c r="C39" s="64" t="e">
        <f>'4-非流动资产汇总'!C24</f>
        <v>#REF!</v>
      </c>
      <c r="D39" s="64" t="e">
        <f>'4-非流动资产汇总'!D24</f>
        <v>#REF!</v>
      </c>
      <c r="E39" s="39" t="e">
        <f t="shared" si="2"/>
        <v>#REF!</v>
      </c>
      <c r="F39" s="65" t="e">
        <f t="shared" si="3"/>
        <v>#REF!</v>
      </c>
      <c r="G39" s="508" t="e">
        <f>IF(ABS(C39-资产负债表!F29)&lt;0.001,"True","Wrong")</f>
        <v>#REF!</v>
      </c>
      <c r="H39" s="502" t="e">
        <f>C39-资产负债表!F29</f>
        <v>#REF!</v>
      </c>
    </row>
    <row r="40" ht="16.5" customHeight="1" spans="1:8">
      <c r="A40" s="505">
        <v>34</v>
      </c>
      <c r="B40" s="351" t="s">
        <v>289</v>
      </c>
      <c r="C40" s="64">
        <f>'4-非流动资产汇总'!C25</f>
        <v>0</v>
      </c>
      <c r="D40" s="64">
        <f>'4-非流动资产汇总'!D25</f>
        <v>0</v>
      </c>
      <c r="E40" s="39">
        <f t="shared" si="2"/>
        <v>0</v>
      </c>
      <c r="F40" s="65" t="str">
        <f t="shared" si="3"/>
        <v/>
      </c>
      <c r="G40" s="508" t="str">
        <f>IF(ABS(C40-资产负债表!F30)&lt;0.001,"True","Wrong")</f>
        <v>True</v>
      </c>
      <c r="H40" s="502">
        <f>C40-资产负债表!F30</f>
        <v>0</v>
      </c>
    </row>
    <row r="41" ht="16.5" customHeight="1" spans="1:8">
      <c r="A41" s="505">
        <v>35</v>
      </c>
      <c r="B41" s="351" t="s">
        <v>294</v>
      </c>
      <c r="C41" s="64">
        <f>'4-非流动资产汇总'!C26</f>
        <v>0</v>
      </c>
      <c r="D41" s="64">
        <f>'4-非流动资产汇总'!D26</f>
        <v>0</v>
      </c>
      <c r="E41" s="39">
        <f t="shared" si="2"/>
        <v>0</v>
      </c>
      <c r="F41" s="65" t="str">
        <f t="shared" si="3"/>
        <v/>
      </c>
      <c r="G41" s="508" t="str">
        <f>IF(ABS(C41-资产负债表!F31)&lt;0.001,"True","Wrong")</f>
        <v>True</v>
      </c>
      <c r="H41" s="502">
        <f>C41-资产负债表!F31</f>
        <v>0</v>
      </c>
    </row>
    <row r="42" ht="16.5" customHeight="1" spans="1:8">
      <c r="A42" s="505">
        <v>36</v>
      </c>
      <c r="B42" s="351" t="s">
        <v>295</v>
      </c>
      <c r="C42" s="64">
        <f>'4-非流动资产汇总'!C27</f>
        <v>0</v>
      </c>
      <c r="D42" s="64">
        <f>'4-非流动资产汇总'!D27</f>
        <v>0</v>
      </c>
      <c r="E42" s="39">
        <f t="shared" si="2"/>
        <v>0</v>
      </c>
      <c r="F42" s="65" t="str">
        <f t="shared" si="3"/>
        <v/>
      </c>
      <c r="G42" s="508" t="str">
        <f>IF(ABS(C42-资产负债表!F32)&lt;0.001,"True","Wrong")</f>
        <v>True</v>
      </c>
      <c r="H42" s="502">
        <f>C42-资产负债表!F32</f>
        <v>0</v>
      </c>
    </row>
    <row r="43" ht="16.5" customHeight="1" spans="1:8">
      <c r="A43" s="505">
        <v>37</v>
      </c>
      <c r="B43" s="350" t="s">
        <v>296</v>
      </c>
      <c r="C43" s="64">
        <f>'4-非流动资产汇总'!C28</f>
        <v>0</v>
      </c>
      <c r="D43" s="64">
        <f>'4-非流动资产汇总'!D28</f>
        <v>0</v>
      </c>
      <c r="E43" s="39">
        <f t="shared" si="2"/>
        <v>0</v>
      </c>
      <c r="F43" s="65" t="str">
        <f t="shared" si="3"/>
        <v/>
      </c>
      <c r="G43" s="508" t="str">
        <f>IF(ABS(C43-资产负债表!F33)&lt;0.001,"True","Wrong")</f>
        <v>True</v>
      </c>
      <c r="H43" s="502">
        <f>C43-资产负债表!F33</f>
        <v>0</v>
      </c>
    </row>
    <row r="44" ht="16.5" customHeight="1" spans="1:8">
      <c r="A44" s="505">
        <v>38</v>
      </c>
      <c r="B44" s="351" t="s">
        <v>297</v>
      </c>
      <c r="C44" s="64">
        <f>'4-非流动资产汇总'!C29</f>
        <v>0</v>
      </c>
      <c r="D44" s="64">
        <f>'4-非流动资产汇总'!D29</f>
        <v>0</v>
      </c>
      <c r="E44" s="39">
        <f t="shared" si="2"/>
        <v>0</v>
      </c>
      <c r="F44" s="65" t="str">
        <f t="shared" si="3"/>
        <v/>
      </c>
      <c r="G44" s="508" t="str">
        <f>IF(ABS(C44-资产负债表!F34)&lt;0.001,"True","Wrong")</f>
        <v>True</v>
      </c>
      <c r="H44" s="502">
        <f>C44-资产负债表!F34</f>
        <v>0</v>
      </c>
    </row>
    <row r="45" ht="16.5" customHeight="1" spans="1:7">
      <c r="A45" s="505">
        <v>39</v>
      </c>
      <c r="B45" s="351" t="s">
        <v>592</v>
      </c>
      <c r="C45" s="64">
        <f>'4-非流动资产汇总'!C30</f>
        <v>0</v>
      </c>
      <c r="D45" s="64">
        <f>'4-非流动资产汇总'!D30</f>
        <v>0</v>
      </c>
      <c r="E45" s="39">
        <f t="shared" si="2"/>
        <v>0</v>
      </c>
      <c r="F45" s="65" t="str">
        <f t="shared" si="3"/>
        <v/>
      </c>
      <c r="G45" s="508"/>
    </row>
    <row r="46" ht="16.5" customHeight="1" spans="1:8">
      <c r="A46" s="505">
        <v>40</v>
      </c>
      <c r="B46" s="351" t="s">
        <v>302</v>
      </c>
      <c r="C46" s="64">
        <f>'4-非流动资产汇总'!C31</f>
        <v>0</v>
      </c>
      <c r="D46" s="64">
        <f>'4-非流动资产汇总'!D31</f>
        <v>0</v>
      </c>
      <c r="E46" s="39">
        <f t="shared" si="2"/>
        <v>0</v>
      </c>
      <c r="F46" s="65" t="str">
        <f t="shared" si="3"/>
        <v/>
      </c>
      <c r="G46" s="508" t="str">
        <f>IF(ABS(C46-资产负债表!F35)&lt;0.001,"True","Wrong")</f>
        <v>True</v>
      </c>
      <c r="H46" s="502">
        <f>C46-资产负债表!F35</f>
        <v>0</v>
      </c>
    </row>
    <row r="47" ht="16.5" customHeight="1" spans="1:8">
      <c r="A47" s="505">
        <v>41</v>
      </c>
      <c r="B47" s="351" t="s">
        <v>303</v>
      </c>
      <c r="C47" s="64">
        <f>'4-非流动资产汇总'!C32</f>
        <v>0</v>
      </c>
      <c r="D47" s="64">
        <f>'4-非流动资产汇总'!D32</f>
        <v>0</v>
      </c>
      <c r="E47" s="39">
        <f t="shared" si="2"/>
        <v>0</v>
      </c>
      <c r="F47" s="65" t="str">
        <f t="shared" si="3"/>
        <v/>
      </c>
      <c r="G47" s="508" t="str">
        <f>IF(ABS(C47-资产负债表!F36)&lt;0.001,"True","Wrong")</f>
        <v>True</v>
      </c>
      <c r="H47" s="502">
        <f>C47-资产负债表!F36</f>
        <v>0</v>
      </c>
    </row>
    <row r="48" ht="16.5" customHeight="1" spans="1:8">
      <c r="A48" s="505">
        <v>42</v>
      </c>
      <c r="B48" s="351" t="s">
        <v>304</v>
      </c>
      <c r="C48" s="64">
        <f>'4-非流动资产汇总'!C33</f>
        <v>0</v>
      </c>
      <c r="D48" s="64">
        <f>'4-非流动资产汇总'!D33</f>
        <v>0</v>
      </c>
      <c r="E48" s="39">
        <f t="shared" si="2"/>
        <v>0</v>
      </c>
      <c r="F48" s="65" t="str">
        <f t="shared" si="3"/>
        <v/>
      </c>
      <c r="G48" s="508" t="str">
        <f>IF(ABS(C48-资产负债表!F37)&lt;0.001,"True","Wrong")</f>
        <v>True</v>
      </c>
      <c r="H48" s="502">
        <f>C48-资产负债表!F37</f>
        <v>0</v>
      </c>
    </row>
    <row r="49" ht="16.5" customHeight="1" spans="1:8">
      <c r="A49" s="505">
        <v>43</v>
      </c>
      <c r="B49" s="351" t="s">
        <v>305</v>
      </c>
      <c r="C49" s="64">
        <f>'4-非流动资产汇总'!C34</f>
        <v>0</v>
      </c>
      <c r="D49" s="64">
        <f>'4-非流动资产汇总'!D34</f>
        <v>0</v>
      </c>
      <c r="E49" s="39">
        <f t="shared" si="2"/>
        <v>0</v>
      </c>
      <c r="F49" s="65" t="str">
        <f t="shared" si="3"/>
        <v/>
      </c>
      <c r="G49" s="508" t="str">
        <f>IF(ABS(C49-资产负债表!F38)&lt;0.001,"True","Wrong")</f>
        <v>True</v>
      </c>
      <c r="H49" s="502">
        <f>C49-资产负债表!F38</f>
        <v>0</v>
      </c>
    </row>
    <row r="50" ht="16.5" customHeight="1" spans="1:8">
      <c r="A50" s="505">
        <v>44</v>
      </c>
      <c r="B50" s="351" t="s">
        <v>306</v>
      </c>
      <c r="C50" s="64">
        <f>'4-非流动资产汇总'!C35</f>
        <v>0</v>
      </c>
      <c r="D50" s="64">
        <f>'4-非流动资产汇总'!D35</f>
        <v>0</v>
      </c>
      <c r="E50" s="39">
        <f t="shared" si="2"/>
        <v>0</v>
      </c>
      <c r="F50" s="65" t="str">
        <f t="shared" si="3"/>
        <v/>
      </c>
      <c r="G50" s="508" t="str">
        <f>IF(ABS(C50-资产负债表!F39)&lt;0.001,"True","Wrong")</f>
        <v>True</v>
      </c>
      <c r="H50" s="502">
        <f>C50-资产负债表!F39</f>
        <v>0</v>
      </c>
    </row>
    <row r="51" s="500" customFormat="1" ht="16.5" customHeight="1" spans="1:8">
      <c r="A51" s="505">
        <v>45</v>
      </c>
      <c r="B51" s="509" t="s">
        <v>593</v>
      </c>
      <c r="C51" s="507" t="e">
        <f>C7+C21</f>
        <v>#REF!</v>
      </c>
      <c r="D51" s="507" t="e">
        <f>D7+D21</f>
        <v>#REF!</v>
      </c>
      <c r="E51" s="39" t="e">
        <f t="shared" si="2"/>
        <v>#REF!</v>
      </c>
      <c r="F51" s="65" t="e">
        <f t="shared" si="3"/>
        <v>#REF!</v>
      </c>
      <c r="G51" s="508" t="e">
        <f>IF(ABS(C51-资产负债表!F44)&lt;0.001,"True","Wrong")</f>
        <v>#REF!</v>
      </c>
      <c r="H51" s="502" t="e">
        <f>C51-资产负债表!F44</f>
        <v>#REF!</v>
      </c>
    </row>
    <row r="52" s="500" customFormat="1" ht="16.5" customHeight="1" spans="1:8">
      <c r="A52" s="505">
        <v>46</v>
      </c>
      <c r="B52" s="509" t="s">
        <v>594</v>
      </c>
      <c r="C52" s="507">
        <f>'5-流动负债汇总'!C29</f>
        <v>0</v>
      </c>
      <c r="D52" s="507">
        <f>'5-流动负债汇总'!D29</f>
        <v>0</v>
      </c>
      <c r="E52" s="39">
        <f t="shared" si="2"/>
        <v>0</v>
      </c>
      <c r="F52" s="65" t="str">
        <f t="shared" si="3"/>
        <v/>
      </c>
      <c r="G52" s="508" t="str">
        <f>IF(ABS(C52-资产负债表!L20)&lt;0.001,"True","Wrong")</f>
        <v>True</v>
      </c>
      <c r="H52" s="502">
        <f>C52-资产负债表!L20</f>
        <v>0</v>
      </c>
    </row>
    <row r="53" ht="16.5" customHeight="1" spans="1:8">
      <c r="A53" s="505">
        <v>47</v>
      </c>
      <c r="B53" s="351" t="s">
        <v>216</v>
      </c>
      <c r="C53" s="64">
        <f>'5-流动负债汇总'!C7</f>
        <v>0</v>
      </c>
      <c r="D53" s="64">
        <f>'5-流动负债汇总'!D7</f>
        <v>0</v>
      </c>
      <c r="E53" s="39">
        <f t="shared" si="2"/>
        <v>0</v>
      </c>
      <c r="F53" s="65" t="str">
        <f t="shared" si="3"/>
        <v/>
      </c>
      <c r="G53" s="508" t="str">
        <f>IF(ABS(C53-资产负债表!L7)&lt;0.001,"True","Wrong")</f>
        <v>True</v>
      </c>
      <c r="H53" s="502">
        <f>C53-资产负债表!L7</f>
        <v>0</v>
      </c>
    </row>
    <row r="54" ht="16.5" customHeight="1" spans="1:8">
      <c r="A54" s="505">
        <v>48</v>
      </c>
      <c r="B54" s="351" t="s">
        <v>218</v>
      </c>
      <c r="C54" s="64">
        <f>'5-流动负债汇总'!C8</f>
        <v>0</v>
      </c>
      <c r="D54" s="64">
        <f>'5-流动负债汇总'!D8</f>
        <v>0</v>
      </c>
      <c r="E54" s="39">
        <f t="shared" ref="E54:E66" si="4">D54-C54</f>
        <v>0</v>
      </c>
      <c r="F54" s="65" t="str">
        <f t="shared" ref="F54:F66" si="5">IF(C54=0,"",E54/ABS(C54)*100)</f>
        <v/>
      </c>
      <c r="G54" s="508" t="str">
        <f>IF(ABS(C54-资产负债表!L8)&lt;0.001,"True","Wrong")</f>
        <v>True</v>
      </c>
      <c r="H54" s="502">
        <f>C54-资产负债表!L8</f>
        <v>0</v>
      </c>
    </row>
    <row r="55" ht="16.5" customHeight="1" spans="1:8">
      <c r="A55" s="505">
        <v>49</v>
      </c>
      <c r="B55" s="351" t="s">
        <v>220</v>
      </c>
      <c r="C55" s="64">
        <f>'5-流动负债汇总'!C9</f>
        <v>0</v>
      </c>
      <c r="D55" s="64">
        <f>'5-流动负债汇总'!D9</f>
        <v>0</v>
      </c>
      <c r="E55" s="39">
        <f t="shared" si="4"/>
        <v>0</v>
      </c>
      <c r="F55" s="65" t="str">
        <f t="shared" si="5"/>
        <v/>
      </c>
      <c r="G55" s="508" t="str">
        <f>IF(ABS(C55-资产负债表!L9)&lt;0.001,"True","Wrong")</f>
        <v>True</v>
      </c>
      <c r="H55" s="502">
        <f>C55-资产负债表!L9</f>
        <v>0</v>
      </c>
    </row>
    <row r="56" ht="16.5" customHeight="1" spans="1:8">
      <c r="A56" s="505">
        <v>50</v>
      </c>
      <c r="B56" s="351" t="s">
        <v>223</v>
      </c>
      <c r="C56" s="64">
        <f>'5-流动负债汇总'!C10</f>
        <v>0</v>
      </c>
      <c r="D56" s="64">
        <f>'5-流动负债汇总'!D10</f>
        <v>0</v>
      </c>
      <c r="E56" s="39">
        <f t="shared" si="4"/>
        <v>0</v>
      </c>
      <c r="F56" s="65" t="str">
        <f t="shared" si="5"/>
        <v/>
      </c>
      <c r="G56" s="508" t="str">
        <f>IF(ABS(C56-资产负债表!L10)&lt;0.001,"True","Wrong")</f>
        <v>True</v>
      </c>
      <c r="H56" s="502">
        <f>C56-资产负债表!L10</f>
        <v>0</v>
      </c>
    </row>
    <row r="57" ht="16.5" customHeight="1" spans="1:8">
      <c r="A57" s="505">
        <v>51</v>
      </c>
      <c r="B57" s="351" t="s">
        <v>225</v>
      </c>
      <c r="C57" s="64">
        <f>'5-流动负债汇总'!C11</f>
        <v>0</v>
      </c>
      <c r="D57" s="64">
        <f>'5-流动负债汇总'!D11</f>
        <v>0</v>
      </c>
      <c r="E57" s="39">
        <f t="shared" si="4"/>
        <v>0</v>
      </c>
      <c r="F57" s="65" t="str">
        <f t="shared" si="5"/>
        <v/>
      </c>
      <c r="G57" s="508" t="str">
        <f>IF(ABS(C57-资产负债表!L11)&lt;0.001,"True","Wrong")</f>
        <v>True</v>
      </c>
      <c r="H57" s="502">
        <f>C57-资产负债表!L11</f>
        <v>0</v>
      </c>
    </row>
    <row r="58" ht="16.5" customHeight="1" spans="1:8">
      <c r="A58" s="505">
        <v>52</v>
      </c>
      <c r="B58" s="351" t="s">
        <v>227</v>
      </c>
      <c r="C58" s="64">
        <f>'5-流动负债汇总'!C12</f>
        <v>0</v>
      </c>
      <c r="D58" s="64">
        <f>'5-流动负债汇总'!D12</f>
        <v>0</v>
      </c>
      <c r="E58" s="39">
        <f t="shared" si="4"/>
        <v>0</v>
      </c>
      <c r="F58" s="65" t="str">
        <f t="shared" si="5"/>
        <v/>
      </c>
      <c r="G58" s="508" t="str">
        <f>IF(ABS(C58-资产负债表!L12)&lt;0.001,"True","Wrong")</f>
        <v>True</v>
      </c>
      <c r="H58" s="502">
        <f>C58-资产负债表!L12</f>
        <v>0</v>
      </c>
    </row>
    <row r="59" ht="16.5" customHeight="1" spans="1:8">
      <c r="A59" s="505">
        <v>53</v>
      </c>
      <c r="B59" s="351" t="s">
        <v>229</v>
      </c>
      <c r="C59" s="64">
        <f>'5-流动负债汇总'!C13</f>
        <v>0</v>
      </c>
      <c r="D59" s="64">
        <f>'5-流动负债汇总'!D13</f>
        <v>0</v>
      </c>
      <c r="E59" s="39">
        <f t="shared" si="4"/>
        <v>0</v>
      </c>
      <c r="F59" s="65" t="str">
        <f t="shared" si="5"/>
        <v/>
      </c>
      <c r="G59" s="508" t="str">
        <f>IF(ABS(C59-资产负债表!L13)&lt;0.001,"True","Wrong")</f>
        <v>True</v>
      </c>
      <c r="H59" s="502">
        <f>C59-资产负债表!L13</f>
        <v>0</v>
      </c>
    </row>
    <row r="60" ht="16.5" customHeight="1" spans="1:8">
      <c r="A60" s="505">
        <v>54</v>
      </c>
      <c r="B60" s="351" t="s">
        <v>231</v>
      </c>
      <c r="C60" s="64">
        <f>'5-流动负债汇总'!C14</f>
        <v>0</v>
      </c>
      <c r="D60" s="64">
        <f>'5-流动负债汇总'!D14</f>
        <v>0</v>
      </c>
      <c r="E60" s="39">
        <f t="shared" si="4"/>
        <v>0</v>
      </c>
      <c r="F60" s="65" t="str">
        <f t="shared" si="5"/>
        <v/>
      </c>
      <c r="G60" s="508" t="str">
        <f>IF(ABS(C60-资产负债表!L14)&lt;0.001,"True","Wrong")</f>
        <v>True</v>
      </c>
      <c r="H60" s="502">
        <f>C60-资产负债表!L14</f>
        <v>0</v>
      </c>
    </row>
    <row r="61" ht="16.5" customHeight="1" spans="1:8">
      <c r="A61" s="505">
        <v>55</v>
      </c>
      <c r="B61" s="351" t="s">
        <v>233</v>
      </c>
      <c r="C61" s="64">
        <f>'5-流动负债汇总'!C15</f>
        <v>0</v>
      </c>
      <c r="D61" s="64">
        <f>'5-流动负债汇总'!D15</f>
        <v>0</v>
      </c>
      <c r="E61" s="39">
        <f t="shared" si="4"/>
        <v>0</v>
      </c>
      <c r="F61" s="65" t="str">
        <f t="shared" si="5"/>
        <v/>
      </c>
      <c r="G61" s="508" t="str">
        <f>IF(ABS(C61-资产负债表!L15)&lt;0.001,"True","Wrong")</f>
        <v>True</v>
      </c>
      <c r="H61" s="502">
        <f>C61-资产负债表!L15</f>
        <v>0</v>
      </c>
    </row>
    <row r="62" ht="16.5" customHeight="1" spans="1:8">
      <c r="A62" s="505">
        <v>56</v>
      </c>
      <c r="B62" s="351" t="s">
        <v>235</v>
      </c>
      <c r="C62" s="64">
        <f>'5-流动负债汇总'!C16</f>
        <v>0</v>
      </c>
      <c r="D62" s="64">
        <f>'5-流动负债汇总'!D16</f>
        <v>0</v>
      </c>
      <c r="E62" s="39">
        <f t="shared" si="4"/>
        <v>0</v>
      </c>
      <c r="F62" s="65" t="str">
        <f t="shared" si="5"/>
        <v/>
      </c>
      <c r="G62" s="508" t="str">
        <f>IF(ABS(C62-资产负债表!L16)&lt;0.001,"True","Wrong")</f>
        <v>True</v>
      </c>
      <c r="H62" s="502">
        <f>C62-资产负债表!L16</f>
        <v>0</v>
      </c>
    </row>
    <row r="63" ht="16.5" customHeight="1" spans="1:8">
      <c r="A63" s="505">
        <v>57</v>
      </c>
      <c r="B63" s="351" t="s">
        <v>237</v>
      </c>
      <c r="C63" s="64">
        <f>'5-流动负债汇总'!C17</f>
        <v>0</v>
      </c>
      <c r="D63" s="64">
        <f>'5-流动负债汇总'!D17</f>
        <v>0</v>
      </c>
      <c r="E63" s="39">
        <f t="shared" si="4"/>
        <v>0</v>
      </c>
      <c r="F63" s="65" t="str">
        <f t="shared" si="5"/>
        <v/>
      </c>
      <c r="G63" s="508" t="str">
        <f>IF(ABS(C63-资产负债表!L17)&lt;0.001,"True","Wrong")</f>
        <v>True</v>
      </c>
      <c r="H63" s="502">
        <f>C63-资产负债表!L17</f>
        <v>0</v>
      </c>
    </row>
    <row r="64" ht="16.5" customHeight="1" spans="1:8">
      <c r="A64" s="505">
        <v>58</v>
      </c>
      <c r="B64" s="351" t="s">
        <v>239</v>
      </c>
      <c r="C64" s="64">
        <f>'5-流动负债汇总'!C18</f>
        <v>0</v>
      </c>
      <c r="D64" s="64">
        <f>'5-流动负债汇总'!D18</f>
        <v>0</v>
      </c>
      <c r="E64" s="39">
        <f t="shared" si="4"/>
        <v>0</v>
      </c>
      <c r="F64" s="65" t="str">
        <f t="shared" si="5"/>
        <v/>
      </c>
      <c r="G64" s="508" t="str">
        <f>IF(ABS(C64-资产负债表!L18)&lt;0.001,"True","Wrong")</f>
        <v>True</v>
      </c>
      <c r="H64" s="502">
        <f>C64-资产负债表!L18</f>
        <v>0</v>
      </c>
    </row>
    <row r="65" ht="16.5" customHeight="1" spans="1:8">
      <c r="A65" s="505">
        <v>59</v>
      </c>
      <c r="B65" s="351" t="s">
        <v>241</v>
      </c>
      <c r="C65" s="64">
        <f>'5-流动负债汇总'!C19</f>
        <v>0</v>
      </c>
      <c r="D65" s="64">
        <f>'5-流动负债汇总'!D19</f>
        <v>0</v>
      </c>
      <c r="E65" s="39">
        <f t="shared" si="4"/>
        <v>0</v>
      </c>
      <c r="F65" s="65" t="str">
        <f t="shared" si="5"/>
        <v/>
      </c>
      <c r="G65" s="508" t="str">
        <f>IF(ABS(C65-资产负债表!L19)&lt;0.001,"True","Wrong")</f>
        <v>True</v>
      </c>
      <c r="H65" s="502">
        <f>C65-资产负债表!L19</f>
        <v>0</v>
      </c>
    </row>
    <row r="66" s="500" customFormat="1" ht="16.5" customHeight="1" spans="1:8">
      <c r="A66" s="505">
        <v>60</v>
      </c>
      <c r="B66" s="509" t="s">
        <v>595</v>
      </c>
      <c r="C66" s="507">
        <f>'6-非流动负债汇总'!C27</f>
        <v>0</v>
      </c>
      <c r="D66" s="507">
        <f>'6-非流动负债汇总'!D27</f>
        <v>0</v>
      </c>
      <c r="E66" s="39">
        <f t="shared" si="4"/>
        <v>0</v>
      </c>
      <c r="F66" s="65" t="str">
        <f t="shared" si="5"/>
        <v/>
      </c>
      <c r="G66" s="508" t="str">
        <f>IF(ABS(C66-资产负债表!L30)&lt;0.001,"True","Wrong")</f>
        <v>True</v>
      </c>
      <c r="H66" s="502">
        <f>C66-资产负债表!L30</f>
        <v>0</v>
      </c>
    </row>
    <row r="67" ht="16.5" customHeight="1" spans="1:8">
      <c r="A67" s="505">
        <v>61</v>
      </c>
      <c r="B67" s="351" t="s">
        <v>247</v>
      </c>
      <c r="C67" s="64">
        <f>'6-非流动负债汇总'!C7</f>
        <v>0</v>
      </c>
      <c r="D67" s="64">
        <f>'6-非流动负债汇总'!D7</f>
        <v>0</v>
      </c>
      <c r="E67" s="39">
        <f t="shared" ref="E67:E79" si="6">D67-C67</f>
        <v>0</v>
      </c>
      <c r="F67" s="65" t="str">
        <f t="shared" ref="F67:F79" si="7">IF(C67=0,"",E67/ABS(C67)*100)</f>
        <v/>
      </c>
      <c r="G67" s="508" t="str">
        <f>IF(ABS(C67-资产负债表!L22)&lt;0.001,"True","Wrong")</f>
        <v>True</v>
      </c>
      <c r="H67" s="502">
        <f>C67-资产负债表!L22</f>
        <v>0</v>
      </c>
    </row>
    <row r="68" ht="16.5" customHeight="1" spans="1:8">
      <c r="A68" s="505">
        <v>62</v>
      </c>
      <c r="B68" s="351" t="s">
        <v>249</v>
      </c>
      <c r="C68" s="64">
        <f>'6-非流动负债汇总'!C8</f>
        <v>0</v>
      </c>
      <c r="D68" s="64">
        <f>'6-非流动负债汇总'!D8</f>
        <v>0</v>
      </c>
      <c r="E68" s="39">
        <f t="shared" si="6"/>
        <v>0</v>
      </c>
      <c r="F68" s="65" t="str">
        <f t="shared" si="7"/>
        <v/>
      </c>
      <c r="G68" s="508" t="str">
        <f>IF(ABS(C68-资产负债表!L23)&lt;0.001,"True","Wrong")</f>
        <v>True</v>
      </c>
      <c r="H68" s="502">
        <f>C68-资产负债表!L23</f>
        <v>0</v>
      </c>
    </row>
    <row r="69" ht="16.5" customHeight="1" spans="1:8">
      <c r="A69" s="505">
        <v>63</v>
      </c>
      <c r="B69" s="351" t="s">
        <v>251</v>
      </c>
      <c r="C69" s="64">
        <f>'6-非流动负债汇总'!C9</f>
        <v>0</v>
      </c>
      <c r="D69" s="64">
        <f>'6-非流动负债汇总'!D9</f>
        <v>0</v>
      </c>
      <c r="E69" s="39">
        <f t="shared" si="6"/>
        <v>0</v>
      </c>
      <c r="F69" s="65" t="str">
        <f t="shared" si="7"/>
        <v/>
      </c>
      <c r="G69" s="508" t="str">
        <f>IF(ABS(C69-资产负债表!L24)&lt;0.001,"True","Wrong")</f>
        <v>True</v>
      </c>
      <c r="H69" s="502">
        <f>C69-资产负债表!L24</f>
        <v>0</v>
      </c>
    </row>
    <row r="70" ht="16.5" customHeight="1" spans="1:8">
      <c r="A70" s="505">
        <v>64</v>
      </c>
      <c r="B70" s="351" t="s">
        <v>253</v>
      </c>
      <c r="C70" s="64">
        <f>'6-非流动负债汇总'!C10</f>
        <v>0</v>
      </c>
      <c r="D70" s="64">
        <f>'6-非流动负债汇总'!D10</f>
        <v>0</v>
      </c>
      <c r="E70" s="39">
        <f t="shared" si="6"/>
        <v>0</v>
      </c>
      <c r="F70" s="65" t="str">
        <f t="shared" si="7"/>
        <v/>
      </c>
      <c r="G70" s="508" t="str">
        <f>IF(ABS(C70-资产负债表!L25)&lt;0.001,"True","Wrong")</f>
        <v>True</v>
      </c>
      <c r="H70" s="502">
        <f>C70-资产负债表!L25</f>
        <v>0</v>
      </c>
    </row>
    <row r="71" ht="16.5" customHeight="1" spans="1:8">
      <c r="A71" s="505">
        <v>65</v>
      </c>
      <c r="B71" s="351" t="s">
        <v>256</v>
      </c>
      <c r="C71" s="64">
        <f>'6-非流动负债汇总'!C11</f>
        <v>0</v>
      </c>
      <c r="D71" s="64">
        <f>'6-非流动负债汇总'!D11</f>
        <v>0</v>
      </c>
      <c r="E71" s="39">
        <f t="shared" si="6"/>
        <v>0</v>
      </c>
      <c r="F71" s="65" t="str">
        <f t="shared" si="7"/>
        <v/>
      </c>
      <c r="G71" s="508" t="str">
        <f>IF(ABS(C71-资产负债表!L26)&lt;0.001,"True","Wrong")</f>
        <v>True</v>
      </c>
      <c r="H71" s="502">
        <f>C71-资产负债表!L26</f>
        <v>0</v>
      </c>
    </row>
    <row r="72" ht="16.5" customHeight="1" spans="1:8">
      <c r="A72" s="505">
        <v>66</v>
      </c>
      <c r="B72" s="351" t="s">
        <v>259</v>
      </c>
      <c r="C72" s="64">
        <f>'6-非流动负债汇总'!C12</f>
        <v>0</v>
      </c>
      <c r="D72" s="64">
        <f>'6-非流动负债汇总'!D12</f>
        <v>0</v>
      </c>
      <c r="E72" s="39">
        <f t="shared" si="6"/>
        <v>0</v>
      </c>
      <c r="F72" s="65" t="str">
        <f t="shared" si="7"/>
        <v/>
      </c>
      <c r="G72" s="508" t="str">
        <f>IF(ABS(C72-资产负债表!L27)&lt;0.001,"True","Wrong")</f>
        <v>True</v>
      </c>
      <c r="H72" s="502">
        <f>C72-资产负债表!L27</f>
        <v>0</v>
      </c>
    </row>
    <row r="73" ht="16.5" customHeight="1" spans="1:8">
      <c r="A73" s="505">
        <v>67</v>
      </c>
      <c r="B73" s="351" t="s">
        <v>262</v>
      </c>
      <c r="C73" s="64">
        <f>'6-非流动负债汇总'!C13</f>
        <v>0</v>
      </c>
      <c r="D73" s="64">
        <f>'6-非流动负债汇总'!D13</f>
        <v>0</v>
      </c>
      <c r="E73" s="39">
        <f t="shared" si="6"/>
        <v>0</v>
      </c>
      <c r="F73" s="65" t="str">
        <f t="shared" si="7"/>
        <v/>
      </c>
      <c r="G73" s="508" t="str">
        <f>IF(ABS(C73-资产负债表!L27)&lt;0.001,"True","Wrong")</f>
        <v>True</v>
      </c>
      <c r="H73" s="502">
        <f>C73-资产负债表!L27</f>
        <v>0</v>
      </c>
    </row>
    <row r="74" ht="16.5" customHeight="1" spans="1:8">
      <c r="A74" s="505">
        <v>68</v>
      </c>
      <c r="B74" s="351" t="s">
        <v>265</v>
      </c>
      <c r="C74" s="64">
        <f>'6-非流动负债汇总'!C14</f>
        <v>0</v>
      </c>
      <c r="D74" s="64">
        <f>'6-非流动负债汇总'!D14</f>
        <v>0</v>
      </c>
      <c r="E74" s="39">
        <f t="shared" si="6"/>
        <v>0</v>
      </c>
      <c r="F74" s="65" t="str">
        <f t="shared" si="7"/>
        <v/>
      </c>
      <c r="G74" s="508" t="str">
        <f>IF(ABS(C74-资产负债表!L29)&lt;0.001,"True","Wrong")</f>
        <v>True</v>
      </c>
      <c r="H74" s="502">
        <f>C74-资产负债表!L29</f>
        <v>0</v>
      </c>
    </row>
    <row r="75" s="500" customFormat="1" ht="16.5" customHeight="1" spans="1:8">
      <c r="A75" s="505">
        <v>69</v>
      </c>
      <c r="B75" s="509" t="s">
        <v>596</v>
      </c>
      <c r="C75" s="507">
        <f>C52+C66</f>
        <v>0</v>
      </c>
      <c r="D75" s="507">
        <f>D52+D66</f>
        <v>0</v>
      </c>
      <c r="E75" s="39">
        <f t="shared" si="6"/>
        <v>0</v>
      </c>
      <c r="F75" s="65" t="str">
        <f t="shared" si="7"/>
        <v/>
      </c>
      <c r="G75" s="508" t="str">
        <f>IF(ABS(C75-资产负债表!L31)&lt;0.001,"True","Wrong")</f>
        <v>True</v>
      </c>
      <c r="H75" s="502">
        <f>C75-资产负债表!L31</f>
        <v>0</v>
      </c>
    </row>
    <row r="76" s="500" customFormat="1" ht="16.5" customHeight="1" spans="1:8">
      <c r="A76" s="505">
        <v>70</v>
      </c>
      <c r="B76" s="509" t="s">
        <v>597</v>
      </c>
      <c r="C76" s="507" t="e">
        <f>C51-C75</f>
        <v>#REF!</v>
      </c>
      <c r="D76" s="507" t="e">
        <f>D51-D75</f>
        <v>#REF!</v>
      </c>
      <c r="E76" s="39" t="e">
        <f t="shared" si="6"/>
        <v>#REF!</v>
      </c>
      <c r="F76" s="65" t="e">
        <f t="shared" si="7"/>
        <v>#REF!</v>
      </c>
      <c r="G76" s="508" t="e">
        <f>IF(ABS(C76-资产负债表!L43)&lt;0.001,"True","Wrong")</f>
        <v>#REF!</v>
      </c>
      <c r="H76" s="502" t="e">
        <f>C76-资产负债表!L43</f>
        <v>#REF!</v>
      </c>
    </row>
    <row r="77" s="500" customFormat="1" ht="16.5" customHeight="1" outlineLevel="1" spans="1:8">
      <c r="A77" s="505">
        <v>71</v>
      </c>
      <c r="B77" s="510" t="s">
        <v>598</v>
      </c>
      <c r="C77" s="507" t="e">
        <f>C76-SUMIF('4-4长期股权投资'!P8:P24,"Y",'4-4长期股权投资'!I8:I24)</f>
        <v>#REF!</v>
      </c>
      <c r="D77" s="507" t="e">
        <f>D76-SUMIF('4-4长期股权投资'!P8:P24,"Y",'4-4长期股权投资'!K8:K24)</f>
        <v>#REF!</v>
      </c>
      <c r="E77" s="39" t="e">
        <f t="shared" si="6"/>
        <v>#REF!</v>
      </c>
      <c r="F77" s="65" t="e">
        <f t="shared" si="7"/>
        <v>#REF!</v>
      </c>
      <c r="G77" s="511" t="s">
        <v>599</v>
      </c>
      <c r="H77" s="512"/>
    </row>
    <row r="78" s="500" customFormat="1" ht="16.5" customHeight="1" outlineLevel="1" spans="1:8">
      <c r="A78" s="505">
        <v>72</v>
      </c>
      <c r="B78" s="510" t="s">
        <v>600</v>
      </c>
      <c r="C78" s="507"/>
      <c r="D78" s="507"/>
      <c r="E78" s="39">
        <f t="shared" si="6"/>
        <v>0</v>
      </c>
      <c r="F78" s="65" t="str">
        <f t="shared" si="7"/>
        <v/>
      </c>
      <c r="H78" s="512"/>
    </row>
    <row r="79" s="500" customFormat="1" ht="16.5" customHeight="1" outlineLevel="1" spans="1:8">
      <c r="A79" s="505">
        <v>73</v>
      </c>
      <c r="B79" s="510" t="s">
        <v>601</v>
      </c>
      <c r="C79" s="507"/>
      <c r="D79" s="507"/>
      <c r="E79" s="39">
        <f t="shared" si="6"/>
        <v>0</v>
      </c>
      <c r="F79" s="65" t="str">
        <f t="shared" si="7"/>
        <v/>
      </c>
      <c r="G79" s="508"/>
      <c r="H79" s="512"/>
    </row>
    <row r="80" s="501" customFormat="1" ht="12.75" customHeight="1" spans="1:8">
      <c r="A80" s="513"/>
      <c r="B80" s="514"/>
      <c r="C80" s="35"/>
      <c r="D80" s="35"/>
      <c r="E80" s="79"/>
      <c r="F80" s="79" t="s">
        <v>602</v>
      </c>
      <c r="G80" s="355" t="s">
        <v>159</v>
      </c>
      <c r="H80" s="515"/>
    </row>
  </sheetData>
  <mergeCells count="2">
    <mergeCell ref="A2:F2"/>
    <mergeCell ref="A3:F3"/>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35"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2">
    <pageSetUpPr fitToPage="1"/>
  </sheetPr>
  <dimension ref="A1:O29"/>
  <sheetViews>
    <sheetView showGridLines="0" zoomScale="96" zoomScaleNormal="96" workbookViewId="0">
      <selection activeCell="J8" sqref="J8"/>
    </sheetView>
  </sheetViews>
  <sheetFormatPr defaultColWidth="9" defaultRowHeight="15.75" customHeight="1"/>
  <cols>
    <col min="1" max="1" width="7.70833333333333" style="3" customWidth="1"/>
    <col min="2" max="2" width="23" style="3" customWidth="1"/>
    <col min="3" max="3" width="11" style="3" customWidth="1"/>
    <col min="4" max="6" width="15.7083333333333" style="3" customWidth="1"/>
    <col min="7" max="7" width="12.2083333333333" style="3" customWidth="1"/>
    <col min="8" max="8" width="17.2083333333333" style="3" customWidth="1"/>
    <col min="9" max="10" width="9" style="3" customWidth="1"/>
    <col min="11" max="16384" width="9" style="3"/>
  </cols>
  <sheetData>
    <row r="1" customHeight="1" spans="1:1">
      <c r="A1" s="4" t="s">
        <v>0</v>
      </c>
    </row>
    <row r="2" s="1" customFormat="1" ht="30" customHeight="1" spans="1:15">
      <c r="A2" s="5" t="s">
        <v>3731</v>
      </c>
      <c r="J2" s="3"/>
      <c r="K2" s="3"/>
      <c r="L2" s="3"/>
      <c r="M2" s="3"/>
      <c r="N2" s="3"/>
      <c r="O2" s="3"/>
    </row>
    <row r="3" customHeight="1" spans="1:1">
      <c r="A3" s="2" t="e">
        <f>"评估基准日："&amp;TEXT(#REF!,"yyyy年mm月dd日")</f>
        <v>#REF!</v>
      </c>
    </row>
    <row r="4" ht="14.25" customHeight="1" spans="1:8">
      <c r="A4" s="2"/>
      <c r="B4" s="2"/>
      <c r="C4" s="2"/>
      <c r="D4" s="2"/>
      <c r="E4" s="2"/>
      <c r="F4" s="2"/>
      <c r="G4" s="2"/>
      <c r="H4" s="7" t="s">
        <v>3732</v>
      </c>
    </row>
    <row r="5" customHeight="1" spans="1:8">
      <c r="A5" s="8" t="e">
        <f>#REF!&amp;"："&amp;#REF!</f>
        <v>#REF!</v>
      </c>
      <c r="B5" s="9"/>
      <c r="C5" s="9"/>
      <c r="D5" s="9"/>
      <c r="H5" s="7" t="s">
        <v>1231</v>
      </c>
    </row>
    <row r="6" s="2" customFormat="1" customHeight="1" spans="1:15">
      <c r="A6" s="11" t="s">
        <v>4</v>
      </c>
      <c r="B6" s="11" t="s">
        <v>3633</v>
      </c>
      <c r="C6" s="11" t="s">
        <v>1458</v>
      </c>
      <c r="D6" s="12" t="s">
        <v>6</v>
      </c>
      <c r="E6" s="11" t="s">
        <v>7</v>
      </c>
      <c r="F6" s="67" t="s">
        <v>575</v>
      </c>
      <c r="G6" s="11" t="s">
        <v>576</v>
      </c>
      <c r="H6" s="11" t="s">
        <v>176</v>
      </c>
      <c r="I6" s="2" t="s">
        <v>1248</v>
      </c>
      <c r="J6" s="3"/>
      <c r="K6" s="3"/>
      <c r="L6" s="3"/>
      <c r="M6" s="3"/>
      <c r="N6" s="3"/>
      <c r="O6" s="3"/>
    </row>
    <row r="7" ht="12.75" customHeight="1" spans="1:9">
      <c r="A7" s="13" t="str">
        <f t="shared" ref="A7" si="0">IF(B7="","",ROW()-6)</f>
        <v/>
      </c>
      <c r="B7" s="14"/>
      <c r="C7" s="15"/>
      <c r="D7" s="16"/>
      <c r="E7" s="16"/>
      <c r="F7" s="16">
        <f t="shared" ref="F7" si="1">E7-D7</f>
        <v>0</v>
      </c>
      <c r="G7" s="57" t="str">
        <f t="shared" ref="G7" si="2">IF(D7=0,"",(E7-D7)/D7*100)</f>
        <v/>
      </c>
      <c r="H7" s="14"/>
      <c r="I7" s="2" t="s">
        <v>3733</v>
      </c>
    </row>
    <row r="8" ht="12.75" customHeight="1" spans="1:9">
      <c r="A8" s="13" t="str">
        <f t="shared" ref="A8:A26" si="3">IF(B8="","",ROW()-6)</f>
        <v/>
      </c>
      <c r="B8" s="14"/>
      <c r="C8" s="15"/>
      <c r="D8" s="16"/>
      <c r="E8" s="16"/>
      <c r="F8" s="16">
        <f t="shared" ref="F8:F26" si="4">E8-D8</f>
        <v>0</v>
      </c>
      <c r="G8" s="57" t="str">
        <f t="shared" ref="G8:G26" si="5">IF(D8=0,"",(E8-D8)/D8*100)</f>
        <v/>
      </c>
      <c r="H8" s="14"/>
      <c r="I8" s="2" t="s">
        <v>3734</v>
      </c>
    </row>
    <row r="9" ht="12.75" customHeight="1" spans="1:9">
      <c r="A9" s="13" t="str">
        <f t="shared" si="3"/>
        <v/>
      </c>
      <c r="B9" s="14"/>
      <c r="C9" s="15"/>
      <c r="D9" s="16"/>
      <c r="E9" s="16"/>
      <c r="F9" s="16">
        <f t="shared" si="4"/>
        <v>0</v>
      </c>
      <c r="G9" s="57" t="str">
        <f t="shared" si="5"/>
        <v/>
      </c>
      <c r="H9" s="14"/>
      <c r="I9" s="2" t="s">
        <v>3735</v>
      </c>
    </row>
    <row r="10" ht="12.75" customHeight="1" spans="1:9">
      <c r="A10" s="13" t="str">
        <f t="shared" si="3"/>
        <v/>
      </c>
      <c r="B10" s="14"/>
      <c r="C10" s="15"/>
      <c r="D10" s="16"/>
      <c r="E10" s="16"/>
      <c r="F10" s="16">
        <f t="shared" si="4"/>
        <v>0</v>
      </c>
      <c r="G10" s="57" t="str">
        <f t="shared" si="5"/>
        <v/>
      </c>
      <c r="H10" s="14"/>
      <c r="I10" s="2" t="s">
        <v>3736</v>
      </c>
    </row>
    <row r="11" ht="12.75" customHeight="1" spans="1:9">
      <c r="A11" s="13" t="str">
        <f t="shared" si="3"/>
        <v/>
      </c>
      <c r="B11" s="14"/>
      <c r="C11" s="15"/>
      <c r="D11" s="16"/>
      <c r="E11" s="16"/>
      <c r="F11" s="16">
        <f t="shared" si="4"/>
        <v>0</v>
      </c>
      <c r="G11" s="57" t="str">
        <f t="shared" si="5"/>
        <v/>
      </c>
      <c r="H11" s="14"/>
      <c r="I11" s="2" t="s">
        <v>3737</v>
      </c>
    </row>
    <row r="12" ht="12.75" customHeight="1" spans="1:9">
      <c r="A12" s="13" t="str">
        <f t="shared" si="3"/>
        <v/>
      </c>
      <c r="B12" s="14"/>
      <c r="C12" s="15"/>
      <c r="D12" s="16"/>
      <c r="E12" s="16"/>
      <c r="F12" s="16">
        <f t="shared" si="4"/>
        <v>0</v>
      </c>
      <c r="G12" s="57" t="str">
        <f t="shared" si="5"/>
        <v/>
      </c>
      <c r="H12" s="14"/>
      <c r="I12" s="2" t="s">
        <v>3738</v>
      </c>
    </row>
    <row r="13" ht="12.75" customHeight="1" spans="1:9">
      <c r="A13" s="13" t="str">
        <f t="shared" si="3"/>
        <v/>
      </c>
      <c r="B13" s="14"/>
      <c r="C13" s="15"/>
      <c r="D13" s="16"/>
      <c r="E13" s="16"/>
      <c r="F13" s="16">
        <f t="shared" si="4"/>
        <v>0</v>
      </c>
      <c r="G13" s="57" t="str">
        <f t="shared" si="5"/>
        <v/>
      </c>
      <c r="H13" s="14"/>
      <c r="I13" s="2" t="s">
        <v>3739</v>
      </c>
    </row>
    <row r="14" ht="12.75" customHeight="1" spans="1:9">
      <c r="A14" s="13" t="str">
        <f t="shared" si="3"/>
        <v/>
      </c>
      <c r="B14" s="14"/>
      <c r="C14" s="15"/>
      <c r="D14" s="16"/>
      <c r="E14" s="16"/>
      <c r="F14" s="16">
        <f t="shared" si="4"/>
        <v>0</v>
      </c>
      <c r="G14" s="57" t="str">
        <f t="shared" si="5"/>
        <v/>
      </c>
      <c r="H14" s="14"/>
      <c r="I14" s="2" t="s">
        <v>3740</v>
      </c>
    </row>
    <row r="15" ht="12.75" customHeight="1" spans="1:9">
      <c r="A15" s="13" t="str">
        <f t="shared" si="3"/>
        <v/>
      </c>
      <c r="B15" s="14"/>
      <c r="C15" s="15"/>
      <c r="D15" s="16"/>
      <c r="E15" s="16"/>
      <c r="F15" s="16">
        <f t="shared" si="4"/>
        <v>0</v>
      </c>
      <c r="G15" s="57" t="str">
        <f t="shared" si="5"/>
        <v/>
      </c>
      <c r="H15" s="14"/>
      <c r="I15" s="2" t="s">
        <v>3741</v>
      </c>
    </row>
    <row r="16" ht="12.75" customHeight="1" spans="1:9">
      <c r="A16" s="13" t="str">
        <f t="shared" si="3"/>
        <v/>
      </c>
      <c r="B16" s="14"/>
      <c r="C16" s="15"/>
      <c r="D16" s="16"/>
      <c r="E16" s="16"/>
      <c r="F16" s="16">
        <f t="shared" si="4"/>
        <v>0</v>
      </c>
      <c r="G16" s="57" t="str">
        <f t="shared" si="5"/>
        <v/>
      </c>
      <c r="H16" s="14"/>
      <c r="I16" s="2" t="s">
        <v>3742</v>
      </c>
    </row>
    <row r="17" ht="12.75" customHeight="1" spans="1:9">
      <c r="A17" s="13" t="str">
        <f t="shared" si="3"/>
        <v/>
      </c>
      <c r="B17" s="14"/>
      <c r="C17" s="15"/>
      <c r="D17" s="16"/>
      <c r="E17" s="16"/>
      <c r="F17" s="16">
        <f t="shared" si="4"/>
        <v>0</v>
      </c>
      <c r="G17" s="57" t="str">
        <f t="shared" si="5"/>
        <v/>
      </c>
      <c r="H17" s="14"/>
      <c r="I17" s="2" t="s">
        <v>3743</v>
      </c>
    </row>
    <row r="18" ht="12.75" customHeight="1" spans="1:9">
      <c r="A18" s="13" t="str">
        <f t="shared" si="3"/>
        <v/>
      </c>
      <c r="B18" s="14"/>
      <c r="C18" s="15"/>
      <c r="D18" s="16"/>
      <c r="E18" s="16"/>
      <c r="F18" s="16">
        <f t="shared" si="4"/>
        <v>0</v>
      </c>
      <c r="G18" s="57" t="str">
        <f t="shared" si="5"/>
        <v/>
      </c>
      <c r="H18" s="14"/>
      <c r="I18" s="2" t="s">
        <v>3744</v>
      </c>
    </row>
    <row r="19" ht="12.75" customHeight="1" spans="1:9">
      <c r="A19" s="13" t="str">
        <f t="shared" si="3"/>
        <v/>
      </c>
      <c r="B19" s="14"/>
      <c r="C19" s="15"/>
      <c r="D19" s="16"/>
      <c r="E19" s="16"/>
      <c r="F19" s="16">
        <f t="shared" si="4"/>
        <v>0</v>
      </c>
      <c r="G19" s="57" t="str">
        <f t="shared" si="5"/>
        <v/>
      </c>
      <c r="H19" s="14"/>
      <c r="I19" s="2" t="s">
        <v>3745</v>
      </c>
    </row>
    <row r="20" ht="12.75" customHeight="1" spans="1:9">
      <c r="A20" s="13" t="str">
        <f t="shared" si="3"/>
        <v/>
      </c>
      <c r="B20" s="14"/>
      <c r="C20" s="15"/>
      <c r="D20" s="16"/>
      <c r="E20" s="16"/>
      <c r="F20" s="16">
        <f t="shared" si="4"/>
        <v>0</v>
      </c>
      <c r="G20" s="57" t="str">
        <f t="shared" si="5"/>
        <v/>
      </c>
      <c r="H20" s="14"/>
      <c r="I20" s="2" t="s">
        <v>3746</v>
      </c>
    </row>
    <row r="21" ht="12.75" customHeight="1" spans="1:9">
      <c r="A21" s="13" t="str">
        <f t="shared" si="3"/>
        <v/>
      </c>
      <c r="B21" s="14"/>
      <c r="C21" s="15"/>
      <c r="D21" s="16"/>
      <c r="E21" s="16"/>
      <c r="F21" s="16">
        <f t="shared" si="4"/>
        <v>0</v>
      </c>
      <c r="G21" s="57" t="str">
        <f t="shared" si="5"/>
        <v/>
      </c>
      <c r="H21" s="14"/>
      <c r="I21" s="2" t="s">
        <v>3747</v>
      </c>
    </row>
    <row r="22" ht="12.75" customHeight="1" spans="1:9">
      <c r="A22" s="13" t="str">
        <f t="shared" si="3"/>
        <v/>
      </c>
      <c r="B22" s="14"/>
      <c r="C22" s="15"/>
      <c r="D22" s="16"/>
      <c r="E22" s="16"/>
      <c r="F22" s="16">
        <f t="shared" si="4"/>
        <v>0</v>
      </c>
      <c r="G22" s="57" t="str">
        <f t="shared" si="5"/>
        <v/>
      </c>
      <c r="H22" s="14"/>
      <c r="I22" s="2" t="s">
        <v>3748</v>
      </c>
    </row>
    <row r="23" ht="12.75" customHeight="1" spans="1:9">
      <c r="A23" s="13" t="str">
        <f t="shared" si="3"/>
        <v/>
      </c>
      <c r="B23" s="14"/>
      <c r="C23" s="15"/>
      <c r="D23" s="16"/>
      <c r="E23" s="16"/>
      <c r="F23" s="16">
        <f t="shared" si="4"/>
        <v>0</v>
      </c>
      <c r="G23" s="57" t="str">
        <f t="shared" si="5"/>
        <v/>
      </c>
      <c r="H23" s="14"/>
      <c r="I23" s="2" t="s">
        <v>3749</v>
      </c>
    </row>
    <row r="24" ht="12.75" customHeight="1" spans="1:9">
      <c r="A24" s="13" t="str">
        <f t="shared" si="3"/>
        <v/>
      </c>
      <c r="B24" s="14"/>
      <c r="C24" s="15"/>
      <c r="D24" s="16"/>
      <c r="E24" s="16"/>
      <c r="F24" s="16">
        <f t="shared" si="4"/>
        <v>0</v>
      </c>
      <c r="G24" s="57" t="str">
        <f t="shared" si="5"/>
        <v/>
      </c>
      <c r="H24" s="14"/>
      <c r="I24" s="2" t="s">
        <v>3750</v>
      </c>
    </row>
    <row r="25" ht="12.75" customHeight="1" spans="1:9">
      <c r="A25" s="13" t="str">
        <f t="shared" si="3"/>
        <v/>
      </c>
      <c r="B25" s="14"/>
      <c r="C25" s="15"/>
      <c r="D25" s="16"/>
      <c r="E25" s="16"/>
      <c r="F25" s="16">
        <f t="shared" si="4"/>
        <v>0</v>
      </c>
      <c r="G25" s="57" t="str">
        <f t="shared" si="5"/>
        <v/>
      </c>
      <c r="H25" s="14"/>
      <c r="I25" s="2" t="s">
        <v>3751</v>
      </c>
    </row>
    <row r="26" ht="12.75" customHeight="1" spans="1:9">
      <c r="A26" s="13" t="str">
        <f t="shared" si="3"/>
        <v/>
      </c>
      <c r="B26" s="14"/>
      <c r="C26" s="15"/>
      <c r="D26" s="16"/>
      <c r="E26" s="16"/>
      <c r="F26" s="16">
        <f t="shared" si="4"/>
        <v>0</v>
      </c>
      <c r="G26" s="57" t="str">
        <f t="shared" si="5"/>
        <v/>
      </c>
      <c r="H26" s="14"/>
      <c r="I26" s="2" t="s">
        <v>3752</v>
      </c>
    </row>
    <row r="27" customHeight="1" spans="1:8">
      <c r="A27" s="17" t="s">
        <v>3708</v>
      </c>
      <c r="B27" s="18"/>
      <c r="C27" s="17"/>
      <c r="D27" s="23">
        <f>SUM(D7:D26)</f>
        <v>0</v>
      </c>
      <c r="E27" s="23">
        <f>SUM(E7:E26)</f>
        <v>0</v>
      </c>
      <c r="F27" s="16">
        <f t="shared" ref="F27" si="6">E27-D27</f>
        <v>0</v>
      </c>
      <c r="G27" s="57" t="str">
        <f t="shared" ref="G27" si="7">IF(D27=0,"",(E27-D27)/D27*100)</f>
        <v/>
      </c>
      <c r="H27" s="20"/>
    </row>
    <row r="28" customHeight="1" spans="1:9">
      <c r="A28" s="3" t="e">
        <f>#REF!&amp;"填表人："&amp;#REF!</f>
        <v>#REF!</v>
      </c>
      <c r="E28" s="3" t="e">
        <f>"评估人员："&amp;#REF!</f>
        <v>#REF!</v>
      </c>
      <c r="I28" s="3" t="s">
        <v>1270</v>
      </c>
    </row>
    <row r="29" customHeight="1" spans="1:1">
      <c r="A29" s="3" t="e">
        <f>"填表日期："&amp;YEAR(#REF!)&amp;"年"&amp;MONTH(#REF!)&amp;"月"&amp;DAY(#REF!)&amp;"日"</f>
        <v>#REF!</v>
      </c>
    </row>
  </sheetData>
  <mergeCells count="4">
    <mergeCell ref="A2:H2"/>
    <mergeCell ref="A3:H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3">
    <tabColor rgb="FFFF0000"/>
    <pageSetUpPr fitToPage="1"/>
  </sheetPr>
  <dimension ref="A1:G31"/>
  <sheetViews>
    <sheetView showGridLines="0" zoomScale="96" zoomScaleNormal="96" workbookViewId="0">
      <selection activeCell="J8" sqref="J8"/>
    </sheetView>
  </sheetViews>
  <sheetFormatPr defaultColWidth="9" defaultRowHeight="15.75" outlineLevelCol="6"/>
  <cols>
    <col min="1" max="1" width="9" style="60" customWidth="1"/>
    <col min="2" max="2" width="21.7083333333333" style="60" customWidth="1"/>
    <col min="3" max="5" width="18.7083333333333" style="60" customWidth="1"/>
    <col min="6" max="6" width="16.7083333333333" style="60" customWidth="1"/>
    <col min="7" max="8" width="9" style="60" customWidth="1"/>
    <col min="9" max="16384" width="9" style="60"/>
  </cols>
  <sheetData>
    <row r="1" spans="1:1">
      <c r="A1" s="33" t="s">
        <v>0</v>
      </c>
    </row>
    <row r="2" s="59" customFormat="1" ht="22.5" customHeight="1" spans="1:1">
      <c r="A2" s="34" t="s">
        <v>3753</v>
      </c>
    </row>
    <row r="3" customHeight="1" spans="1:1">
      <c r="A3" s="31" t="e">
        <f>"评估基准日："&amp;TEXT(#REF!,"yyyy年mm月dd日")</f>
        <v>#REF!</v>
      </c>
    </row>
    <row r="4" spans="1:6">
      <c r="A4" s="31"/>
      <c r="B4" s="31"/>
      <c r="C4" s="31"/>
      <c r="D4" s="31"/>
      <c r="E4" s="31"/>
      <c r="F4" s="35" t="s">
        <v>3754</v>
      </c>
    </row>
    <row r="5" spans="1:6">
      <c r="A5" s="36" t="e">
        <f>#REF!&amp;"："&amp;#REF!</f>
        <v>#REF!</v>
      </c>
      <c r="B5" s="61"/>
      <c r="C5" s="61"/>
      <c r="D5" s="32"/>
      <c r="E5" s="32"/>
      <c r="F5" s="35" t="s">
        <v>574</v>
      </c>
    </row>
    <row r="6" spans="1:6">
      <c r="A6" s="37" t="s">
        <v>605</v>
      </c>
      <c r="B6" s="37" t="s">
        <v>5</v>
      </c>
      <c r="C6" s="37" t="s">
        <v>6</v>
      </c>
      <c r="D6" s="37" t="s">
        <v>7</v>
      </c>
      <c r="E6" s="62" t="s">
        <v>8</v>
      </c>
      <c r="F6" s="37" t="s">
        <v>576</v>
      </c>
    </row>
    <row r="7" spans="1:6">
      <c r="A7" s="37" t="s">
        <v>3755</v>
      </c>
      <c r="B7" s="63" t="s">
        <v>216</v>
      </c>
      <c r="C7" s="64">
        <f>'5-1短期借款'!I27</f>
        <v>0</v>
      </c>
      <c r="D7" s="64">
        <f>'5-1短期借款'!J27</f>
        <v>0</v>
      </c>
      <c r="E7" s="39">
        <f t="shared" ref="E7:E19" si="0">D7-C7</f>
        <v>0</v>
      </c>
      <c r="F7" s="65" t="str">
        <f t="shared" ref="F7:F20" si="1">IF(C7=0,"",E7/C7*100)</f>
        <v/>
      </c>
    </row>
    <row r="8" spans="1:6">
      <c r="A8" s="37" t="s">
        <v>3756</v>
      </c>
      <c r="B8" s="63" t="s">
        <v>218</v>
      </c>
      <c r="C8" s="64">
        <f>'5-2交易性金融负债'!F27</f>
        <v>0</v>
      </c>
      <c r="D8" s="64">
        <f>'5-2交易性金融负债'!G27</f>
        <v>0</v>
      </c>
      <c r="E8" s="39">
        <f t="shared" si="0"/>
        <v>0</v>
      </c>
      <c r="F8" s="65" t="str">
        <f t="shared" si="1"/>
        <v/>
      </c>
    </row>
    <row r="9" spans="1:6">
      <c r="A9" s="37" t="s">
        <v>3757</v>
      </c>
      <c r="B9" s="66" t="s">
        <v>220</v>
      </c>
      <c r="C9" s="64">
        <f>'5-3衍生金融负债'!AC28</f>
        <v>0</v>
      </c>
      <c r="D9" s="64">
        <f>'5-3衍生金融负债'!AD28</f>
        <v>0</v>
      </c>
      <c r="E9" s="39">
        <f t="shared" si="0"/>
        <v>0</v>
      </c>
      <c r="F9" s="65" t="str">
        <f t="shared" si="1"/>
        <v/>
      </c>
    </row>
    <row r="10" spans="1:6">
      <c r="A10" s="37" t="s">
        <v>3758</v>
      </c>
      <c r="B10" s="63" t="s">
        <v>223</v>
      </c>
      <c r="C10" s="64">
        <f>'5-4应付票据'!F27</f>
        <v>0</v>
      </c>
      <c r="D10" s="64">
        <f>'5-4应付票据'!G27</f>
        <v>0</v>
      </c>
      <c r="E10" s="39">
        <f t="shared" si="0"/>
        <v>0</v>
      </c>
      <c r="F10" s="65" t="str">
        <f t="shared" si="1"/>
        <v/>
      </c>
    </row>
    <row r="11" spans="1:6">
      <c r="A11" s="37" t="s">
        <v>3759</v>
      </c>
      <c r="B11" s="63" t="s">
        <v>225</v>
      </c>
      <c r="C11" s="64">
        <f>'5-5应付账款'!G27</f>
        <v>0</v>
      </c>
      <c r="D11" s="64">
        <f>'5-5应付账款'!H27</f>
        <v>0</v>
      </c>
      <c r="E11" s="39">
        <f t="shared" si="0"/>
        <v>0</v>
      </c>
      <c r="F11" s="65" t="str">
        <f t="shared" si="1"/>
        <v/>
      </c>
    </row>
    <row r="12" spans="1:6">
      <c r="A12" s="37" t="s">
        <v>3760</v>
      </c>
      <c r="B12" s="66" t="s">
        <v>227</v>
      </c>
      <c r="C12" s="64">
        <f>'5-6预收款项'!G27</f>
        <v>0</v>
      </c>
      <c r="D12" s="64">
        <f>'5-6预收款项'!H27</f>
        <v>0</v>
      </c>
      <c r="E12" s="39">
        <f t="shared" si="0"/>
        <v>0</v>
      </c>
      <c r="F12" s="65" t="str">
        <f t="shared" si="1"/>
        <v/>
      </c>
    </row>
    <row r="13" spans="1:6">
      <c r="A13" s="37" t="s">
        <v>3761</v>
      </c>
      <c r="B13" s="66" t="s">
        <v>229</v>
      </c>
      <c r="C13" s="64">
        <f>'5-7合同负债'!H27</f>
        <v>0</v>
      </c>
      <c r="D13" s="64">
        <f>'5-7合同负债'!I27</f>
        <v>0</v>
      </c>
      <c r="E13" s="39">
        <f t="shared" si="0"/>
        <v>0</v>
      </c>
      <c r="F13" s="65" t="str">
        <f t="shared" si="1"/>
        <v/>
      </c>
    </row>
    <row r="14" spans="1:6">
      <c r="A14" s="37" t="s">
        <v>3762</v>
      </c>
      <c r="B14" s="63" t="s">
        <v>231</v>
      </c>
      <c r="C14" s="64">
        <f>'5-8应付职工薪酬'!D27</f>
        <v>0</v>
      </c>
      <c r="D14" s="64">
        <f>'5-8应付职工薪酬'!E27</f>
        <v>0</v>
      </c>
      <c r="E14" s="39">
        <f t="shared" si="0"/>
        <v>0</v>
      </c>
      <c r="F14" s="65" t="str">
        <f t="shared" si="1"/>
        <v/>
      </c>
    </row>
    <row r="15" spans="1:6">
      <c r="A15" s="37" t="s">
        <v>3763</v>
      </c>
      <c r="B15" s="63" t="s">
        <v>233</v>
      </c>
      <c r="C15" s="64">
        <f>'5-9应交税费'!E27</f>
        <v>0</v>
      </c>
      <c r="D15" s="64">
        <f>'5-9应交税费'!F27</f>
        <v>0</v>
      </c>
      <c r="E15" s="39">
        <f t="shared" si="0"/>
        <v>0</v>
      </c>
      <c r="F15" s="65" t="str">
        <f t="shared" si="1"/>
        <v/>
      </c>
    </row>
    <row r="16" spans="1:6">
      <c r="A16" s="37" t="s">
        <v>3764</v>
      </c>
      <c r="B16" s="63" t="s">
        <v>235</v>
      </c>
      <c r="C16" s="64">
        <f>'5-10其他应付款'!G27</f>
        <v>0</v>
      </c>
      <c r="D16" s="64">
        <f>'5-10其他应付款'!H27</f>
        <v>0</v>
      </c>
      <c r="E16" s="39">
        <f t="shared" si="0"/>
        <v>0</v>
      </c>
      <c r="F16" s="65" t="str">
        <f t="shared" si="1"/>
        <v/>
      </c>
    </row>
    <row r="17" spans="1:6">
      <c r="A17" s="37" t="s">
        <v>3765</v>
      </c>
      <c r="B17" s="66" t="s">
        <v>237</v>
      </c>
      <c r="C17" s="64">
        <f>'5-11持有待售负债'!E27</f>
        <v>0</v>
      </c>
      <c r="D17" s="64">
        <f>'5-11持有待售负债'!F27</f>
        <v>0</v>
      </c>
      <c r="E17" s="39">
        <f t="shared" si="0"/>
        <v>0</v>
      </c>
      <c r="F17" s="65" t="str">
        <f t="shared" si="1"/>
        <v/>
      </c>
    </row>
    <row r="18" spans="1:6">
      <c r="A18" s="37" t="s">
        <v>3766</v>
      </c>
      <c r="B18" s="63" t="s">
        <v>239</v>
      </c>
      <c r="C18" s="64">
        <f>'5-12一年内到期非流动负债'!F27</f>
        <v>0</v>
      </c>
      <c r="D18" s="64">
        <f>'5-12一年内到期非流动负债'!G27</f>
        <v>0</v>
      </c>
      <c r="E18" s="39">
        <f t="shared" si="0"/>
        <v>0</v>
      </c>
      <c r="F18" s="65" t="str">
        <f t="shared" si="1"/>
        <v/>
      </c>
    </row>
    <row r="19" spans="1:6">
      <c r="A19" s="37" t="s">
        <v>3767</v>
      </c>
      <c r="B19" s="63" t="s">
        <v>241</v>
      </c>
      <c r="C19" s="64">
        <f>'5-13其他流动负债'!E27</f>
        <v>0</v>
      </c>
      <c r="D19" s="64">
        <f>'5-13其他流动负债'!F27</f>
        <v>0</v>
      </c>
      <c r="E19" s="39">
        <f t="shared" si="0"/>
        <v>0</v>
      </c>
      <c r="F19" s="65" t="str">
        <f t="shared" si="1"/>
        <v/>
      </c>
    </row>
    <row r="20" spans="1:6">
      <c r="A20" s="37"/>
      <c r="B20" s="63"/>
      <c r="C20" s="64"/>
      <c r="D20" s="39"/>
      <c r="E20" s="39"/>
      <c r="F20" s="65" t="str">
        <f t="shared" si="1"/>
        <v/>
      </c>
    </row>
    <row r="21" spans="1:6">
      <c r="A21" s="37"/>
      <c r="B21" s="63"/>
      <c r="C21" s="64"/>
      <c r="D21" s="39"/>
      <c r="E21" s="39"/>
      <c r="F21" s="65"/>
    </row>
    <row r="22" spans="1:6">
      <c r="A22" s="37"/>
      <c r="B22" s="63"/>
      <c r="C22" s="64"/>
      <c r="D22" s="39"/>
      <c r="E22" s="39"/>
      <c r="F22" s="65"/>
    </row>
    <row r="23" spans="1:6">
      <c r="A23" s="37"/>
      <c r="B23" s="63"/>
      <c r="C23" s="64"/>
      <c r="D23" s="39"/>
      <c r="E23" s="39"/>
      <c r="F23" s="65"/>
    </row>
    <row r="24" spans="1:6">
      <c r="A24" s="37"/>
      <c r="B24" s="63"/>
      <c r="C24" s="64"/>
      <c r="D24" s="39"/>
      <c r="E24" s="39"/>
      <c r="F24" s="65"/>
    </row>
    <row r="25" spans="1:6">
      <c r="A25" s="37"/>
      <c r="B25" s="63"/>
      <c r="C25" s="64"/>
      <c r="D25" s="39"/>
      <c r="E25" s="39"/>
      <c r="F25" s="65"/>
    </row>
    <row r="26" spans="1:6">
      <c r="A26" s="37"/>
      <c r="B26" s="63"/>
      <c r="C26" s="64"/>
      <c r="D26" s="39"/>
      <c r="E26" s="39"/>
      <c r="F26" s="65"/>
    </row>
    <row r="27" spans="1:6">
      <c r="A27" s="37"/>
      <c r="B27" s="63"/>
      <c r="C27" s="64"/>
      <c r="D27" s="39"/>
      <c r="E27" s="39"/>
      <c r="F27" s="65"/>
    </row>
    <row r="28" spans="1:6">
      <c r="A28" s="37"/>
      <c r="B28" s="63"/>
      <c r="C28" s="64"/>
      <c r="D28" s="39"/>
      <c r="E28" s="39"/>
      <c r="F28" s="65"/>
    </row>
    <row r="29" spans="1:6">
      <c r="A29" s="37" t="s">
        <v>545</v>
      </c>
      <c r="B29" s="42"/>
      <c r="C29" s="64">
        <f>SUM(C7:C28)</f>
        <v>0</v>
      </c>
      <c r="D29" s="64">
        <f>SUM(D7:D28)</f>
        <v>0</v>
      </c>
      <c r="E29" s="39">
        <f>D29-C29</f>
        <v>0</v>
      </c>
      <c r="F29" s="65" t="str">
        <f>IF(C29=0,"",E29/C29*100)</f>
        <v/>
      </c>
    </row>
    <row r="30" s="32" customFormat="1" customHeight="1" spans="4:7">
      <c r="D30" s="32" t="e">
        <f>"评估人员："&amp;#REF!</f>
        <v>#REF!</v>
      </c>
      <c r="G30" s="40" t="s">
        <v>599</v>
      </c>
    </row>
    <row r="31" s="32" customFormat="1" customHeight="1" spans="7:7">
      <c r="G31" s="40"/>
    </row>
  </sheetData>
  <mergeCells count="4">
    <mergeCell ref="A2:F2"/>
    <mergeCell ref="A3:F3"/>
    <mergeCell ref="A5:C5"/>
    <mergeCell ref="A29:B29"/>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4">
    <pageSetUpPr fitToPage="1"/>
  </sheetPr>
  <dimension ref="A1:M29"/>
  <sheetViews>
    <sheetView showGridLines="0" zoomScale="96" zoomScaleNormal="96" workbookViewId="0">
      <selection activeCell="J8" sqref="J8"/>
    </sheetView>
  </sheetViews>
  <sheetFormatPr defaultColWidth="9" defaultRowHeight="15.75" customHeight="1"/>
  <cols>
    <col min="1" max="1" width="8.70833333333333" style="3" customWidth="1"/>
    <col min="2" max="2" width="19.7083333333333" style="3" customWidth="1"/>
    <col min="3" max="3" width="9.20833333333333" style="3" customWidth="1"/>
    <col min="4" max="4" width="7.5" style="3" customWidth="1"/>
    <col min="5" max="5" width="7.70833333333333" style="3" customWidth="1"/>
    <col min="6" max="7" width="7.20833333333333" style="3" customWidth="1"/>
    <col min="8" max="8" width="10.7083333333333" style="3" customWidth="1"/>
    <col min="9" max="10" width="15.7083333333333" style="3" customWidth="1"/>
    <col min="11" max="11" width="12.7083333333333" style="3" customWidth="1"/>
    <col min="12" max="12" width="10.7083333333333" style="3" customWidth="1"/>
    <col min="13" max="14" width="9" style="3" customWidth="1"/>
    <col min="15" max="16384" width="9" style="3"/>
  </cols>
  <sheetData>
    <row r="1" customHeight="1" spans="1:1">
      <c r="A1" s="4" t="s">
        <v>0</v>
      </c>
    </row>
    <row r="2" s="1" customFormat="1" ht="30" customHeight="1" spans="1:1">
      <c r="A2" s="5" t="s">
        <v>3768</v>
      </c>
    </row>
    <row r="3" customHeight="1" spans="1:1">
      <c r="A3" s="2" t="e">
        <f>"评估基准日："&amp;TEXT(#REF!,"yyyy年mm月dd日")</f>
        <v>#REF!</v>
      </c>
    </row>
    <row r="4" ht="14.25" customHeight="1" spans="1:12">
      <c r="A4" s="2"/>
      <c r="B4" s="2"/>
      <c r="C4" s="2"/>
      <c r="D4" s="2"/>
      <c r="E4" s="2"/>
      <c r="F4" s="2"/>
      <c r="G4" s="2"/>
      <c r="H4" s="2"/>
      <c r="I4" s="2"/>
      <c r="J4" s="2"/>
      <c r="K4" s="2"/>
      <c r="L4" s="7" t="s">
        <v>3769</v>
      </c>
    </row>
    <row r="5" customHeight="1" spans="1:12">
      <c r="A5" s="3" t="e">
        <f>#REF!&amp;"："&amp;#REF!</f>
        <v>#REF!</v>
      </c>
      <c r="L5" s="7" t="s">
        <v>1231</v>
      </c>
    </row>
    <row r="6" s="2" customFormat="1" customHeight="1" spans="1:13">
      <c r="A6" s="11" t="s">
        <v>4</v>
      </c>
      <c r="B6" s="11" t="s">
        <v>3770</v>
      </c>
      <c r="C6" s="11" t="s">
        <v>3771</v>
      </c>
      <c r="D6" s="11" t="s">
        <v>933</v>
      </c>
      <c r="E6" s="11" t="s">
        <v>3772</v>
      </c>
      <c r="F6" s="11" t="s">
        <v>3773</v>
      </c>
      <c r="G6" s="11" t="s">
        <v>629</v>
      </c>
      <c r="H6" s="11" t="s">
        <v>3774</v>
      </c>
      <c r="I6" s="12" t="s">
        <v>6</v>
      </c>
      <c r="J6" s="11" t="s">
        <v>7</v>
      </c>
      <c r="K6" s="11" t="s">
        <v>3775</v>
      </c>
      <c r="L6" s="11" t="s">
        <v>176</v>
      </c>
      <c r="M6" s="2" t="s">
        <v>1248</v>
      </c>
    </row>
    <row r="7" ht="12.75" customHeight="1" spans="1:13">
      <c r="A7" s="13" t="str">
        <f t="shared" ref="A7" si="0">IF(B7="","",ROW()-6)</f>
        <v/>
      </c>
      <c r="B7" s="14"/>
      <c r="C7" s="14"/>
      <c r="D7" s="15"/>
      <c r="E7" s="15"/>
      <c r="F7" s="27"/>
      <c r="G7" s="14"/>
      <c r="H7" s="55"/>
      <c r="I7" s="55"/>
      <c r="J7" s="55"/>
      <c r="K7" s="55"/>
      <c r="L7" s="14"/>
      <c r="M7" s="2" t="s">
        <v>3776</v>
      </c>
    </row>
    <row r="8" ht="12.75" customHeight="1" spans="1:13">
      <c r="A8" s="13" t="str">
        <f t="shared" ref="A8:A26" si="1">IF(B8="","",ROW()-6)</f>
        <v/>
      </c>
      <c r="B8" s="14"/>
      <c r="C8" s="14"/>
      <c r="D8" s="15"/>
      <c r="E8" s="15"/>
      <c r="F8" s="27"/>
      <c r="G8" s="14"/>
      <c r="H8" s="55"/>
      <c r="I8" s="55"/>
      <c r="J8" s="55"/>
      <c r="K8" s="55"/>
      <c r="L8" s="14"/>
      <c r="M8" s="2" t="s">
        <v>3777</v>
      </c>
    </row>
    <row r="9" ht="12.75" customHeight="1" spans="1:13">
      <c r="A9" s="13" t="str">
        <f t="shared" si="1"/>
        <v/>
      </c>
      <c r="B9" s="14"/>
      <c r="C9" s="14"/>
      <c r="D9" s="15"/>
      <c r="E9" s="15"/>
      <c r="F9" s="27"/>
      <c r="G9" s="14"/>
      <c r="H9" s="55"/>
      <c r="I9" s="55"/>
      <c r="J9" s="55"/>
      <c r="K9" s="55"/>
      <c r="L9" s="14"/>
      <c r="M9" s="2" t="s">
        <v>3778</v>
      </c>
    </row>
    <row r="10" ht="12.75" customHeight="1" spans="1:13">
      <c r="A10" s="13" t="str">
        <f t="shared" si="1"/>
        <v/>
      </c>
      <c r="B10" s="14"/>
      <c r="C10" s="14"/>
      <c r="D10" s="15"/>
      <c r="E10" s="15"/>
      <c r="F10" s="27"/>
      <c r="G10" s="14"/>
      <c r="H10" s="55"/>
      <c r="I10" s="55"/>
      <c r="J10" s="55"/>
      <c r="K10" s="55"/>
      <c r="L10" s="14"/>
      <c r="M10" s="2" t="s">
        <v>3779</v>
      </c>
    </row>
    <row r="11" ht="12.75" customHeight="1" spans="1:13">
      <c r="A11" s="13" t="str">
        <f t="shared" si="1"/>
        <v/>
      </c>
      <c r="B11" s="14"/>
      <c r="C11" s="14"/>
      <c r="D11" s="15"/>
      <c r="E11" s="15"/>
      <c r="F11" s="27"/>
      <c r="G11" s="14"/>
      <c r="H11" s="55"/>
      <c r="I11" s="55"/>
      <c r="J11" s="55"/>
      <c r="K11" s="55"/>
      <c r="L11" s="14"/>
      <c r="M11" s="2" t="s">
        <v>3780</v>
      </c>
    </row>
    <row r="12" ht="12.75" customHeight="1" spans="1:13">
      <c r="A12" s="13" t="str">
        <f t="shared" si="1"/>
        <v/>
      </c>
      <c r="B12" s="14"/>
      <c r="C12" s="14"/>
      <c r="D12" s="15"/>
      <c r="E12" s="15"/>
      <c r="F12" s="27"/>
      <c r="G12" s="14"/>
      <c r="H12" s="55"/>
      <c r="I12" s="55"/>
      <c r="J12" s="55"/>
      <c r="K12" s="55"/>
      <c r="L12" s="14"/>
      <c r="M12" s="2" t="s">
        <v>3781</v>
      </c>
    </row>
    <row r="13" ht="12.75" customHeight="1" spans="1:13">
      <c r="A13" s="13" t="str">
        <f t="shared" si="1"/>
        <v/>
      </c>
      <c r="B13" s="14"/>
      <c r="C13" s="14"/>
      <c r="D13" s="15"/>
      <c r="E13" s="15"/>
      <c r="F13" s="27"/>
      <c r="G13" s="14"/>
      <c r="H13" s="55"/>
      <c r="I13" s="55"/>
      <c r="J13" s="55"/>
      <c r="K13" s="55"/>
      <c r="L13" s="14"/>
      <c r="M13" s="2" t="s">
        <v>3782</v>
      </c>
    </row>
    <row r="14" ht="12.75" customHeight="1" spans="1:13">
      <c r="A14" s="13" t="str">
        <f t="shared" si="1"/>
        <v/>
      </c>
      <c r="B14" s="14"/>
      <c r="C14" s="14"/>
      <c r="D14" s="15"/>
      <c r="E14" s="15"/>
      <c r="F14" s="27"/>
      <c r="G14" s="14"/>
      <c r="H14" s="55"/>
      <c r="I14" s="55"/>
      <c r="J14" s="55"/>
      <c r="K14" s="55"/>
      <c r="L14" s="14"/>
      <c r="M14" s="2" t="s">
        <v>3783</v>
      </c>
    </row>
    <row r="15" ht="12.75" customHeight="1" spans="1:13">
      <c r="A15" s="13" t="str">
        <f t="shared" si="1"/>
        <v/>
      </c>
      <c r="B15" s="14"/>
      <c r="C15" s="14"/>
      <c r="D15" s="15"/>
      <c r="E15" s="15"/>
      <c r="F15" s="27"/>
      <c r="G15" s="14"/>
      <c r="H15" s="55"/>
      <c r="I15" s="55"/>
      <c r="J15" s="55"/>
      <c r="K15" s="55"/>
      <c r="L15" s="14"/>
      <c r="M15" s="2" t="s">
        <v>3784</v>
      </c>
    </row>
    <row r="16" ht="12.75" customHeight="1" spans="1:13">
      <c r="A16" s="13" t="str">
        <f t="shared" si="1"/>
        <v/>
      </c>
      <c r="B16" s="14"/>
      <c r="C16" s="14"/>
      <c r="D16" s="15"/>
      <c r="E16" s="15"/>
      <c r="F16" s="27"/>
      <c r="G16" s="14"/>
      <c r="H16" s="55"/>
      <c r="I16" s="55"/>
      <c r="J16" s="55"/>
      <c r="K16" s="55"/>
      <c r="L16" s="14"/>
      <c r="M16" s="2" t="s">
        <v>3785</v>
      </c>
    </row>
    <row r="17" ht="12.75" customHeight="1" spans="1:13">
      <c r="A17" s="13" t="str">
        <f t="shared" si="1"/>
        <v/>
      </c>
      <c r="B17" s="14"/>
      <c r="C17" s="14"/>
      <c r="D17" s="15"/>
      <c r="E17" s="15"/>
      <c r="F17" s="27"/>
      <c r="G17" s="14"/>
      <c r="H17" s="55"/>
      <c r="I17" s="55"/>
      <c r="J17" s="55"/>
      <c r="K17" s="55"/>
      <c r="L17" s="14"/>
      <c r="M17" s="2" t="s">
        <v>3786</v>
      </c>
    </row>
    <row r="18" ht="12.75" customHeight="1" spans="1:13">
      <c r="A18" s="13" t="str">
        <f t="shared" si="1"/>
        <v/>
      </c>
      <c r="B18" s="14"/>
      <c r="C18" s="14"/>
      <c r="D18" s="15"/>
      <c r="E18" s="15"/>
      <c r="F18" s="27"/>
      <c r="G18" s="14"/>
      <c r="H18" s="55"/>
      <c r="I18" s="55"/>
      <c r="J18" s="55"/>
      <c r="K18" s="55"/>
      <c r="L18" s="14"/>
      <c r="M18" s="2" t="s">
        <v>3787</v>
      </c>
    </row>
    <row r="19" ht="12.75" customHeight="1" spans="1:13">
      <c r="A19" s="13" t="str">
        <f t="shared" si="1"/>
        <v/>
      </c>
      <c r="B19" s="14"/>
      <c r="C19" s="14"/>
      <c r="D19" s="15"/>
      <c r="E19" s="15"/>
      <c r="F19" s="27"/>
      <c r="G19" s="14"/>
      <c r="H19" s="55"/>
      <c r="I19" s="55"/>
      <c r="J19" s="55"/>
      <c r="K19" s="55"/>
      <c r="L19" s="14"/>
      <c r="M19" s="2" t="s">
        <v>3788</v>
      </c>
    </row>
    <row r="20" ht="12.75" customHeight="1" spans="1:13">
      <c r="A20" s="13" t="str">
        <f t="shared" si="1"/>
        <v/>
      </c>
      <c r="B20" s="14"/>
      <c r="C20" s="14"/>
      <c r="D20" s="15"/>
      <c r="E20" s="15"/>
      <c r="F20" s="27"/>
      <c r="G20" s="14"/>
      <c r="H20" s="55"/>
      <c r="I20" s="55"/>
      <c r="J20" s="55"/>
      <c r="K20" s="55"/>
      <c r="L20" s="14"/>
      <c r="M20" s="2" t="s">
        <v>3789</v>
      </c>
    </row>
    <row r="21" ht="12.75" customHeight="1" spans="1:13">
      <c r="A21" s="13" t="str">
        <f t="shared" si="1"/>
        <v/>
      </c>
      <c r="B21" s="14"/>
      <c r="C21" s="14"/>
      <c r="D21" s="15"/>
      <c r="E21" s="15"/>
      <c r="F21" s="27"/>
      <c r="G21" s="14"/>
      <c r="H21" s="55"/>
      <c r="I21" s="55"/>
      <c r="J21" s="55"/>
      <c r="K21" s="55"/>
      <c r="L21" s="14"/>
      <c r="M21" s="2" t="s">
        <v>3790</v>
      </c>
    </row>
    <row r="22" ht="12.75" customHeight="1" spans="1:13">
      <c r="A22" s="13" t="str">
        <f t="shared" si="1"/>
        <v/>
      </c>
      <c r="B22" s="14"/>
      <c r="C22" s="14"/>
      <c r="D22" s="15"/>
      <c r="E22" s="15"/>
      <c r="F22" s="27"/>
      <c r="G22" s="14"/>
      <c r="H22" s="55"/>
      <c r="I22" s="55"/>
      <c r="J22" s="55"/>
      <c r="K22" s="55"/>
      <c r="L22" s="14"/>
      <c r="M22" s="2" t="s">
        <v>3791</v>
      </c>
    </row>
    <row r="23" ht="12.75" customHeight="1" spans="1:13">
      <c r="A23" s="13" t="str">
        <f t="shared" si="1"/>
        <v/>
      </c>
      <c r="B23" s="14"/>
      <c r="C23" s="14"/>
      <c r="D23" s="15"/>
      <c r="E23" s="15"/>
      <c r="F23" s="27"/>
      <c r="G23" s="14"/>
      <c r="H23" s="55"/>
      <c r="I23" s="55"/>
      <c r="J23" s="55"/>
      <c r="K23" s="55"/>
      <c r="L23" s="14"/>
      <c r="M23" s="2" t="s">
        <v>3792</v>
      </c>
    </row>
    <row r="24" ht="12.75" customHeight="1" spans="1:13">
      <c r="A24" s="13" t="str">
        <f t="shared" si="1"/>
        <v/>
      </c>
      <c r="B24" s="14"/>
      <c r="C24" s="14"/>
      <c r="D24" s="15"/>
      <c r="E24" s="15"/>
      <c r="F24" s="27"/>
      <c r="G24" s="14"/>
      <c r="H24" s="55"/>
      <c r="I24" s="55"/>
      <c r="J24" s="55"/>
      <c r="K24" s="55"/>
      <c r="L24" s="14"/>
      <c r="M24" s="2" t="s">
        <v>3793</v>
      </c>
    </row>
    <row r="25" ht="12.75" customHeight="1" spans="1:13">
      <c r="A25" s="13" t="str">
        <f t="shared" si="1"/>
        <v/>
      </c>
      <c r="B25" s="14"/>
      <c r="C25" s="14"/>
      <c r="D25" s="15"/>
      <c r="E25" s="15"/>
      <c r="F25" s="27"/>
      <c r="G25" s="14"/>
      <c r="H25" s="55"/>
      <c r="I25" s="55"/>
      <c r="J25" s="55"/>
      <c r="K25" s="55"/>
      <c r="L25" s="14"/>
      <c r="M25" s="2" t="s">
        <v>3794</v>
      </c>
    </row>
    <row r="26" ht="12.75" customHeight="1" spans="1:13">
      <c r="A26" s="13" t="str">
        <f t="shared" si="1"/>
        <v/>
      </c>
      <c r="B26" s="14"/>
      <c r="C26" s="14"/>
      <c r="D26" s="15"/>
      <c r="E26" s="15"/>
      <c r="F26" s="27"/>
      <c r="G26" s="14"/>
      <c r="H26" s="55"/>
      <c r="I26" s="55"/>
      <c r="J26" s="55"/>
      <c r="K26" s="55"/>
      <c r="L26" s="14"/>
      <c r="M26" s="2" t="s">
        <v>3795</v>
      </c>
    </row>
    <row r="27" customHeight="1" spans="1:12">
      <c r="A27" s="17" t="s">
        <v>1311</v>
      </c>
      <c r="B27" s="18"/>
      <c r="C27" s="29"/>
      <c r="D27" s="17"/>
      <c r="E27" s="17"/>
      <c r="F27" s="28"/>
      <c r="G27" s="17"/>
      <c r="H27" s="58"/>
      <c r="I27" s="58">
        <f>SUM(I7:I26)</f>
        <v>0</v>
      </c>
      <c r="J27" s="58">
        <f>SUM(J7:J26)</f>
        <v>0</v>
      </c>
      <c r="K27" s="58"/>
      <c r="L27" s="20"/>
    </row>
    <row r="28" customHeight="1" spans="1:13">
      <c r="A28" s="3" t="e">
        <f>#REF!&amp;"填表人："&amp;#REF!</f>
        <v>#REF!</v>
      </c>
      <c r="J28" s="3" t="e">
        <f>"评估人员："&amp;#REF!</f>
        <v>#REF!</v>
      </c>
      <c r="M28" s="3" t="s">
        <v>1270</v>
      </c>
    </row>
    <row r="29" customHeight="1" spans="1:1">
      <c r="A29" s="3" t="e">
        <f>"填表日期："&amp;YEAR(#REF!)&amp;"年"&amp;MONTH(#REF!)&amp;"月"&amp;DAY(#REF!)&amp;"日"</f>
        <v>#REF!</v>
      </c>
    </row>
  </sheetData>
  <mergeCells count="3">
    <mergeCell ref="A2:L2"/>
    <mergeCell ref="A3:L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5">
    <pageSetUpPr fitToPage="1"/>
  </sheetPr>
  <dimension ref="A1:J29"/>
  <sheetViews>
    <sheetView showGridLines="0" zoomScale="96" zoomScaleNormal="96" workbookViewId="0">
      <selection activeCell="J8" sqref="J8"/>
    </sheetView>
  </sheetViews>
  <sheetFormatPr defaultColWidth="9" defaultRowHeight="15.75" customHeight="1"/>
  <cols>
    <col min="1" max="1" width="5.70833333333333" style="3" customWidth="1"/>
    <col min="2" max="2" width="26.2083333333333" style="3" customWidth="1"/>
    <col min="3" max="4" width="7.70833333333333" style="3" customWidth="1"/>
    <col min="5" max="5" width="18" style="3" customWidth="1"/>
    <col min="6" max="7" width="15.7083333333333" style="3" customWidth="1"/>
    <col min="8" max="8" width="17.5" style="3" customWidth="1"/>
    <col min="9" max="9" width="16.7083333333333" style="3" customWidth="1"/>
    <col min="10" max="11" width="9" style="3" customWidth="1"/>
    <col min="12" max="16384" width="9" style="3"/>
  </cols>
  <sheetData>
    <row r="1" customHeight="1" spans="1:1">
      <c r="A1" s="4" t="s">
        <v>0</v>
      </c>
    </row>
    <row r="2" s="1" customFormat="1" ht="30" customHeight="1" spans="1:1">
      <c r="A2" s="5" t="s">
        <v>3796</v>
      </c>
    </row>
    <row r="3" customHeight="1" spans="1:1">
      <c r="A3" s="2" t="e">
        <f>"评估基准日："&amp;TEXT(#REF!,"yyyy年mm月dd日")</f>
        <v>#REF!</v>
      </c>
    </row>
    <row r="4" ht="14.25" customHeight="1" spans="1:9">
      <c r="A4" s="2"/>
      <c r="B4" s="2"/>
      <c r="C4" s="2"/>
      <c r="D4" s="2"/>
      <c r="E4" s="2"/>
      <c r="F4" s="2"/>
      <c r="G4" s="2"/>
      <c r="H4" s="2"/>
      <c r="I4" s="7" t="s">
        <v>3797</v>
      </c>
    </row>
    <row r="5" customHeight="1" spans="1:9">
      <c r="A5" s="8" t="e">
        <f>#REF!&amp;"："&amp;#REF!</f>
        <v>#REF!</v>
      </c>
      <c r="B5" s="9"/>
      <c r="C5" s="9"/>
      <c r="D5" s="9"/>
      <c r="E5" s="10"/>
      <c r="I5" s="7" t="s">
        <v>1231</v>
      </c>
    </row>
    <row r="6" s="2" customFormat="1" customHeight="1" spans="1:10">
      <c r="A6" s="11" t="s">
        <v>4</v>
      </c>
      <c r="B6" s="11" t="s">
        <v>3798</v>
      </c>
      <c r="C6" s="11" t="s">
        <v>3799</v>
      </c>
      <c r="D6" s="11" t="s">
        <v>1243</v>
      </c>
      <c r="E6" s="11" t="s">
        <v>3800</v>
      </c>
      <c r="F6" s="12" t="s">
        <v>6</v>
      </c>
      <c r="G6" s="11" t="s">
        <v>7</v>
      </c>
      <c r="H6" s="11" t="s">
        <v>3775</v>
      </c>
      <c r="I6" s="11" t="s">
        <v>176</v>
      </c>
      <c r="J6" s="2" t="s">
        <v>1248</v>
      </c>
    </row>
    <row r="7" ht="12.75" customHeight="1" spans="1:10">
      <c r="A7" s="13" t="str">
        <f t="shared" ref="A7" si="0">IF(B7="","",ROW()-6)</f>
        <v/>
      </c>
      <c r="B7" s="14"/>
      <c r="C7" s="15"/>
      <c r="D7" s="16"/>
      <c r="E7" s="16"/>
      <c r="F7" s="16"/>
      <c r="G7" s="16"/>
      <c r="H7" s="16"/>
      <c r="I7" s="14"/>
      <c r="J7" s="2" t="s">
        <v>3801</v>
      </c>
    </row>
    <row r="8" ht="12.75" customHeight="1" spans="1:10">
      <c r="A8" s="13" t="str">
        <f t="shared" ref="A8:A26" si="1">IF(B8="","",ROW()-6)</f>
        <v/>
      </c>
      <c r="B8" s="14"/>
      <c r="C8" s="15"/>
      <c r="D8" s="16"/>
      <c r="E8" s="16"/>
      <c r="F8" s="16"/>
      <c r="G8" s="16"/>
      <c r="H8" s="16"/>
      <c r="I8" s="14"/>
      <c r="J8" s="2" t="s">
        <v>3802</v>
      </c>
    </row>
    <row r="9" ht="12.75" customHeight="1" spans="1:10">
      <c r="A9" s="13" t="str">
        <f t="shared" si="1"/>
        <v/>
      </c>
      <c r="B9" s="14"/>
      <c r="C9" s="15"/>
      <c r="D9" s="16"/>
      <c r="E9" s="16"/>
      <c r="F9" s="16"/>
      <c r="G9" s="16"/>
      <c r="H9" s="16"/>
      <c r="I9" s="14"/>
      <c r="J9" s="2" t="s">
        <v>3803</v>
      </c>
    </row>
    <row r="10" ht="12.75" customHeight="1" spans="1:10">
      <c r="A10" s="13" t="str">
        <f t="shared" si="1"/>
        <v/>
      </c>
      <c r="B10" s="14"/>
      <c r="C10" s="15"/>
      <c r="D10" s="16"/>
      <c r="E10" s="16"/>
      <c r="F10" s="16"/>
      <c r="G10" s="16"/>
      <c r="H10" s="16"/>
      <c r="I10" s="14"/>
      <c r="J10" s="2" t="s">
        <v>3804</v>
      </c>
    </row>
    <row r="11" ht="12.75" customHeight="1" spans="1:10">
      <c r="A11" s="13" t="str">
        <f t="shared" si="1"/>
        <v/>
      </c>
      <c r="B11" s="14"/>
      <c r="C11" s="15"/>
      <c r="D11" s="16"/>
      <c r="E11" s="16"/>
      <c r="F11" s="16"/>
      <c r="G11" s="16"/>
      <c r="H11" s="16"/>
      <c r="I11" s="14"/>
      <c r="J11" s="2" t="s">
        <v>3805</v>
      </c>
    </row>
    <row r="12" ht="12.75" customHeight="1" spans="1:10">
      <c r="A12" s="13" t="str">
        <f t="shared" si="1"/>
        <v/>
      </c>
      <c r="B12" s="14"/>
      <c r="C12" s="15"/>
      <c r="D12" s="16"/>
      <c r="E12" s="16"/>
      <c r="F12" s="16"/>
      <c r="G12" s="16"/>
      <c r="H12" s="16"/>
      <c r="I12" s="14"/>
      <c r="J12" s="2" t="s">
        <v>3806</v>
      </c>
    </row>
    <row r="13" ht="12.75" customHeight="1" spans="1:10">
      <c r="A13" s="13" t="str">
        <f t="shared" si="1"/>
        <v/>
      </c>
      <c r="B13" s="14"/>
      <c r="C13" s="15"/>
      <c r="D13" s="16"/>
      <c r="E13" s="16"/>
      <c r="F13" s="16"/>
      <c r="G13" s="16"/>
      <c r="H13" s="16"/>
      <c r="I13" s="14"/>
      <c r="J13" s="2" t="s">
        <v>3807</v>
      </c>
    </row>
    <row r="14" ht="12.75" customHeight="1" spans="1:10">
      <c r="A14" s="13" t="str">
        <f t="shared" si="1"/>
        <v/>
      </c>
      <c r="B14" s="14"/>
      <c r="C14" s="15"/>
      <c r="D14" s="16"/>
      <c r="E14" s="16"/>
      <c r="F14" s="16"/>
      <c r="G14" s="16"/>
      <c r="H14" s="16"/>
      <c r="I14" s="14"/>
      <c r="J14" s="2" t="s">
        <v>3808</v>
      </c>
    </row>
    <row r="15" ht="12.75" customHeight="1" spans="1:10">
      <c r="A15" s="13" t="str">
        <f t="shared" si="1"/>
        <v/>
      </c>
      <c r="B15" s="14"/>
      <c r="C15" s="15"/>
      <c r="D15" s="16"/>
      <c r="E15" s="16"/>
      <c r="F15" s="16"/>
      <c r="G15" s="16"/>
      <c r="H15" s="16"/>
      <c r="I15" s="14"/>
      <c r="J15" s="2" t="s">
        <v>3809</v>
      </c>
    </row>
    <row r="16" ht="12.75" customHeight="1" spans="1:10">
      <c r="A16" s="13" t="str">
        <f t="shared" si="1"/>
        <v/>
      </c>
      <c r="B16" s="14"/>
      <c r="C16" s="15"/>
      <c r="D16" s="16"/>
      <c r="E16" s="16"/>
      <c r="F16" s="16"/>
      <c r="G16" s="16"/>
      <c r="H16" s="16"/>
      <c r="I16" s="14"/>
      <c r="J16" s="2" t="s">
        <v>3810</v>
      </c>
    </row>
    <row r="17" ht="12.75" customHeight="1" spans="1:10">
      <c r="A17" s="13" t="str">
        <f t="shared" si="1"/>
        <v/>
      </c>
      <c r="B17" s="14"/>
      <c r="C17" s="15"/>
      <c r="D17" s="16"/>
      <c r="E17" s="16"/>
      <c r="F17" s="16"/>
      <c r="G17" s="16"/>
      <c r="H17" s="16"/>
      <c r="I17" s="14"/>
      <c r="J17" s="2" t="s">
        <v>3811</v>
      </c>
    </row>
    <row r="18" ht="12.75" customHeight="1" spans="1:10">
      <c r="A18" s="13" t="str">
        <f t="shared" si="1"/>
        <v/>
      </c>
      <c r="B18" s="14"/>
      <c r="C18" s="15"/>
      <c r="D18" s="16"/>
      <c r="E18" s="16"/>
      <c r="F18" s="16"/>
      <c r="G18" s="16"/>
      <c r="H18" s="16"/>
      <c r="I18" s="14"/>
      <c r="J18" s="2" t="s">
        <v>3812</v>
      </c>
    </row>
    <row r="19" ht="12.75" customHeight="1" spans="1:10">
      <c r="A19" s="13" t="str">
        <f t="shared" si="1"/>
        <v/>
      </c>
      <c r="B19" s="14"/>
      <c r="C19" s="15"/>
      <c r="D19" s="16"/>
      <c r="E19" s="16"/>
      <c r="F19" s="16"/>
      <c r="G19" s="16"/>
      <c r="H19" s="16"/>
      <c r="I19" s="14"/>
      <c r="J19" s="2" t="s">
        <v>3813</v>
      </c>
    </row>
    <row r="20" ht="12.75" customHeight="1" spans="1:10">
      <c r="A20" s="13" t="str">
        <f t="shared" si="1"/>
        <v/>
      </c>
      <c r="B20" s="14"/>
      <c r="C20" s="15"/>
      <c r="D20" s="16"/>
      <c r="E20" s="16"/>
      <c r="F20" s="16"/>
      <c r="G20" s="16"/>
      <c r="H20" s="16"/>
      <c r="I20" s="14"/>
      <c r="J20" s="2" t="s">
        <v>3814</v>
      </c>
    </row>
    <row r="21" ht="12.75" customHeight="1" spans="1:10">
      <c r="A21" s="13" t="str">
        <f t="shared" si="1"/>
        <v/>
      </c>
      <c r="B21" s="14"/>
      <c r="C21" s="15"/>
      <c r="D21" s="16"/>
      <c r="E21" s="16"/>
      <c r="F21" s="16"/>
      <c r="G21" s="16"/>
      <c r="H21" s="16"/>
      <c r="I21" s="14"/>
      <c r="J21" s="2" t="s">
        <v>3815</v>
      </c>
    </row>
    <row r="22" ht="12.75" customHeight="1" spans="1:10">
      <c r="A22" s="13" t="str">
        <f t="shared" si="1"/>
        <v/>
      </c>
      <c r="B22" s="14"/>
      <c r="C22" s="15"/>
      <c r="D22" s="16"/>
      <c r="E22" s="16"/>
      <c r="F22" s="16"/>
      <c r="G22" s="16"/>
      <c r="H22" s="16"/>
      <c r="I22" s="14"/>
      <c r="J22" s="2" t="s">
        <v>3816</v>
      </c>
    </row>
    <row r="23" ht="12.75" customHeight="1" spans="1:10">
      <c r="A23" s="13" t="str">
        <f t="shared" si="1"/>
        <v/>
      </c>
      <c r="B23" s="14"/>
      <c r="C23" s="15"/>
      <c r="D23" s="16"/>
      <c r="E23" s="16"/>
      <c r="F23" s="16"/>
      <c r="G23" s="16"/>
      <c r="H23" s="16"/>
      <c r="I23" s="14"/>
      <c r="J23" s="2" t="s">
        <v>3817</v>
      </c>
    </row>
    <row r="24" ht="12.75" customHeight="1" spans="1:10">
      <c r="A24" s="13" t="str">
        <f t="shared" si="1"/>
        <v/>
      </c>
      <c r="B24" s="14"/>
      <c r="C24" s="15"/>
      <c r="D24" s="16"/>
      <c r="E24" s="16"/>
      <c r="F24" s="16"/>
      <c r="G24" s="16"/>
      <c r="H24" s="16"/>
      <c r="I24" s="14"/>
      <c r="J24" s="2" t="s">
        <v>3818</v>
      </c>
    </row>
    <row r="25" ht="12.75" customHeight="1" spans="1:10">
      <c r="A25" s="13" t="str">
        <f t="shared" si="1"/>
        <v/>
      </c>
      <c r="B25" s="14"/>
      <c r="C25" s="15"/>
      <c r="D25" s="16"/>
      <c r="E25" s="16"/>
      <c r="F25" s="16"/>
      <c r="G25" s="16"/>
      <c r="H25" s="16"/>
      <c r="I25" s="14"/>
      <c r="J25" s="2" t="s">
        <v>3819</v>
      </c>
    </row>
    <row r="26" ht="12.75" customHeight="1" spans="1:10">
      <c r="A26" s="13" t="str">
        <f t="shared" si="1"/>
        <v/>
      </c>
      <c r="B26" s="14"/>
      <c r="C26" s="15"/>
      <c r="D26" s="16"/>
      <c r="E26" s="16"/>
      <c r="F26" s="16"/>
      <c r="G26" s="16"/>
      <c r="H26" s="16"/>
      <c r="I26" s="14"/>
      <c r="J26" s="2" t="s">
        <v>3820</v>
      </c>
    </row>
    <row r="27" customHeight="1" spans="1:9">
      <c r="A27" s="17" t="s">
        <v>1311</v>
      </c>
      <c r="B27" s="18"/>
      <c r="C27" s="17"/>
      <c r="D27" s="17"/>
      <c r="E27" s="17"/>
      <c r="F27" s="23">
        <f>SUM(F7:F26)</f>
        <v>0</v>
      </c>
      <c r="G27" s="23">
        <f>SUM(G7:G26)</f>
        <v>0</v>
      </c>
      <c r="H27" s="23"/>
      <c r="I27" s="20"/>
    </row>
    <row r="28" customHeight="1" spans="1:10">
      <c r="A28" s="3" t="e">
        <f>#REF!&amp;"填表人："&amp;#REF!</f>
        <v>#REF!</v>
      </c>
      <c r="G28" s="3" t="e">
        <f>"评估人员："&amp;#REF!</f>
        <v>#REF!</v>
      </c>
      <c r="J28" s="3" t="s">
        <v>1270</v>
      </c>
    </row>
    <row r="29" customHeight="1" spans="1:1">
      <c r="A29" s="3" t="e">
        <f>"填表日期："&amp;YEAR(#REF!)&amp;"年"&amp;MONTH(#REF!)&amp;"月"&amp;DAY(#REF!)&amp;"日"</f>
        <v>#REF!</v>
      </c>
    </row>
  </sheetData>
  <mergeCells count="4">
    <mergeCell ref="A2:I2"/>
    <mergeCell ref="A3:I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8"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1">
    <pageSetUpPr fitToPage="1"/>
  </sheetPr>
  <dimension ref="A1:AF30"/>
  <sheetViews>
    <sheetView showGridLines="0" zoomScale="96" zoomScaleNormal="96" workbookViewId="0">
      <selection activeCell="J8" sqref="J8"/>
    </sheetView>
  </sheetViews>
  <sheetFormatPr defaultColWidth="9" defaultRowHeight="15.75" customHeight="1"/>
  <cols>
    <col min="1" max="1" width="6.5" style="3" customWidth="1"/>
    <col min="2" max="2" width="22" style="3" customWidth="1"/>
    <col min="3" max="6" width="12.2083333333333" style="3" customWidth="1"/>
    <col min="7" max="7" width="11.7083333333333" style="3" customWidth="1"/>
    <col min="8" max="8" width="16.7083333333333" style="3" customWidth="1"/>
    <col min="9" max="9" width="10.7083333333333" style="3" customWidth="1"/>
    <col min="10" max="10" width="10.2083333333333" style="3" customWidth="1"/>
    <col min="11" max="11" width="18.2083333333333" style="3" customWidth="1"/>
    <col min="12" max="12" width="16.5" style="3" customWidth="1"/>
    <col min="13" max="13" width="14.7083333333333" style="3" customWidth="1"/>
    <col min="14" max="15" width="10.7083333333333" style="3" customWidth="1"/>
    <col min="16" max="16" width="9.70833333333333" style="3" customWidth="1"/>
    <col min="17" max="17" width="13.7083333333333" style="3" customWidth="1"/>
    <col min="18" max="18" width="12.2083333333333" style="3" customWidth="1"/>
    <col min="19" max="19" width="11.5" style="3" customWidth="1"/>
    <col min="20" max="20" width="21.2083333333333" style="3" customWidth="1"/>
    <col min="21" max="23" width="9.70833333333333" style="3" customWidth="1"/>
    <col min="24" max="24" width="13.5" style="3" customWidth="1"/>
    <col min="25" max="26" width="9.70833333333333" style="3" customWidth="1"/>
    <col min="27" max="27" width="4.70833333333333" style="3" customWidth="1"/>
    <col min="28" max="28" width="11" style="3" customWidth="1"/>
    <col min="29" max="30" width="15.7083333333333" style="3" customWidth="1"/>
    <col min="31" max="31" width="9.70833333333333" style="3" customWidth="1"/>
    <col min="32" max="33" width="9" style="3" customWidth="1"/>
    <col min="34" max="16384" width="9" style="3"/>
  </cols>
  <sheetData>
    <row r="1" customHeight="1" spans="1:1">
      <c r="A1" s="4" t="s">
        <v>0</v>
      </c>
    </row>
    <row r="2" s="1" customFormat="1" ht="30" customHeight="1" spans="1:1">
      <c r="A2" s="5" t="s">
        <v>3821</v>
      </c>
    </row>
    <row r="3" customHeight="1" spans="1:1">
      <c r="A3" s="2" t="e">
        <f>"评估基准日："&amp;TEXT(#REF!,"yyyy年mm月dd日")</f>
        <v>#REF!</v>
      </c>
    </row>
    <row r="4" ht="14.25" customHeight="1" spans="1:3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7" t="s">
        <v>3822</v>
      </c>
    </row>
    <row r="5" customHeight="1" spans="1:31">
      <c r="A5" s="10" t="e">
        <f>#REF!&amp;"："&amp;#REF!</f>
        <v>#REF!</v>
      </c>
      <c r="B5" s="44"/>
      <c r="C5" s="44"/>
      <c r="D5" s="44"/>
      <c r="E5" s="44"/>
      <c r="F5" s="44"/>
      <c r="G5" s="44"/>
      <c r="H5" s="44"/>
      <c r="I5" s="44"/>
      <c r="J5" s="44"/>
      <c r="K5" s="44"/>
      <c r="L5" s="44"/>
      <c r="M5" s="44"/>
      <c r="N5" s="44"/>
      <c r="O5" s="44"/>
      <c r="P5" s="44"/>
      <c r="Q5" s="44"/>
      <c r="R5" s="44"/>
      <c r="S5" s="44"/>
      <c r="T5" s="44"/>
      <c r="U5" s="44"/>
      <c r="V5" s="44"/>
      <c r="W5" s="44"/>
      <c r="X5" s="44"/>
      <c r="Y5" s="44"/>
      <c r="Z5" s="44"/>
      <c r="AA5" s="44"/>
      <c r="AB5" s="44"/>
      <c r="AE5" s="7" t="s">
        <v>1231</v>
      </c>
    </row>
    <row r="6" s="2" customFormat="1" customHeight="1" spans="1:32">
      <c r="A6" s="25" t="s">
        <v>4</v>
      </c>
      <c r="B6" s="25" t="s">
        <v>822</v>
      </c>
      <c r="C6" s="25" t="s">
        <v>823</v>
      </c>
      <c r="D6" s="25" t="s">
        <v>714</v>
      </c>
      <c r="E6" s="25" t="s">
        <v>824</v>
      </c>
      <c r="F6" s="25" t="s">
        <v>825</v>
      </c>
      <c r="G6" s="48" t="s">
        <v>3823</v>
      </c>
      <c r="H6" s="48" t="s">
        <v>3824</v>
      </c>
      <c r="I6" s="52" t="s">
        <v>3825</v>
      </c>
      <c r="J6" s="53" t="s">
        <v>3826</v>
      </c>
      <c r="K6" s="48" t="s">
        <v>3827</v>
      </c>
      <c r="L6" s="52" t="s">
        <v>3800</v>
      </c>
      <c r="M6" s="52" t="s">
        <v>3828</v>
      </c>
      <c r="N6" s="54" t="s">
        <v>3829</v>
      </c>
      <c r="O6" s="54"/>
      <c r="P6" s="54"/>
      <c r="Q6" s="54"/>
      <c r="R6" s="54"/>
      <c r="S6" s="54"/>
      <c r="T6" s="54" t="s">
        <v>3830</v>
      </c>
      <c r="U6" s="54"/>
      <c r="V6" s="54"/>
      <c r="W6" s="54"/>
      <c r="X6" s="54" t="s">
        <v>3831</v>
      </c>
      <c r="Y6" s="54"/>
      <c r="Z6" s="54"/>
      <c r="AA6" s="25" t="s">
        <v>3832</v>
      </c>
      <c r="AB6" s="25" t="s">
        <v>1243</v>
      </c>
      <c r="AC6" s="25" t="s">
        <v>6</v>
      </c>
      <c r="AD6" s="25" t="s">
        <v>7</v>
      </c>
      <c r="AE6" s="25" t="s">
        <v>176</v>
      </c>
      <c r="AF6" s="2" t="s">
        <v>1248</v>
      </c>
    </row>
    <row r="7" s="2" customFormat="1" ht="32.05" customHeight="1" spans="1:31">
      <c r="A7" s="25"/>
      <c r="B7" s="25"/>
      <c r="C7" s="25"/>
      <c r="D7" s="25"/>
      <c r="E7" s="25"/>
      <c r="F7" s="25"/>
      <c r="G7" s="48"/>
      <c r="H7" s="48"/>
      <c r="I7" s="52"/>
      <c r="J7" s="53"/>
      <c r="K7" s="48"/>
      <c r="L7" s="52"/>
      <c r="M7" s="52"/>
      <c r="N7" s="54" t="s">
        <v>3833</v>
      </c>
      <c r="O7" s="54" t="s">
        <v>3834</v>
      </c>
      <c r="P7" s="54" t="s">
        <v>3835</v>
      </c>
      <c r="Q7" s="54" t="s">
        <v>3836</v>
      </c>
      <c r="R7" s="54" t="s">
        <v>3837</v>
      </c>
      <c r="S7" s="54" t="s">
        <v>3838</v>
      </c>
      <c r="T7" s="54" t="s">
        <v>3839</v>
      </c>
      <c r="U7" s="54" t="s">
        <v>3840</v>
      </c>
      <c r="V7" s="54" t="s">
        <v>3841</v>
      </c>
      <c r="W7" s="54" t="s">
        <v>3842</v>
      </c>
      <c r="X7" s="54" t="s">
        <v>3843</v>
      </c>
      <c r="Y7" s="54" t="s">
        <v>3844</v>
      </c>
      <c r="Z7" s="54" t="s">
        <v>3845</v>
      </c>
      <c r="AA7" s="25"/>
      <c r="AB7" s="25"/>
      <c r="AC7" s="25"/>
      <c r="AD7" s="25"/>
      <c r="AE7" s="25"/>
    </row>
    <row r="8" ht="12.75" customHeight="1" spans="1:32">
      <c r="A8" s="13" t="str">
        <f t="shared" ref="A8" si="0">IF(B8="","",ROW()-6)</f>
        <v/>
      </c>
      <c r="B8" s="14"/>
      <c r="C8" s="14"/>
      <c r="D8" s="14"/>
      <c r="E8" s="49"/>
      <c r="F8" s="49"/>
      <c r="G8" s="27"/>
      <c r="H8" s="16"/>
      <c r="I8" s="16"/>
      <c r="J8" s="16"/>
      <c r="K8" s="16"/>
      <c r="L8" s="16"/>
      <c r="M8" s="14"/>
      <c r="N8" s="14"/>
      <c r="O8" s="14"/>
      <c r="P8" s="16"/>
      <c r="Q8" s="16"/>
      <c r="R8" s="16"/>
      <c r="S8" s="16"/>
      <c r="T8" s="14"/>
      <c r="U8" s="49"/>
      <c r="V8" s="49"/>
      <c r="W8" s="49"/>
      <c r="X8" s="14"/>
      <c r="Y8" s="49"/>
      <c r="Z8" s="49"/>
      <c r="AA8" s="46"/>
      <c r="AB8" s="46"/>
      <c r="AC8" s="16"/>
      <c r="AD8" s="16"/>
      <c r="AE8" s="14"/>
      <c r="AF8" s="2" t="s">
        <v>3846</v>
      </c>
    </row>
    <row r="9" ht="12.75" customHeight="1" spans="1:32">
      <c r="A9" s="13" t="str">
        <f t="shared" ref="A9:A27" si="1">IF(B9="","",ROW()-6)</f>
        <v/>
      </c>
      <c r="B9" s="14"/>
      <c r="C9" s="14"/>
      <c r="D9" s="14"/>
      <c r="E9" s="49"/>
      <c r="F9" s="49"/>
      <c r="G9" s="27"/>
      <c r="H9" s="16"/>
      <c r="I9" s="16"/>
      <c r="J9" s="16"/>
      <c r="K9" s="16"/>
      <c r="L9" s="16"/>
      <c r="M9" s="14"/>
      <c r="N9" s="14"/>
      <c r="O9" s="14"/>
      <c r="P9" s="16"/>
      <c r="Q9" s="16"/>
      <c r="R9" s="16"/>
      <c r="S9" s="16"/>
      <c r="T9" s="14"/>
      <c r="U9" s="49"/>
      <c r="V9" s="49"/>
      <c r="W9" s="49"/>
      <c r="X9" s="14"/>
      <c r="Y9" s="49"/>
      <c r="Z9" s="49"/>
      <c r="AA9" s="46"/>
      <c r="AB9" s="46"/>
      <c r="AC9" s="16"/>
      <c r="AD9" s="16"/>
      <c r="AE9" s="14"/>
      <c r="AF9" s="2" t="s">
        <v>3847</v>
      </c>
    </row>
    <row r="10" ht="12.75" customHeight="1" spans="1:32">
      <c r="A10" s="13" t="str">
        <f t="shared" si="1"/>
        <v/>
      </c>
      <c r="B10" s="14"/>
      <c r="C10" s="14"/>
      <c r="D10" s="14"/>
      <c r="E10" s="49"/>
      <c r="F10" s="49"/>
      <c r="G10" s="27"/>
      <c r="H10" s="16"/>
      <c r="I10" s="16"/>
      <c r="J10" s="16"/>
      <c r="K10" s="16"/>
      <c r="L10" s="16"/>
      <c r="M10" s="14"/>
      <c r="N10" s="14"/>
      <c r="O10" s="14"/>
      <c r="P10" s="16"/>
      <c r="Q10" s="16"/>
      <c r="R10" s="16"/>
      <c r="S10" s="16"/>
      <c r="T10" s="14"/>
      <c r="U10" s="49"/>
      <c r="V10" s="49"/>
      <c r="W10" s="49"/>
      <c r="X10" s="14"/>
      <c r="Y10" s="49"/>
      <c r="Z10" s="49"/>
      <c r="AA10" s="46"/>
      <c r="AB10" s="46"/>
      <c r="AC10" s="16"/>
      <c r="AD10" s="16"/>
      <c r="AE10" s="14"/>
      <c r="AF10" s="2" t="s">
        <v>3848</v>
      </c>
    </row>
    <row r="11" ht="12.75" customHeight="1" spans="1:32">
      <c r="A11" s="13" t="str">
        <f t="shared" si="1"/>
        <v/>
      </c>
      <c r="B11" s="14"/>
      <c r="C11" s="14"/>
      <c r="D11" s="14"/>
      <c r="E11" s="49"/>
      <c r="F11" s="49"/>
      <c r="G11" s="27"/>
      <c r="H11" s="16"/>
      <c r="I11" s="16"/>
      <c r="J11" s="16"/>
      <c r="K11" s="16"/>
      <c r="L11" s="16"/>
      <c r="M11" s="14"/>
      <c r="N11" s="14"/>
      <c r="O11" s="14"/>
      <c r="P11" s="16"/>
      <c r="Q11" s="16"/>
      <c r="R11" s="16"/>
      <c r="S11" s="16"/>
      <c r="T11" s="14"/>
      <c r="U11" s="49"/>
      <c r="V11" s="49"/>
      <c r="W11" s="49"/>
      <c r="X11" s="14"/>
      <c r="Y11" s="49"/>
      <c r="Z11" s="49"/>
      <c r="AA11" s="46"/>
      <c r="AB11" s="46"/>
      <c r="AC11" s="16"/>
      <c r="AD11" s="16"/>
      <c r="AE11" s="14"/>
      <c r="AF11" s="2" t="s">
        <v>3849</v>
      </c>
    </row>
    <row r="12" ht="12.75" customHeight="1" spans="1:32">
      <c r="A12" s="13" t="str">
        <f t="shared" si="1"/>
        <v/>
      </c>
      <c r="B12" s="14"/>
      <c r="C12" s="14"/>
      <c r="D12" s="14"/>
      <c r="E12" s="49"/>
      <c r="F12" s="49"/>
      <c r="G12" s="27"/>
      <c r="H12" s="16"/>
      <c r="I12" s="16"/>
      <c r="J12" s="16"/>
      <c r="K12" s="16"/>
      <c r="L12" s="16"/>
      <c r="M12" s="14"/>
      <c r="N12" s="14"/>
      <c r="O12" s="14"/>
      <c r="P12" s="16"/>
      <c r="Q12" s="16"/>
      <c r="R12" s="16"/>
      <c r="S12" s="16"/>
      <c r="T12" s="14"/>
      <c r="U12" s="49"/>
      <c r="V12" s="49"/>
      <c r="W12" s="49"/>
      <c r="X12" s="14"/>
      <c r="Y12" s="49"/>
      <c r="Z12" s="49"/>
      <c r="AA12" s="46"/>
      <c r="AB12" s="46"/>
      <c r="AC12" s="16"/>
      <c r="AD12" s="16"/>
      <c r="AE12" s="14"/>
      <c r="AF12" s="2" t="s">
        <v>3850</v>
      </c>
    </row>
    <row r="13" ht="12.75" customHeight="1" spans="1:32">
      <c r="A13" s="13" t="str">
        <f t="shared" si="1"/>
        <v/>
      </c>
      <c r="B13" s="14"/>
      <c r="C13" s="14"/>
      <c r="D13" s="14"/>
      <c r="E13" s="49"/>
      <c r="F13" s="49"/>
      <c r="G13" s="27"/>
      <c r="H13" s="16"/>
      <c r="I13" s="16"/>
      <c r="J13" s="16"/>
      <c r="K13" s="16"/>
      <c r="L13" s="16"/>
      <c r="M13" s="14"/>
      <c r="N13" s="14"/>
      <c r="O13" s="14"/>
      <c r="P13" s="16"/>
      <c r="Q13" s="16"/>
      <c r="R13" s="16"/>
      <c r="S13" s="16"/>
      <c r="T13" s="14"/>
      <c r="U13" s="49"/>
      <c r="V13" s="49"/>
      <c r="W13" s="49"/>
      <c r="X13" s="14"/>
      <c r="Y13" s="49"/>
      <c r="Z13" s="49"/>
      <c r="AA13" s="46"/>
      <c r="AB13" s="46"/>
      <c r="AC13" s="16"/>
      <c r="AD13" s="16"/>
      <c r="AE13" s="14"/>
      <c r="AF13" s="2" t="s">
        <v>3851</v>
      </c>
    </row>
    <row r="14" ht="12.75" customHeight="1" spans="1:32">
      <c r="A14" s="13" t="str">
        <f t="shared" si="1"/>
        <v/>
      </c>
      <c r="B14" s="14"/>
      <c r="C14" s="14"/>
      <c r="D14" s="14"/>
      <c r="E14" s="49"/>
      <c r="F14" s="49"/>
      <c r="G14" s="27"/>
      <c r="H14" s="16"/>
      <c r="I14" s="16"/>
      <c r="J14" s="16"/>
      <c r="K14" s="16"/>
      <c r="L14" s="16"/>
      <c r="M14" s="14"/>
      <c r="N14" s="14"/>
      <c r="O14" s="14"/>
      <c r="P14" s="16"/>
      <c r="Q14" s="16"/>
      <c r="R14" s="16"/>
      <c r="S14" s="16"/>
      <c r="T14" s="14"/>
      <c r="U14" s="49"/>
      <c r="V14" s="49"/>
      <c r="W14" s="49"/>
      <c r="X14" s="14"/>
      <c r="Y14" s="49"/>
      <c r="Z14" s="49"/>
      <c r="AA14" s="46"/>
      <c r="AB14" s="46"/>
      <c r="AC14" s="16"/>
      <c r="AD14" s="16"/>
      <c r="AE14" s="14"/>
      <c r="AF14" s="2" t="s">
        <v>3852</v>
      </c>
    </row>
    <row r="15" ht="12.75" customHeight="1" spans="1:32">
      <c r="A15" s="13" t="str">
        <f t="shared" si="1"/>
        <v/>
      </c>
      <c r="B15" s="14"/>
      <c r="C15" s="14"/>
      <c r="D15" s="14"/>
      <c r="E15" s="49"/>
      <c r="F15" s="49"/>
      <c r="G15" s="27"/>
      <c r="H15" s="16"/>
      <c r="I15" s="16"/>
      <c r="J15" s="16"/>
      <c r="K15" s="16"/>
      <c r="L15" s="16"/>
      <c r="M15" s="14"/>
      <c r="N15" s="14"/>
      <c r="O15" s="14"/>
      <c r="P15" s="16"/>
      <c r="Q15" s="16"/>
      <c r="R15" s="16"/>
      <c r="S15" s="16"/>
      <c r="T15" s="14"/>
      <c r="U15" s="49"/>
      <c r="V15" s="49"/>
      <c r="W15" s="49"/>
      <c r="X15" s="14"/>
      <c r="Y15" s="49"/>
      <c r="Z15" s="49"/>
      <c r="AA15" s="46"/>
      <c r="AB15" s="46"/>
      <c r="AC15" s="16"/>
      <c r="AD15" s="16"/>
      <c r="AE15" s="14"/>
      <c r="AF15" s="2" t="s">
        <v>3853</v>
      </c>
    </row>
    <row r="16" ht="12.75" customHeight="1" spans="1:32">
      <c r="A16" s="13" t="str">
        <f t="shared" si="1"/>
        <v/>
      </c>
      <c r="B16" s="14"/>
      <c r="C16" s="14"/>
      <c r="D16" s="14"/>
      <c r="E16" s="49"/>
      <c r="F16" s="49"/>
      <c r="G16" s="27"/>
      <c r="H16" s="16"/>
      <c r="I16" s="16"/>
      <c r="J16" s="16"/>
      <c r="K16" s="16"/>
      <c r="L16" s="16"/>
      <c r="M16" s="14"/>
      <c r="N16" s="14"/>
      <c r="O16" s="14"/>
      <c r="P16" s="16"/>
      <c r="Q16" s="16"/>
      <c r="R16" s="16"/>
      <c r="S16" s="16"/>
      <c r="T16" s="14"/>
      <c r="U16" s="49"/>
      <c r="V16" s="49"/>
      <c r="W16" s="49"/>
      <c r="X16" s="14"/>
      <c r="Y16" s="49"/>
      <c r="Z16" s="49"/>
      <c r="AA16" s="46"/>
      <c r="AB16" s="46"/>
      <c r="AC16" s="16"/>
      <c r="AD16" s="16"/>
      <c r="AE16" s="14"/>
      <c r="AF16" s="2" t="s">
        <v>3854</v>
      </c>
    </row>
    <row r="17" ht="12.75" customHeight="1" spans="1:32">
      <c r="A17" s="13" t="str">
        <f t="shared" si="1"/>
        <v/>
      </c>
      <c r="B17" s="14"/>
      <c r="C17" s="14"/>
      <c r="D17" s="14"/>
      <c r="E17" s="49"/>
      <c r="F17" s="49"/>
      <c r="G17" s="27"/>
      <c r="H17" s="16"/>
      <c r="I17" s="16"/>
      <c r="J17" s="16"/>
      <c r="K17" s="16"/>
      <c r="L17" s="16"/>
      <c r="M17" s="14"/>
      <c r="N17" s="14"/>
      <c r="O17" s="14"/>
      <c r="P17" s="16"/>
      <c r="Q17" s="16"/>
      <c r="R17" s="16"/>
      <c r="S17" s="16"/>
      <c r="T17" s="14"/>
      <c r="U17" s="49"/>
      <c r="V17" s="49"/>
      <c r="W17" s="49"/>
      <c r="X17" s="14"/>
      <c r="Y17" s="49"/>
      <c r="Z17" s="49"/>
      <c r="AA17" s="46"/>
      <c r="AB17" s="46"/>
      <c r="AC17" s="16"/>
      <c r="AD17" s="16"/>
      <c r="AE17" s="14"/>
      <c r="AF17" s="2" t="s">
        <v>3855</v>
      </c>
    </row>
    <row r="18" ht="12.75" customHeight="1" spans="1:32">
      <c r="A18" s="13" t="str">
        <f t="shared" si="1"/>
        <v/>
      </c>
      <c r="B18" s="14"/>
      <c r="C18" s="14"/>
      <c r="D18" s="14"/>
      <c r="E18" s="49"/>
      <c r="F18" s="49"/>
      <c r="G18" s="27"/>
      <c r="H18" s="16"/>
      <c r="I18" s="16"/>
      <c r="J18" s="16"/>
      <c r="K18" s="16"/>
      <c r="L18" s="16"/>
      <c r="M18" s="14"/>
      <c r="N18" s="14"/>
      <c r="O18" s="14"/>
      <c r="P18" s="16"/>
      <c r="Q18" s="16"/>
      <c r="R18" s="16"/>
      <c r="S18" s="16"/>
      <c r="T18" s="14"/>
      <c r="U18" s="49"/>
      <c r="V18" s="49"/>
      <c r="W18" s="49"/>
      <c r="X18" s="14"/>
      <c r="Y18" s="49"/>
      <c r="Z18" s="49"/>
      <c r="AA18" s="46"/>
      <c r="AB18" s="46"/>
      <c r="AC18" s="16"/>
      <c r="AD18" s="16"/>
      <c r="AE18" s="14"/>
      <c r="AF18" s="2" t="s">
        <v>3856</v>
      </c>
    </row>
    <row r="19" ht="12.75" customHeight="1" spans="1:32">
      <c r="A19" s="13" t="str">
        <f t="shared" si="1"/>
        <v/>
      </c>
      <c r="B19" s="14"/>
      <c r="C19" s="14"/>
      <c r="D19" s="14"/>
      <c r="E19" s="49"/>
      <c r="F19" s="49"/>
      <c r="G19" s="27"/>
      <c r="H19" s="16"/>
      <c r="I19" s="16"/>
      <c r="J19" s="16"/>
      <c r="K19" s="16"/>
      <c r="L19" s="16"/>
      <c r="M19" s="14"/>
      <c r="N19" s="14"/>
      <c r="O19" s="14"/>
      <c r="P19" s="16"/>
      <c r="Q19" s="16"/>
      <c r="R19" s="16"/>
      <c r="S19" s="16"/>
      <c r="T19" s="14"/>
      <c r="U19" s="49"/>
      <c r="V19" s="49"/>
      <c r="W19" s="49"/>
      <c r="X19" s="14"/>
      <c r="Y19" s="49"/>
      <c r="Z19" s="49"/>
      <c r="AA19" s="46"/>
      <c r="AB19" s="46"/>
      <c r="AC19" s="16"/>
      <c r="AD19" s="16"/>
      <c r="AE19" s="14"/>
      <c r="AF19" s="2" t="s">
        <v>3857</v>
      </c>
    </row>
    <row r="20" ht="12.75" customHeight="1" spans="1:32">
      <c r="A20" s="13" t="str">
        <f t="shared" si="1"/>
        <v/>
      </c>
      <c r="B20" s="14"/>
      <c r="C20" s="14"/>
      <c r="D20" s="14"/>
      <c r="E20" s="49"/>
      <c r="F20" s="49"/>
      <c r="G20" s="27"/>
      <c r="H20" s="16"/>
      <c r="I20" s="16"/>
      <c r="J20" s="16"/>
      <c r="K20" s="16"/>
      <c r="L20" s="16"/>
      <c r="M20" s="14"/>
      <c r="N20" s="14"/>
      <c r="O20" s="14"/>
      <c r="P20" s="16"/>
      <c r="Q20" s="16"/>
      <c r="R20" s="16"/>
      <c r="S20" s="16"/>
      <c r="T20" s="14"/>
      <c r="U20" s="49"/>
      <c r="V20" s="49"/>
      <c r="W20" s="49"/>
      <c r="X20" s="14"/>
      <c r="Y20" s="49"/>
      <c r="Z20" s="49"/>
      <c r="AA20" s="46"/>
      <c r="AB20" s="46"/>
      <c r="AC20" s="16"/>
      <c r="AD20" s="16"/>
      <c r="AE20" s="14"/>
      <c r="AF20" s="2" t="s">
        <v>3858</v>
      </c>
    </row>
    <row r="21" ht="12.75" customHeight="1" spans="1:32">
      <c r="A21" s="13" t="str">
        <f t="shared" si="1"/>
        <v/>
      </c>
      <c r="B21" s="14"/>
      <c r="C21" s="14"/>
      <c r="D21" s="14"/>
      <c r="E21" s="49"/>
      <c r="F21" s="49"/>
      <c r="G21" s="27"/>
      <c r="H21" s="16"/>
      <c r="I21" s="16"/>
      <c r="J21" s="16"/>
      <c r="K21" s="16"/>
      <c r="L21" s="16"/>
      <c r="M21" s="14"/>
      <c r="N21" s="14"/>
      <c r="O21" s="14"/>
      <c r="P21" s="16"/>
      <c r="Q21" s="16"/>
      <c r="R21" s="16"/>
      <c r="S21" s="16"/>
      <c r="T21" s="14"/>
      <c r="U21" s="49"/>
      <c r="V21" s="49"/>
      <c r="W21" s="49"/>
      <c r="X21" s="14"/>
      <c r="Y21" s="49"/>
      <c r="Z21" s="49"/>
      <c r="AA21" s="46"/>
      <c r="AB21" s="46"/>
      <c r="AC21" s="16"/>
      <c r="AD21" s="16"/>
      <c r="AE21" s="14"/>
      <c r="AF21" s="2" t="s">
        <v>3859</v>
      </c>
    </row>
    <row r="22" ht="12.75" customHeight="1" spans="1:32">
      <c r="A22" s="13" t="str">
        <f t="shared" si="1"/>
        <v/>
      </c>
      <c r="B22" s="14"/>
      <c r="C22" s="14"/>
      <c r="D22" s="14"/>
      <c r="E22" s="49"/>
      <c r="F22" s="49"/>
      <c r="G22" s="27"/>
      <c r="H22" s="16"/>
      <c r="I22" s="16"/>
      <c r="J22" s="16"/>
      <c r="K22" s="16"/>
      <c r="L22" s="16"/>
      <c r="M22" s="14"/>
      <c r="N22" s="14"/>
      <c r="O22" s="14"/>
      <c r="P22" s="16"/>
      <c r="Q22" s="16"/>
      <c r="R22" s="16"/>
      <c r="S22" s="16"/>
      <c r="T22" s="14"/>
      <c r="U22" s="49"/>
      <c r="V22" s="49"/>
      <c r="W22" s="49"/>
      <c r="X22" s="14"/>
      <c r="Y22" s="49"/>
      <c r="Z22" s="49"/>
      <c r="AA22" s="46"/>
      <c r="AB22" s="46"/>
      <c r="AC22" s="16"/>
      <c r="AD22" s="16"/>
      <c r="AE22" s="14"/>
      <c r="AF22" s="2" t="s">
        <v>3860</v>
      </c>
    </row>
    <row r="23" ht="12.75" customHeight="1" spans="1:32">
      <c r="A23" s="13" t="str">
        <f t="shared" si="1"/>
        <v/>
      </c>
      <c r="B23" s="14"/>
      <c r="C23" s="14"/>
      <c r="D23" s="14"/>
      <c r="E23" s="49"/>
      <c r="F23" s="49"/>
      <c r="G23" s="27"/>
      <c r="H23" s="16"/>
      <c r="I23" s="16"/>
      <c r="J23" s="16"/>
      <c r="K23" s="16"/>
      <c r="L23" s="16"/>
      <c r="M23" s="14"/>
      <c r="N23" s="14"/>
      <c r="O23" s="14"/>
      <c r="P23" s="16"/>
      <c r="Q23" s="16"/>
      <c r="R23" s="16"/>
      <c r="S23" s="16"/>
      <c r="T23" s="14"/>
      <c r="U23" s="49"/>
      <c r="V23" s="49"/>
      <c r="W23" s="49"/>
      <c r="X23" s="14"/>
      <c r="Y23" s="49"/>
      <c r="Z23" s="49"/>
      <c r="AA23" s="46"/>
      <c r="AB23" s="46"/>
      <c r="AC23" s="16"/>
      <c r="AD23" s="16"/>
      <c r="AE23" s="14"/>
      <c r="AF23" s="2" t="s">
        <v>3861</v>
      </c>
    </row>
    <row r="24" ht="12.75" customHeight="1" spans="1:32">
      <c r="A24" s="13" t="str">
        <f t="shared" si="1"/>
        <v/>
      </c>
      <c r="B24" s="14"/>
      <c r="C24" s="14"/>
      <c r="D24" s="14"/>
      <c r="E24" s="49"/>
      <c r="F24" s="49"/>
      <c r="G24" s="27"/>
      <c r="H24" s="16"/>
      <c r="I24" s="16"/>
      <c r="J24" s="16"/>
      <c r="K24" s="16"/>
      <c r="L24" s="16"/>
      <c r="M24" s="14"/>
      <c r="N24" s="14"/>
      <c r="O24" s="14"/>
      <c r="P24" s="16"/>
      <c r="Q24" s="16"/>
      <c r="R24" s="16"/>
      <c r="S24" s="16"/>
      <c r="T24" s="14"/>
      <c r="U24" s="49"/>
      <c r="V24" s="49"/>
      <c r="W24" s="49"/>
      <c r="X24" s="14"/>
      <c r="Y24" s="49"/>
      <c r="Z24" s="49"/>
      <c r="AA24" s="46"/>
      <c r="AB24" s="46"/>
      <c r="AC24" s="16"/>
      <c r="AD24" s="16"/>
      <c r="AE24" s="14"/>
      <c r="AF24" s="2" t="s">
        <v>3862</v>
      </c>
    </row>
    <row r="25" ht="12.75" customHeight="1" spans="1:32">
      <c r="A25" s="13" t="str">
        <f t="shared" si="1"/>
        <v/>
      </c>
      <c r="B25" s="14"/>
      <c r="C25" s="14"/>
      <c r="D25" s="14"/>
      <c r="E25" s="49"/>
      <c r="F25" s="49"/>
      <c r="G25" s="27"/>
      <c r="H25" s="16"/>
      <c r="I25" s="16"/>
      <c r="J25" s="16"/>
      <c r="K25" s="16"/>
      <c r="L25" s="16"/>
      <c r="M25" s="14"/>
      <c r="N25" s="14"/>
      <c r="O25" s="14"/>
      <c r="P25" s="16"/>
      <c r="Q25" s="16"/>
      <c r="R25" s="16"/>
      <c r="S25" s="16"/>
      <c r="T25" s="14"/>
      <c r="U25" s="49"/>
      <c r="V25" s="49"/>
      <c r="W25" s="49"/>
      <c r="X25" s="14"/>
      <c r="Y25" s="49"/>
      <c r="Z25" s="49"/>
      <c r="AA25" s="46"/>
      <c r="AB25" s="46"/>
      <c r="AC25" s="16"/>
      <c r="AD25" s="16"/>
      <c r="AE25" s="14"/>
      <c r="AF25" s="2" t="s">
        <v>3863</v>
      </c>
    </row>
    <row r="26" ht="12.75" customHeight="1" spans="1:32">
      <c r="A26" s="13" t="str">
        <f t="shared" si="1"/>
        <v/>
      </c>
      <c r="B26" s="14"/>
      <c r="C26" s="14"/>
      <c r="D26" s="14"/>
      <c r="E26" s="49"/>
      <c r="F26" s="49"/>
      <c r="G26" s="27"/>
      <c r="H26" s="16"/>
      <c r="I26" s="16"/>
      <c r="J26" s="16"/>
      <c r="K26" s="16"/>
      <c r="L26" s="16"/>
      <c r="M26" s="14"/>
      <c r="N26" s="14"/>
      <c r="O26" s="14"/>
      <c r="P26" s="16"/>
      <c r="Q26" s="16"/>
      <c r="R26" s="16"/>
      <c r="S26" s="16"/>
      <c r="T26" s="14"/>
      <c r="U26" s="49"/>
      <c r="V26" s="49"/>
      <c r="W26" s="49"/>
      <c r="X26" s="14"/>
      <c r="Y26" s="49"/>
      <c r="Z26" s="49"/>
      <c r="AA26" s="46"/>
      <c r="AB26" s="46"/>
      <c r="AC26" s="16"/>
      <c r="AD26" s="16"/>
      <c r="AE26" s="14"/>
      <c r="AF26" s="2" t="s">
        <v>3864</v>
      </c>
    </row>
    <row r="27" ht="12.75" customHeight="1" spans="1:32">
      <c r="A27" s="13" t="str">
        <f t="shared" si="1"/>
        <v/>
      </c>
      <c r="B27" s="14"/>
      <c r="C27" s="14"/>
      <c r="D27" s="14"/>
      <c r="E27" s="49"/>
      <c r="F27" s="49"/>
      <c r="G27" s="27"/>
      <c r="H27" s="16"/>
      <c r="I27" s="16"/>
      <c r="J27" s="16"/>
      <c r="K27" s="16"/>
      <c r="L27" s="16"/>
      <c r="M27" s="14"/>
      <c r="N27" s="14"/>
      <c r="O27" s="14"/>
      <c r="P27" s="16"/>
      <c r="Q27" s="16"/>
      <c r="R27" s="16"/>
      <c r="S27" s="16"/>
      <c r="T27" s="14"/>
      <c r="U27" s="49"/>
      <c r="V27" s="49"/>
      <c r="W27" s="49"/>
      <c r="X27" s="14"/>
      <c r="Y27" s="49"/>
      <c r="Z27" s="49"/>
      <c r="AA27" s="46"/>
      <c r="AB27" s="46"/>
      <c r="AC27" s="16"/>
      <c r="AD27" s="16"/>
      <c r="AE27" s="14"/>
      <c r="AF27" s="2" t="s">
        <v>3865</v>
      </c>
    </row>
    <row r="28" customHeight="1" spans="1:31">
      <c r="A28" s="25" t="s">
        <v>1311</v>
      </c>
      <c r="B28" s="50"/>
      <c r="C28" s="50"/>
      <c r="D28" s="50"/>
      <c r="E28" s="51"/>
      <c r="F28" s="51"/>
      <c r="G28" s="27"/>
      <c r="H28" s="16"/>
      <c r="I28" s="16"/>
      <c r="J28" s="16"/>
      <c r="K28" s="16"/>
      <c r="L28" s="16"/>
      <c r="M28" s="55"/>
      <c r="N28" s="50"/>
      <c r="O28" s="55"/>
      <c r="P28" s="16"/>
      <c r="Q28" s="16"/>
      <c r="R28" s="16"/>
      <c r="S28" s="16"/>
      <c r="T28" s="50"/>
      <c r="U28" s="56"/>
      <c r="V28" s="56"/>
      <c r="W28" s="56"/>
      <c r="X28" s="50"/>
      <c r="Y28" s="51"/>
      <c r="Z28" s="56"/>
      <c r="AA28" s="56"/>
      <c r="AB28" s="56"/>
      <c r="AC28" s="57">
        <f>SUM(AC8:AC27)</f>
        <v>0</v>
      </c>
      <c r="AD28" s="57">
        <f>SUM(AD8:AD27)</f>
        <v>0</v>
      </c>
      <c r="AE28" s="56"/>
    </row>
    <row r="29" customHeight="1" spans="1:32">
      <c r="A29" s="3" t="e">
        <f>#REF!&amp;"填表人："&amp;#REF!</f>
        <v>#REF!</v>
      </c>
      <c r="AD29" s="3" t="e">
        <f>"评估人员："&amp;#REF!</f>
        <v>#REF!</v>
      </c>
      <c r="AF29" s="3" t="s">
        <v>1270</v>
      </c>
    </row>
    <row r="30" customHeight="1" spans="1:1">
      <c r="A30" s="3" t="e">
        <f>"填表日期："&amp;YEAR(#REF!)&amp;"年"&amp;MONTH(#REF!)&amp;"月"&amp;DAY(#REF!)&amp;"日"</f>
        <v>#REF!</v>
      </c>
    </row>
  </sheetData>
  <mergeCells count="25">
    <mergeCell ref="A2:AE2"/>
    <mergeCell ref="A3:AE3"/>
    <mergeCell ref="A5:AB5"/>
    <mergeCell ref="N6:S6"/>
    <mergeCell ref="T6:W6"/>
    <mergeCell ref="X6:Z6"/>
    <mergeCell ref="A28:B28"/>
    <mergeCell ref="A6:A7"/>
    <mergeCell ref="B6:B7"/>
    <mergeCell ref="C6:C7"/>
    <mergeCell ref="D6:D7"/>
    <mergeCell ref="E6:E7"/>
    <mergeCell ref="F6:F7"/>
    <mergeCell ref="G6:G7"/>
    <mergeCell ref="H6:H7"/>
    <mergeCell ref="I6:I7"/>
    <mergeCell ref="J6:J7"/>
    <mergeCell ref="K6:K7"/>
    <mergeCell ref="L6:L7"/>
    <mergeCell ref="M6:M7"/>
    <mergeCell ref="AA6:AA7"/>
    <mergeCell ref="AB6:AB7"/>
    <mergeCell ref="AC6:AC7"/>
    <mergeCell ref="AD6:AD7"/>
    <mergeCell ref="AE6:AE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3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6">
    <pageSetUpPr fitToPage="1"/>
  </sheetPr>
  <dimension ref="A1:J29"/>
  <sheetViews>
    <sheetView showGridLines="0" zoomScale="96" zoomScaleNormal="96" workbookViewId="0">
      <selection activeCell="J8" sqref="J8"/>
    </sheetView>
  </sheetViews>
  <sheetFormatPr defaultColWidth="9" defaultRowHeight="15.75" customHeight="1"/>
  <cols>
    <col min="1" max="1" width="6.20833333333333" style="3" customWidth="1"/>
    <col min="2" max="2" width="23.2083333333333" style="3" customWidth="1"/>
    <col min="3" max="3" width="11" style="3" customWidth="1"/>
    <col min="4" max="4" width="11.7083333333333" style="3" customWidth="1"/>
    <col min="5" max="5" width="10" style="3" customWidth="1"/>
    <col min="6" max="7" width="15.7083333333333" style="3" customWidth="1"/>
    <col min="8" max="8" width="16.2083333333333" style="3" customWidth="1"/>
    <col min="9" max="10" width="9" style="3" customWidth="1"/>
    <col min="11" max="16384" width="9" style="3"/>
  </cols>
  <sheetData>
    <row r="1" customHeight="1" spans="1:1">
      <c r="A1" s="4" t="s">
        <v>0</v>
      </c>
    </row>
    <row r="2" s="1" customFormat="1" ht="30" customHeight="1" spans="1:10">
      <c r="A2" s="5" t="s">
        <v>3866</v>
      </c>
      <c r="I2" s="3"/>
      <c r="J2" s="3"/>
    </row>
    <row r="3" customHeight="1" spans="1:1">
      <c r="A3" s="2" t="e">
        <f>"评估基准日："&amp;TEXT(#REF!,"yyyy年mm月dd日")</f>
        <v>#REF!</v>
      </c>
    </row>
    <row r="4" ht="14.25" customHeight="1" spans="1:8">
      <c r="A4" s="2"/>
      <c r="B4" s="2"/>
      <c r="C4" s="2"/>
      <c r="D4" s="2"/>
      <c r="E4" s="2"/>
      <c r="F4" s="2"/>
      <c r="G4" s="2"/>
      <c r="H4" s="7" t="s">
        <v>3867</v>
      </c>
    </row>
    <row r="5" customHeight="1" spans="1:8">
      <c r="A5" s="8" t="e">
        <f>#REF!&amp;"："&amp;#REF!</f>
        <v>#REF!</v>
      </c>
      <c r="B5" s="9"/>
      <c r="C5" s="9"/>
      <c r="H5" s="7" t="s">
        <v>1231</v>
      </c>
    </row>
    <row r="6" s="2" customFormat="1" customHeight="1" spans="1:10">
      <c r="A6" s="11" t="s">
        <v>4</v>
      </c>
      <c r="B6" s="11" t="s">
        <v>848</v>
      </c>
      <c r="C6" s="11" t="s">
        <v>933</v>
      </c>
      <c r="D6" s="11" t="s">
        <v>3772</v>
      </c>
      <c r="E6" s="11" t="s">
        <v>744</v>
      </c>
      <c r="F6" s="12" t="s">
        <v>3868</v>
      </c>
      <c r="G6" s="11" t="s">
        <v>7</v>
      </c>
      <c r="H6" s="11" t="s">
        <v>176</v>
      </c>
      <c r="I6" s="2" t="s">
        <v>1248</v>
      </c>
      <c r="J6" s="3"/>
    </row>
    <row r="7" ht="12.75" customHeight="1" spans="1:9">
      <c r="A7" s="13" t="str">
        <f t="shared" ref="A7" si="0">IF(B7="","",ROW()-6)</f>
        <v/>
      </c>
      <c r="B7" s="14"/>
      <c r="C7" s="15"/>
      <c r="D7" s="15"/>
      <c r="E7" s="27"/>
      <c r="F7" s="16"/>
      <c r="G7" s="16"/>
      <c r="H7" s="14"/>
      <c r="I7" s="2" t="s">
        <v>3869</v>
      </c>
    </row>
    <row r="8" ht="12.75" customHeight="1" spans="1:9">
      <c r="A8" s="13" t="str">
        <f t="shared" ref="A8:A26" si="1">IF(B8="","",ROW()-6)</f>
        <v/>
      </c>
      <c r="B8" s="14"/>
      <c r="C8" s="15"/>
      <c r="D8" s="15"/>
      <c r="E8" s="27"/>
      <c r="F8" s="16"/>
      <c r="G8" s="16"/>
      <c r="H8" s="14"/>
      <c r="I8" s="2" t="s">
        <v>3870</v>
      </c>
    </row>
    <row r="9" ht="12.75" customHeight="1" spans="1:9">
      <c r="A9" s="13" t="str">
        <f t="shared" si="1"/>
        <v/>
      </c>
      <c r="B9" s="14"/>
      <c r="C9" s="15"/>
      <c r="D9" s="15"/>
      <c r="E9" s="27"/>
      <c r="F9" s="16"/>
      <c r="G9" s="16"/>
      <c r="H9" s="14"/>
      <c r="I9" s="2" t="s">
        <v>3871</v>
      </c>
    </row>
    <row r="10" ht="12.75" customHeight="1" spans="1:9">
      <c r="A10" s="13" t="str">
        <f t="shared" si="1"/>
        <v/>
      </c>
      <c r="B10" s="14"/>
      <c r="C10" s="15"/>
      <c r="D10" s="15"/>
      <c r="E10" s="27"/>
      <c r="F10" s="16"/>
      <c r="G10" s="16"/>
      <c r="H10" s="14"/>
      <c r="I10" s="2" t="s">
        <v>3872</v>
      </c>
    </row>
    <row r="11" ht="12.75" customHeight="1" spans="1:9">
      <c r="A11" s="13" t="str">
        <f t="shared" si="1"/>
        <v/>
      </c>
      <c r="B11" s="14"/>
      <c r="C11" s="15"/>
      <c r="D11" s="15"/>
      <c r="E11" s="27"/>
      <c r="F11" s="16"/>
      <c r="G11" s="16"/>
      <c r="H11" s="14"/>
      <c r="I11" s="2" t="s">
        <v>3873</v>
      </c>
    </row>
    <row r="12" ht="12.75" customHeight="1" spans="1:9">
      <c r="A12" s="13" t="str">
        <f t="shared" si="1"/>
        <v/>
      </c>
      <c r="B12" s="14"/>
      <c r="C12" s="15"/>
      <c r="D12" s="15"/>
      <c r="E12" s="27"/>
      <c r="F12" s="16"/>
      <c r="G12" s="16"/>
      <c r="H12" s="14"/>
      <c r="I12" s="2" t="s">
        <v>3874</v>
      </c>
    </row>
    <row r="13" ht="12.75" customHeight="1" spans="1:9">
      <c r="A13" s="13" t="str">
        <f t="shared" si="1"/>
        <v/>
      </c>
      <c r="B13" s="14"/>
      <c r="C13" s="15"/>
      <c r="D13" s="15"/>
      <c r="E13" s="27"/>
      <c r="F13" s="16"/>
      <c r="G13" s="16"/>
      <c r="H13" s="14"/>
      <c r="I13" s="2" t="s">
        <v>3875</v>
      </c>
    </row>
    <row r="14" ht="12.75" customHeight="1" spans="1:9">
      <c r="A14" s="13" t="str">
        <f t="shared" si="1"/>
        <v/>
      </c>
      <c r="B14" s="14"/>
      <c r="C14" s="15"/>
      <c r="D14" s="15"/>
      <c r="E14" s="27"/>
      <c r="F14" s="16"/>
      <c r="G14" s="16"/>
      <c r="H14" s="14"/>
      <c r="I14" s="2" t="s">
        <v>3876</v>
      </c>
    </row>
    <row r="15" ht="12.75" customHeight="1" spans="1:9">
      <c r="A15" s="13" t="str">
        <f t="shared" si="1"/>
        <v/>
      </c>
      <c r="B15" s="14"/>
      <c r="C15" s="15"/>
      <c r="D15" s="15"/>
      <c r="E15" s="27"/>
      <c r="F15" s="16"/>
      <c r="G15" s="16"/>
      <c r="H15" s="14"/>
      <c r="I15" s="2" t="s">
        <v>3877</v>
      </c>
    </row>
    <row r="16" ht="12.75" customHeight="1" spans="1:9">
      <c r="A16" s="13" t="str">
        <f t="shared" si="1"/>
        <v/>
      </c>
      <c r="B16" s="14"/>
      <c r="C16" s="15"/>
      <c r="D16" s="15"/>
      <c r="E16" s="27"/>
      <c r="F16" s="16"/>
      <c r="G16" s="16"/>
      <c r="H16" s="14"/>
      <c r="I16" s="2" t="s">
        <v>3878</v>
      </c>
    </row>
    <row r="17" ht="12.75" customHeight="1" spans="1:9">
      <c r="A17" s="13" t="str">
        <f t="shared" si="1"/>
        <v/>
      </c>
      <c r="B17" s="14"/>
      <c r="C17" s="15"/>
      <c r="D17" s="15"/>
      <c r="E17" s="27"/>
      <c r="F17" s="16"/>
      <c r="G17" s="16"/>
      <c r="H17" s="14"/>
      <c r="I17" s="2" t="s">
        <v>3879</v>
      </c>
    </row>
    <row r="18" ht="12.75" customHeight="1" spans="1:9">
      <c r="A18" s="13" t="str">
        <f t="shared" si="1"/>
        <v/>
      </c>
      <c r="B18" s="14"/>
      <c r="C18" s="15"/>
      <c r="D18" s="15"/>
      <c r="E18" s="27"/>
      <c r="F18" s="16"/>
      <c r="G18" s="16"/>
      <c r="H18" s="14"/>
      <c r="I18" s="2" t="s">
        <v>3880</v>
      </c>
    </row>
    <row r="19" ht="12.75" customHeight="1" spans="1:9">
      <c r="A19" s="13" t="str">
        <f t="shared" si="1"/>
        <v/>
      </c>
      <c r="B19" s="14"/>
      <c r="C19" s="15"/>
      <c r="D19" s="15"/>
      <c r="E19" s="27"/>
      <c r="F19" s="16"/>
      <c r="G19" s="16"/>
      <c r="H19" s="14"/>
      <c r="I19" s="2" t="s">
        <v>3881</v>
      </c>
    </row>
    <row r="20" ht="12.75" customHeight="1" spans="1:9">
      <c r="A20" s="13" t="str">
        <f t="shared" si="1"/>
        <v/>
      </c>
      <c r="B20" s="14"/>
      <c r="C20" s="15"/>
      <c r="D20" s="15"/>
      <c r="E20" s="27"/>
      <c r="F20" s="16"/>
      <c r="G20" s="16"/>
      <c r="H20" s="14"/>
      <c r="I20" s="2" t="s">
        <v>3882</v>
      </c>
    </row>
    <row r="21" ht="12.75" customHeight="1" spans="1:9">
      <c r="A21" s="13" t="str">
        <f t="shared" si="1"/>
        <v/>
      </c>
      <c r="B21" s="14"/>
      <c r="C21" s="15"/>
      <c r="D21" s="15"/>
      <c r="E21" s="27"/>
      <c r="F21" s="16"/>
      <c r="G21" s="16"/>
      <c r="H21" s="14"/>
      <c r="I21" s="2" t="s">
        <v>3883</v>
      </c>
    </row>
    <row r="22" ht="12.75" customHeight="1" spans="1:9">
      <c r="A22" s="13" t="str">
        <f t="shared" si="1"/>
        <v/>
      </c>
      <c r="B22" s="14"/>
      <c r="C22" s="15"/>
      <c r="D22" s="15"/>
      <c r="E22" s="27"/>
      <c r="F22" s="16"/>
      <c r="G22" s="16"/>
      <c r="H22" s="14"/>
      <c r="I22" s="2" t="s">
        <v>3884</v>
      </c>
    </row>
    <row r="23" ht="12.75" customHeight="1" spans="1:9">
      <c r="A23" s="13" t="str">
        <f t="shared" si="1"/>
        <v/>
      </c>
      <c r="B23" s="14"/>
      <c r="C23" s="15"/>
      <c r="D23" s="15"/>
      <c r="E23" s="27"/>
      <c r="F23" s="16"/>
      <c r="G23" s="16"/>
      <c r="H23" s="14"/>
      <c r="I23" s="2" t="s">
        <v>3885</v>
      </c>
    </row>
    <row r="24" ht="12.75" customHeight="1" spans="1:9">
      <c r="A24" s="13" t="str">
        <f t="shared" si="1"/>
        <v/>
      </c>
      <c r="B24" s="14"/>
      <c r="C24" s="15"/>
      <c r="D24" s="15"/>
      <c r="E24" s="27"/>
      <c r="F24" s="16"/>
      <c r="G24" s="16"/>
      <c r="H24" s="14"/>
      <c r="I24" s="2" t="s">
        <v>3886</v>
      </c>
    </row>
    <row r="25" ht="12.75" customHeight="1" spans="1:9">
      <c r="A25" s="13" t="str">
        <f t="shared" si="1"/>
        <v/>
      </c>
      <c r="B25" s="14"/>
      <c r="C25" s="15"/>
      <c r="D25" s="15"/>
      <c r="E25" s="27"/>
      <c r="F25" s="16"/>
      <c r="G25" s="16"/>
      <c r="H25" s="14"/>
      <c r="I25" s="2" t="s">
        <v>3887</v>
      </c>
    </row>
    <row r="26" ht="12.75" customHeight="1" spans="1:9">
      <c r="A26" s="13" t="str">
        <f t="shared" si="1"/>
        <v/>
      </c>
      <c r="B26" s="14"/>
      <c r="C26" s="15"/>
      <c r="D26" s="15"/>
      <c r="E26" s="27"/>
      <c r="F26" s="16"/>
      <c r="G26" s="16"/>
      <c r="H26" s="14"/>
      <c r="I26" s="2" t="s">
        <v>3888</v>
      </c>
    </row>
    <row r="27" customHeight="1" spans="1:8">
      <c r="A27" s="17" t="s">
        <v>1311</v>
      </c>
      <c r="B27" s="18"/>
      <c r="C27" s="17"/>
      <c r="D27" s="17"/>
      <c r="E27" s="28"/>
      <c r="F27" s="23">
        <f>SUM(F7:F26)</f>
        <v>0</v>
      </c>
      <c r="G27" s="23">
        <f>SUM(G7:G26)</f>
        <v>0</v>
      </c>
      <c r="H27" s="20"/>
    </row>
    <row r="28" customHeight="1" spans="1:9">
      <c r="A28" s="3" t="e">
        <f>#REF!&amp;"填表人："&amp;#REF!</f>
        <v>#REF!</v>
      </c>
      <c r="G28" s="3" t="e">
        <f>"评估人员："&amp;#REF!</f>
        <v>#REF!</v>
      </c>
      <c r="I28" s="3" t="s">
        <v>1270</v>
      </c>
    </row>
    <row r="29" customHeight="1" spans="1:1">
      <c r="A29" s="3" t="e">
        <f>"填表日期："&amp;YEAR(#REF!)&amp;"年"&amp;MONTH(#REF!)&amp;"月"&amp;DAY(#REF!)&amp;"日"</f>
        <v>#REF!</v>
      </c>
    </row>
  </sheetData>
  <mergeCells count="4">
    <mergeCell ref="A2:H2"/>
    <mergeCell ref="A3:H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7">
    <pageSetUpPr fitToPage="1"/>
  </sheetPr>
  <dimension ref="A1:J29"/>
  <sheetViews>
    <sheetView showGridLines="0" zoomScale="96" zoomScaleNormal="96" workbookViewId="0">
      <selection activeCell="J8" sqref="J8"/>
    </sheetView>
  </sheetViews>
  <sheetFormatPr defaultColWidth="9" defaultRowHeight="15.75" customHeight="1"/>
  <cols>
    <col min="1" max="1" width="4.20833333333333" style="3" customWidth="1"/>
    <col min="2" max="2" width="25.2083333333333" style="3" customWidth="1"/>
    <col min="3" max="3" width="11.7083333333333" style="3" customWidth="1"/>
    <col min="4" max="6" width="18.5" style="3" customWidth="1"/>
    <col min="7" max="8" width="15.7083333333333" style="3" customWidth="1"/>
    <col min="9" max="9" width="15.5" style="3" customWidth="1"/>
    <col min="10" max="11" width="9" style="3" customWidth="1"/>
    <col min="12" max="16384" width="9" style="3"/>
  </cols>
  <sheetData>
    <row r="1" customHeight="1" spans="1:1">
      <c r="A1" s="4" t="s">
        <v>0</v>
      </c>
    </row>
    <row r="2" s="1" customFormat="1" ht="30" customHeight="1" spans="1:1">
      <c r="A2" s="5" t="s">
        <v>3889</v>
      </c>
    </row>
    <row r="3" customHeight="1" spans="1:1">
      <c r="A3" s="2" t="e">
        <f>"评估基准日："&amp;TEXT(#REF!,"yyyy年mm月dd日")</f>
        <v>#REF!</v>
      </c>
    </row>
    <row r="4" ht="14.25" customHeight="1" spans="1:9">
      <c r="A4" s="2"/>
      <c r="B4" s="2"/>
      <c r="C4" s="2"/>
      <c r="D4" s="2"/>
      <c r="E4" s="2"/>
      <c r="F4" s="2"/>
      <c r="G4" s="2"/>
      <c r="H4" s="2"/>
      <c r="I4" s="7" t="s">
        <v>3890</v>
      </c>
    </row>
    <row r="5" customHeight="1" spans="1:9">
      <c r="A5" s="8" t="e">
        <f>#REF!&amp;"："&amp;#REF!</f>
        <v>#REF!</v>
      </c>
      <c r="B5" s="9"/>
      <c r="C5" s="9"/>
      <c r="D5" s="9"/>
      <c r="E5" s="10"/>
      <c r="F5" s="10"/>
      <c r="I5" s="7" t="s">
        <v>1231</v>
      </c>
    </row>
    <row r="6" s="2" customFormat="1" customHeight="1" spans="1:10">
      <c r="A6" s="11" t="s">
        <v>4</v>
      </c>
      <c r="B6" s="11" t="s">
        <v>848</v>
      </c>
      <c r="C6" s="11" t="s">
        <v>933</v>
      </c>
      <c r="D6" s="11" t="s">
        <v>876</v>
      </c>
      <c r="E6" s="11" t="s">
        <v>629</v>
      </c>
      <c r="F6" s="11" t="s">
        <v>3774</v>
      </c>
      <c r="G6" s="12" t="s">
        <v>3868</v>
      </c>
      <c r="H6" s="11" t="s">
        <v>7</v>
      </c>
      <c r="I6" s="11" t="s">
        <v>176</v>
      </c>
      <c r="J6" s="2" t="s">
        <v>1248</v>
      </c>
    </row>
    <row r="7" ht="12.75" customHeight="1" spans="1:10">
      <c r="A7" s="13" t="str">
        <f t="shared" ref="A7" si="0">IF(B7="","",ROW()-6)</f>
        <v/>
      </c>
      <c r="B7" s="14"/>
      <c r="C7" s="15"/>
      <c r="D7" s="14"/>
      <c r="E7" s="14"/>
      <c r="F7" s="16"/>
      <c r="G7" s="16"/>
      <c r="H7" s="16"/>
      <c r="I7" s="14"/>
      <c r="J7" s="2" t="s">
        <v>3891</v>
      </c>
    </row>
    <row r="8" ht="12.75" customHeight="1" spans="1:10">
      <c r="A8" s="13" t="str">
        <f t="shared" ref="A8:A26" si="1">IF(B8="","",ROW()-6)</f>
        <v/>
      </c>
      <c r="B8" s="14"/>
      <c r="C8" s="15"/>
      <c r="D8" s="14"/>
      <c r="E8" s="14"/>
      <c r="F8" s="16"/>
      <c r="G8" s="16"/>
      <c r="H8" s="16"/>
      <c r="I8" s="14"/>
      <c r="J8" s="2" t="s">
        <v>3892</v>
      </c>
    </row>
    <row r="9" ht="12.75" customHeight="1" spans="1:10">
      <c r="A9" s="13" t="str">
        <f t="shared" si="1"/>
        <v/>
      </c>
      <c r="B9" s="14"/>
      <c r="C9" s="15"/>
      <c r="D9" s="14"/>
      <c r="E9" s="14"/>
      <c r="F9" s="16"/>
      <c r="G9" s="16"/>
      <c r="H9" s="16"/>
      <c r="I9" s="14"/>
      <c r="J9" s="2" t="s">
        <v>3893</v>
      </c>
    </row>
    <row r="10" ht="12.75" customHeight="1" spans="1:10">
      <c r="A10" s="13" t="str">
        <f t="shared" si="1"/>
        <v/>
      </c>
      <c r="B10" s="14"/>
      <c r="C10" s="15"/>
      <c r="D10" s="14"/>
      <c r="E10" s="14"/>
      <c r="F10" s="16"/>
      <c r="G10" s="16"/>
      <c r="H10" s="16"/>
      <c r="I10" s="14"/>
      <c r="J10" s="2" t="s">
        <v>3894</v>
      </c>
    </row>
    <row r="11" ht="12.75" customHeight="1" spans="1:10">
      <c r="A11" s="13" t="str">
        <f t="shared" si="1"/>
        <v/>
      </c>
      <c r="B11" s="14"/>
      <c r="C11" s="15"/>
      <c r="D11" s="14"/>
      <c r="E11" s="14"/>
      <c r="F11" s="16"/>
      <c r="G11" s="16"/>
      <c r="H11" s="16"/>
      <c r="I11" s="14"/>
      <c r="J11" s="2" t="s">
        <v>3895</v>
      </c>
    </row>
    <row r="12" ht="12.75" customHeight="1" spans="1:10">
      <c r="A12" s="13" t="str">
        <f t="shared" si="1"/>
        <v/>
      </c>
      <c r="B12" s="14"/>
      <c r="C12" s="15"/>
      <c r="D12" s="14"/>
      <c r="E12" s="14"/>
      <c r="F12" s="16"/>
      <c r="G12" s="16"/>
      <c r="H12" s="16"/>
      <c r="I12" s="14"/>
      <c r="J12" s="2" t="s">
        <v>3896</v>
      </c>
    </row>
    <row r="13" ht="12.75" customHeight="1" spans="1:10">
      <c r="A13" s="13" t="str">
        <f t="shared" si="1"/>
        <v/>
      </c>
      <c r="B13" s="14"/>
      <c r="C13" s="15"/>
      <c r="D13" s="14"/>
      <c r="E13" s="14"/>
      <c r="F13" s="16"/>
      <c r="G13" s="16"/>
      <c r="H13" s="16"/>
      <c r="I13" s="14"/>
      <c r="J13" s="2" t="s">
        <v>3897</v>
      </c>
    </row>
    <row r="14" ht="12.75" customHeight="1" spans="1:10">
      <c r="A14" s="13" t="str">
        <f t="shared" si="1"/>
        <v/>
      </c>
      <c r="B14" s="14"/>
      <c r="C14" s="15"/>
      <c r="D14" s="14"/>
      <c r="E14" s="14"/>
      <c r="F14" s="16"/>
      <c r="G14" s="16"/>
      <c r="H14" s="16"/>
      <c r="I14" s="14"/>
      <c r="J14" s="2" t="s">
        <v>3898</v>
      </c>
    </row>
    <row r="15" ht="12.75" customHeight="1" spans="1:10">
      <c r="A15" s="13" t="str">
        <f t="shared" si="1"/>
        <v/>
      </c>
      <c r="B15" s="14"/>
      <c r="C15" s="15"/>
      <c r="D15" s="14"/>
      <c r="E15" s="14"/>
      <c r="F15" s="16"/>
      <c r="G15" s="16"/>
      <c r="H15" s="16"/>
      <c r="I15" s="14"/>
      <c r="J15" s="2" t="s">
        <v>3899</v>
      </c>
    </row>
    <row r="16" ht="12.75" customHeight="1" spans="1:10">
      <c r="A16" s="13" t="str">
        <f t="shared" si="1"/>
        <v/>
      </c>
      <c r="B16" s="14"/>
      <c r="C16" s="15"/>
      <c r="D16" s="14"/>
      <c r="E16" s="14"/>
      <c r="F16" s="16"/>
      <c r="G16" s="16"/>
      <c r="H16" s="16"/>
      <c r="I16" s="14"/>
      <c r="J16" s="2" t="s">
        <v>3900</v>
      </c>
    </row>
    <row r="17" ht="12.75" customHeight="1" spans="1:10">
      <c r="A17" s="13" t="str">
        <f t="shared" si="1"/>
        <v/>
      </c>
      <c r="B17" s="14"/>
      <c r="C17" s="15"/>
      <c r="D17" s="14"/>
      <c r="E17" s="14"/>
      <c r="F17" s="16"/>
      <c r="G17" s="16"/>
      <c r="H17" s="16"/>
      <c r="I17" s="14"/>
      <c r="J17" s="2" t="s">
        <v>3901</v>
      </c>
    </row>
    <row r="18" ht="12.75" customHeight="1" spans="1:10">
      <c r="A18" s="13" t="str">
        <f t="shared" si="1"/>
        <v/>
      </c>
      <c r="B18" s="14"/>
      <c r="C18" s="15"/>
      <c r="D18" s="14"/>
      <c r="E18" s="14"/>
      <c r="F18" s="16"/>
      <c r="G18" s="16"/>
      <c r="H18" s="16"/>
      <c r="I18" s="14"/>
      <c r="J18" s="2" t="s">
        <v>3902</v>
      </c>
    </row>
    <row r="19" ht="12.75" customHeight="1" spans="1:10">
      <c r="A19" s="13" t="str">
        <f t="shared" si="1"/>
        <v/>
      </c>
      <c r="B19" s="14"/>
      <c r="C19" s="15"/>
      <c r="D19" s="14"/>
      <c r="E19" s="14"/>
      <c r="F19" s="16"/>
      <c r="G19" s="16"/>
      <c r="H19" s="16"/>
      <c r="I19" s="14"/>
      <c r="J19" s="2" t="s">
        <v>3903</v>
      </c>
    </row>
    <row r="20" ht="12.75" customHeight="1" spans="1:10">
      <c r="A20" s="13" t="str">
        <f t="shared" si="1"/>
        <v/>
      </c>
      <c r="B20" s="14"/>
      <c r="C20" s="15"/>
      <c r="D20" s="14"/>
      <c r="E20" s="14"/>
      <c r="F20" s="16"/>
      <c r="G20" s="16"/>
      <c r="H20" s="16"/>
      <c r="I20" s="14"/>
      <c r="J20" s="2" t="s">
        <v>3904</v>
      </c>
    </row>
    <row r="21" ht="12.75" customHeight="1" spans="1:10">
      <c r="A21" s="13" t="str">
        <f t="shared" si="1"/>
        <v/>
      </c>
      <c r="B21" s="14"/>
      <c r="C21" s="15"/>
      <c r="D21" s="14"/>
      <c r="E21" s="14"/>
      <c r="F21" s="16"/>
      <c r="G21" s="16"/>
      <c r="H21" s="16"/>
      <c r="I21" s="14"/>
      <c r="J21" s="2" t="s">
        <v>3905</v>
      </c>
    </row>
    <row r="22" ht="12.75" customHeight="1" spans="1:10">
      <c r="A22" s="13" t="str">
        <f t="shared" si="1"/>
        <v/>
      </c>
      <c r="B22" s="14"/>
      <c r="C22" s="15"/>
      <c r="D22" s="14"/>
      <c r="E22" s="14"/>
      <c r="F22" s="16"/>
      <c r="G22" s="16"/>
      <c r="H22" s="16"/>
      <c r="I22" s="14"/>
      <c r="J22" s="2" t="s">
        <v>3906</v>
      </c>
    </row>
    <row r="23" ht="12.75" customHeight="1" spans="1:10">
      <c r="A23" s="13" t="str">
        <f t="shared" si="1"/>
        <v/>
      </c>
      <c r="B23" s="14"/>
      <c r="C23" s="15"/>
      <c r="D23" s="14"/>
      <c r="E23" s="14"/>
      <c r="F23" s="16"/>
      <c r="G23" s="16"/>
      <c r="H23" s="16"/>
      <c r="I23" s="14"/>
      <c r="J23" s="2" t="s">
        <v>3907</v>
      </c>
    </row>
    <row r="24" ht="12.75" customHeight="1" spans="1:10">
      <c r="A24" s="13" t="str">
        <f t="shared" si="1"/>
        <v/>
      </c>
      <c r="B24" s="14"/>
      <c r="C24" s="15"/>
      <c r="D24" s="14"/>
      <c r="E24" s="14"/>
      <c r="F24" s="16"/>
      <c r="G24" s="16"/>
      <c r="H24" s="16"/>
      <c r="I24" s="14"/>
      <c r="J24" s="2" t="s">
        <v>3908</v>
      </c>
    </row>
    <row r="25" ht="12.75" customHeight="1" spans="1:10">
      <c r="A25" s="13" t="str">
        <f t="shared" si="1"/>
        <v/>
      </c>
      <c r="B25" s="14"/>
      <c r="C25" s="15"/>
      <c r="D25" s="14"/>
      <c r="E25" s="14"/>
      <c r="F25" s="16"/>
      <c r="G25" s="16"/>
      <c r="H25" s="16"/>
      <c r="I25" s="14"/>
      <c r="J25" s="2" t="s">
        <v>3909</v>
      </c>
    </row>
    <row r="26" ht="12.75" customHeight="1" spans="1:10">
      <c r="A26" s="13" t="str">
        <f t="shared" si="1"/>
        <v/>
      </c>
      <c r="B26" s="14"/>
      <c r="C26" s="15"/>
      <c r="D26" s="14"/>
      <c r="E26" s="14"/>
      <c r="F26" s="16"/>
      <c r="G26" s="16"/>
      <c r="H26" s="16"/>
      <c r="I26" s="14"/>
      <c r="J26" s="2" t="s">
        <v>3910</v>
      </c>
    </row>
    <row r="27" customHeight="1" spans="1:9">
      <c r="A27" s="17" t="s">
        <v>1311</v>
      </c>
      <c r="B27" s="18"/>
      <c r="C27" s="17"/>
      <c r="D27" s="17"/>
      <c r="E27" s="17"/>
      <c r="F27" s="17"/>
      <c r="G27" s="23">
        <f>SUM(G7:G26)</f>
        <v>0</v>
      </c>
      <c r="H27" s="23">
        <f>SUM(H7:H26)</f>
        <v>0</v>
      </c>
      <c r="I27" s="20"/>
    </row>
    <row r="28" customHeight="1" spans="1:10">
      <c r="A28" s="3" t="e">
        <f>#REF!&amp;"填表人："&amp;#REF!</f>
        <v>#REF!</v>
      </c>
      <c r="H28" s="3" t="e">
        <f>"评估人员："&amp;#REF!</f>
        <v>#REF!</v>
      </c>
      <c r="J28" s="3" t="s">
        <v>1270</v>
      </c>
    </row>
    <row r="29" customHeight="1" spans="1:1">
      <c r="A29" s="3" t="e">
        <f>"填表日期："&amp;YEAR(#REF!)&amp;"年"&amp;MONTH(#REF!)&amp;"月"&amp;DAY(#REF!)&amp;"日"</f>
        <v>#REF!</v>
      </c>
    </row>
  </sheetData>
  <mergeCells count="4">
    <mergeCell ref="A2:I2"/>
    <mergeCell ref="A3:I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1"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8">
    <pageSetUpPr fitToPage="1"/>
  </sheetPr>
  <dimension ref="A1:J29"/>
  <sheetViews>
    <sheetView showGridLines="0" zoomScale="96" zoomScaleNormal="96" zoomScaleSheetLayoutView="115" workbookViewId="0">
      <selection activeCell="J8" sqref="J8"/>
    </sheetView>
  </sheetViews>
  <sheetFormatPr defaultColWidth="9" defaultRowHeight="12.75"/>
  <cols>
    <col min="1" max="1" width="5.20833333333333" style="3" customWidth="1"/>
    <col min="2" max="9" width="13.7083333333333" style="3" customWidth="1"/>
    <col min="10" max="10" width="15.2083333333333" style="3" customWidth="1"/>
    <col min="11" max="12" width="9" style="3" customWidth="1"/>
    <col min="13" max="16384" width="9" style="3"/>
  </cols>
  <sheetData>
    <row r="1" ht="15.75" customHeight="1" spans="1:1">
      <c r="A1" s="4" t="s">
        <v>0</v>
      </c>
    </row>
    <row r="2" s="1" customFormat="1" ht="30" customHeight="1" spans="1:1">
      <c r="A2" s="5" t="s">
        <v>3911</v>
      </c>
    </row>
    <row r="3" ht="15.75" customHeight="1" spans="1:1">
      <c r="A3" s="2" t="e">
        <f>"评估基准日："&amp;TEXT(#REF!,"yyyy年mm月dd日")</f>
        <v>#REF!</v>
      </c>
    </row>
    <row r="4" ht="14.25" customHeight="1" spans="1:9">
      <c r="A4" s="2"/>
      <c r="B4" s="2"/>
      <c r="C4" s="2"/>
      <c r="D4" s="2"/>
      <c r="E4" s="2"/>
      <c r="F4" s="2"/>
      <c r="G4" s="2"/>
      <c r="H4" s="2"/>
      <c r="I4" s="7" t="s">
        <v>3912</v>
      </c>
    </row>
    <row r="5" ht="15.75" customHeight="1" spans="1:9">
      <c r="A5" s="8" t="e">
        <f>#REF!&amp;"："&amp;#REF!</f>
        <v>#REF!</v>
      </c>
      <c r="B5" s="9"/>
      <c r="C5" s="9"/>
      <c r="D5" s="9"/>
      <c r="E5" s="10"/>
      <c r="F5" s="10"/>
      <c r="I5" s="7" t="s">
        <v>1231</v>
      </c>
    </row>
    <row r="6" s="2" customFormat="1" ht="15.75" customHeight="1" spans="1:10">
      <c r="A6" s="11" t="s">
        <v>4</v>
      </c>
      <c r="B6" s="11" t="s">
        <v>848</v>
      </c>
      <c r="C6" s="11" t="s">
        <v>933</v>
      </c>
      <c r="D6" s="11" t="s">
        <v>876</v>
      </c>
      <c r="E6" s="11" t="s">
        <v>629</v>
      </c>
      <c r="F6" s="11" t="s">
        <v>3774</v>
      </c>
      <c r="G6" s="12" t="s">
        <v>3868</v>
      </c>
      <c r="H6" s="11" t="s">
        <v>7</v>
      </c>
      <c r="I6" s="11" t="s">
        <v>176</v>
      </c>
      <c r="J6" s="2" t="s">
        <v>1248</v>
      </c>
    </row>
    <row r="7" ht="15.75" customHeight="1" spans="1:10">
      <c r="A7" s="13" t="str">
        <f t="shared" ref="A7" si="0">IF(B7="","",ROW()-6)</f>
        <v/>
      </c>
      <c r="B7" s="14"/>
      <c r="C7" s="15"/>
      <c r="D7" s="14"/>
      <c r="E7" s="46"/>
      <c r="F7" s="16"/>
      <c r="G7" s="16"/>
      <c r="H7" s="47"/>
      <c r="I7" s="14"/>
      <c r="J7" s="2" t="s">
        <v>3913</v>
      </c>
    </row>
    <row r="8" ht="15.75" customHeight="1" spans="1:10">
      <c r="A8" s="13" t="str">
        <f t="shared" ref="A8:A26" si="1">IF(B8="","",ROW()-6)</f>
        <v/>
      </c>
      <c r="B8" s="14"/>
      <c r="C8" s="15"/>
      <c r="D8" s="14"/>
      <c r="E8" s="46"/>
      <c r="F8" s="16"/>
      <c r="G8" s="16"/>
      <c r="H8" s="47"/>
      <c r="I8" s="14"/>
      <c r="J8" s="2" t="s">
        <v>3914</v>
      </c>
    </row>
    <row r="9" ht="15.75" customHeight="1" spans="1:10">
      <c r="A9" s="13" t="str">
        <f t="shared" si="1"/>
        <v/>
      </c>
      <c r="B9" s="14"/>
      <c r="C9" s="15"/>
      <c r="D9" s="14"/>
      <c r="E9" s="46"/>
      <c r="F9" s="16"/>
      <c r="G9" s="16"/>
      <c r="H9" s="47"/>
      <c r="I9" s="14"/>
      <c r="J9" s="2" t="s">
        <v>3915</v>
      </c>
    </row>
    <row r="10" ht="15.75" customHeight="1" spans="1:10">
      <c r="A10" s="13" t="str">
        <f t="shared" si="1"/>
        <v/>
      </c>
      <c r="B10" s="14"/>
      <c r="C10" s="15"/>
      <c r="D10" s="14"/>
      <c r="E10" s="46"/>
      <c r="F10" s="16"/>
      <c r="G10" s="16"/>
      <c r="H10" s="47"/>
      <c r="I10" s="14"/>
      <c r="J10" s="2" t="s">
        <v>3916</v>
      </c>
    </row>
    <row r="11" ht="15.75" customHeight="1" spans="1:10">
      <c r="A11" s="13" t="str">
        <f t="shared" si="1"/>
        <v/>
      </c>
      <c r="B11" s="14"/>
      <c r="C11" s="15"/>
      <c r="D11" s="14"/>
      <c r="E11" s="46"/>
      <c r="F11" s="16"/>
      <c r="G11" s="16"/>
      <c r="H11" s="47"/>
      <c r="I11" s="14"/>
      <c r="J11" s="2" t="s">
        <v>3917</v>
      </c>
    </row>
    <row r="12" ht="15.75" customHeight="1" spans="1:10">
      <c r="A12" s="13" t="str">
        <f t="shared" si="1"/>
        <v/>
      </c>
      <c r="B12" s="14"/>
      <c r="C12" s="15"/>
      <c r="D12" s="14"/>
      <c r="E12" s="46"/>
      <c r="F12" s="16"/>
      <c r="G12" s="16"/>
      <c r="H12" s="47"/>
      <c r="I12" s="14"/>
      <c r="J12" s="2" t="s">
        <v>3918</v>
      </c>
    </row>
    <row r="13" ht="15.75" customHeight="1" spans="1:10">
      <c r="A13" s="13" t="str">
        <f t="shared" si="1"/>
        <v/>
      </c>
      <c r="B13" s="14"/>
      <c r="C13" s="15"/>
      <c r="D13" s="14"/>
      <c r="E13" s="46"/>
      <c r="F13" s="16"/>
      <c r="G13" s="16"/>
      <c r="H13" s="47"/>
      <c r="I13" s="14"/>
      <c r="J13" s="2" t="s">
        <v>3919</v>
      </c>
    </row>
    <row r="14" ht="15.75" customHeight="1" spans="1:10">
      <c r="A14" s="13" t="str">
        <f t="shared" si="1"/>
        <v/>
      </c>
      <c r="B14" s="14"/>
      <c r="C14" s="15"/>
      <c r="D14" s="14"/>
      <c r="E14" s="46"/>
      <c r="F14" s="16"/>
      <c r="G14" s="16"/>
      <c r="H14" s="47"/>
      <c r="I14" s="14"/>
      <c r="J14" s="2" t="s">
        <v>3920</v>
      </c>
    </row>
    <row r="15" ht="15.75" customHeight="1" spans="1:10">
      <c r="A15" s="13" t="str">
        <f t="shared" si="1"/>
        <v/>
      </c>
      <c r="B15" s="14"/>
      <c r="C15" s="15"/>
      <c r="D15" s="14"/>
      <c r="E15" s="46"/>
      <c r="F15" s="16"/>
      <c r="G15" s="16"/>
      <c r="H15" s="47"/>
      <c r="I15" s="14"/>
      <c r="J15" s="2" t="s">
        <v>3921</v>
      </c>
    </row>
    <row r="16" ht="15.75" customHeight="1" spans="1:10">
      <c r="A16" s="13" t="str">
        <f t="shared" si="1"/>
        <v/>
      </c>
      <c r="B16" s="14"/>
      <c r="C16" s="15"/>
      <c r="D16" s="14"/>
      <c r="E16" s="46"/>
      <c r="F16" s="16"/>
      <c r="G16" s="16"/>
      <c r="H16" s="47"/>
      <c r="I16" s="14"/>
      <c r="J16" s="2" t="s">
        <v>3922</v>
      </c>
    </row>
    <row r="17" ht="15.75" customHeight="1" spans="1:10">
      <c r="A17" s="13" t="str">
        <f t="shared" si="1"/>
        <v/>
      </c>
      <c r="B17" s="14"/>
      <c r="C17" s="15"/>
      <c r="D17" s="14"/>
      <c r="E17" s="46"/>
      <c r="F17" s="16"/>
      <c r="G17" s="16"/>
      <c r="H17" s="47"/>
      <c r="I17" s="14"/>
      <c r="J17" s="2" t="s">
        <v>3923</v>
      </c>
    </row>
    <row r="18" ht="15.75" customHeight="1" spans="1:10">
      <c r="A18" s="13" t="str">
        <f t="shared" si="1"/>
        <v/>
      </c>
      <c r="B18" s="14"/>
      <c r="C18" s="15"/>
      <c r="D18" s="14"/>
      <c r="E18" s="46"/>
      <c r="F18" s="16"/>
      <c r="G18" s="16"/>
      <c r="H18" s="47"/>
      <c r="I18" s="14"/>
      <c r="J18" s="2" t="s">
        <v>3924</v>
      </c>
    </row>
    <row r="19" ht="15.75" customHeight="1" spans="1:10">
      <c r="A19" s="13" t="str">
        <f t="shared" si="1"/>
        <v/>
      </c>
      <c r="B19" s="14"/>
      <c r="C19" s="15"/>
      <c r="D19" s="14"/>
      <c r="E19" s="46"/>
      <c r="F19" s="16"/>
      <c r="G19" s="16"/>
      <c r="H19" s="47"/>
      <c r="I19" s="14"/>
      <c r="J19" s="2" t="s">
        <v>3925</v>
      </c>
    </row>
    <row r="20" ht="15.75" customHeight="1" spans="1:10">
      <c r="A20" s="13" t="str">
        <f t="shared" si="1"/>
        <v/>
      </c>
      <c r="B20" s="14"/>
      <c r="C20" s="15"/>
      <c r="D20" s="14"/>
      <c r="E20" s="46"/>
      <c r="F20" s="16"/>
      <c r="G20" s="16"/>
      <c r="H20" s="47"/>
      <c r="I20" s="14"/>
      <c r="J20" s="2" t="s">
        <v>3926</v>
      </c>
    </row>
    <row r="21" ht="15.75" customHeight="1" spans="1:10">
      <c r="A21" s="13" t="str">
        <f t="shared" si="1"/>
        <v/>
      </c>
      <c r="B21" s="14"/>
      <c r="C21" s="15"/>
      <c r="D21" s="14"/>
      <c r="E21" s="46"/>
      <c r="F21" s="16"/>
      <c r="G21" s="16"/>
      <c r="H21" s="47"/>
      <c r="I21" s="14"/>
      <c r="J21" s="2" t="s">
        <v>3927</v>
      </c>
    </row>
    <row r="22" ht="15.75" customHeight="1" spans="1:10">
      <c r="A22" s="13" t="str">
        <f t="shared" si="1"/>
        <v/>
      </c>
      <c r="B22" s="14"/>
      <c r="C22" s="15"/>
      <c r="D22" s="14"/>
      <c r="E22" s="46"/>
      <c r="F22" s="16"/>
      <c r="G22" s="16"/>
      <c r="H22" s="47"/>
      <c r="I22" s="14"/>
      <c r="J22" s="2" t="s">
        <v>3928</v>
      </c>
    </row>
    <row r="23" ht="15.75" customHeight="1" spans="1:10">
      <c r="A23" s="13" t="str">
        <f t="shared" si="1"/>
        <v/>
      </c>
      <c r="B23" s="14"/>
      <c r="C23" s="15"/>
      <c r="D23" s="14"/>
      <c r="E23" s="46"/>
      <c r="F23" s="16"/>
      <c r="G23" s="16"/>
      <c r="H23" s="47"/>
      <c r="I23" s="14"/>
      <c r="J23" s="2" t="s">
        <v>3929</v>
      </c>
    </row>
    <row r="24" ht="15.75" customHeight="1" spans="1:10">
      <c r="A24" s="13" t="str">
        <f t="shared" si="1"/>
        <v/>
      </c>
      <c r="B24" s="14"/>
      <c r="C24" s="15"/>
      <c r="D24" s="14"/>
      <c r="E24" s="46"/>
      <c r="F24" s="16"/>
      <c r="G24" s="16"/>
      <c r="H24" s="47"/>
      <c r="I24" s="14"/>
      <c r="J24" s="2" t="s">
        <v>3930</v>
      </c>
    </row>
    <row r="25" ht="15.75" customHeight="1" spans="1:10">
      <c r="A25" s="13" t="str">
        <f t="shared" si="1"/>
        <v/>
      </c>
      <c r="B25" s="14"/>
      <c r="C25" s="15"/>
      <c r="D25" s="14"/>
      <c r="E25" s="46"/>
      <c r="F25" s="16"/>
      <c r="G25" s="16"/>
      <c r="H25" s="47"/>
      <c r="I25" s="14"/>
      <c r="J25" s="2" t="s">
        <v>3931</v>
      </c>
    </row>
    <row r="26" spans="1:10">
      <c r="A26" s="13" t="str">
        <f t="shared" si="1"/>
        <v/>
      </c>
      <c r="B26" s="14"/>
      <c r="C26" s="15"/>
      <c r="D26" s="14"/>
      <c r="E26" s="46"/>
      <c r="F26" s="16"/>
      <c r="G26" s="16"/>
      <c r="H26" s="47"/>
      <c r="I26" s="14"/>
      <c r="J26" s="2" t="s">
        <v>3932</v>
      </c>
    </row>
    <row r="27" ht="15.75" customHeight="1" spans="1:9">
      <c r="A27" s="17" t="s">
        <v>1311</v>
      </c>
      <c r="B27" s="18"/>
      <c r="C27" s="17"/>
      <c r="D27" s="17"/>
      <c r="E27" s="17"/>
      <c r="F27" s="17"/>
      <c r="G27" s="23">
        <f>SUM(G7:G26)</f>
        <v>0</v>
      </c>
      <c r="H27" s="23">
        <f>SUM(H7:H26)</f>
        <v>0</v>
      </c>
      <c r="I27" s="20"/>
    </row>
    <row r="28" ht="15.75" customHeight="1" spans="1:10">
      <c r="A28" s="3" t="e">
        <f>#REF!&amp;"填表人："&amp;#REF!</f>
        <v>#REF!</v>
      </c>
      <c r="H28" s="3" t="e">
        <f>"评估人员："&amp;#REF!</f>
        <v>#REF!</v>
      </c>
      <c r="J28" s="3" t="s">
        <v>1270</v>
      </c>
    </row>
    <row r="29" ht="15.75" customHeight="1" spans="1:1">
      <c r="A29" s="3" t="e">
        <f>"填表日期："&amp;YEAR(#REF!)&amp;"年"&amp;MONTH(#REF!)&amp;"月"&amp;DAY(#REF!)&amp;"日"</f>
        <v>#REF!</v>
      </c>
    </row>
  </sheetData>
  <mergeCells count="4">
    <mergeCell ref="A2:I2"/>
    <mergeCell ref="A3:I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6">
    <pageSetUpPr fitToPage="1"/>
  </sheetPr>
  <dimension ref="A1:K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13.7083333333333" style="3" customWidth="1"/>
    <col min="3" max="3" width="8.20833333333333" style="3" customWidth="1"/>
    <col min="4" max="5" width="12.5" style="3" customWidth="1"/>
    <col min="6" max="6" width="14.7083333333333" style="3" customWidth="1"/>
    <col min="7" max="9" width="12.5" style="3" customWidth="1"/>
    <col min="10" max="10" width="16.7083333333333" style="3" customWidth="1"/>
    <col min="11" max="11" width="8" style="3" customWidth="1"/>
    <col min="12" max="13" width="9" style="3" customWidth="1"/>
    <col min="14" max="16384" width="9" style="3"/>
  </cols>
  <sheetData>
    <row r="1" customHeight="1" spans="1:1">
      <c r="A1" s="4" t="s">
        <v>0</v>
      </c>
    </row>
    <row r="2" s="1" customFormat="1" ht="30" customHeight="1" spans="1:1">
      <c r="A2" s="5" t="s">
        <v>3933</v>
      </c>
    </row>
    <row r="3" customHeight="1" spans="1:1">
      <c r="A3" s="2" t="e">
        <f>"评估基准日："&amp;TEXT(#REF!,"yyyy年mm月dd日")</f>
        <v>#REF!</v>
      </c>
    </row>
    <row r="4" ht="14.25" customHeight="1" spans="1:10">
      <c r="A4" s="2"/>
      <c r="B4" s="2"/>
      <c r="C4" s="2"/>
      <c r="D4" s="2"/>
      <c r="E4" s="2"/>
      <c r="F4" s="2"/>
      <c r="G4" s="2"/>
      <c r="H4" s="2"/>
      <c r="I4" s="2"/>
      <c r="J4" s="7" t="s">
        <v>3934</v>
      </c>
    </row>
    <row r="5" customHeight="1" spans="1:10">
      <c r="A5" s="8" t="e">
        <f>#REF!&amp;"："&amp;#REF!</f>
        <v>#REF!</v>
      </c>
      <c r="B5" s="9"/>
      <c r="C5" s="9"/>
      <c r="D5" s="9"/>
      <c r="E5" s="44"/>
      <c r="F5" s="10"/>
      <c r="G5" s="10"/>
      <c r="J5" s="7" t="s">
        <v>1231</v>
      </c>
    </row>
    <row r="6" s="2" customFormat="1" customHeight="1" spans="1:11">
      <c r="A6" s="11" t="s">
        <v>4</v>
      </c>
      <c r="B6" s="11" t="s">
        <v>848</v>
      </c>
      <c r="C6" s="11" t="s">
        <v>933</v>
      </c>
      <c r="D6" s="11" t="s">
        <v>876</v>
      </c>
      <c r="E6" s="11" t="s">
        <v>3935</v>
      </c>
      <c r="F6" s="11" t="s">
        <v>629</v>
      </c>
      <c r="G6" s="11" t="s">
        <v>3774</v>
      </c>
      <c r="H6" s="12" t="s">
        <v>3868</v>
      </c>
      <c r="I6" s="11" t="s">
        <v>7</v>
      </c>
      <c r="J6" s="11" t="s">
        <v>176</v>
      </c>
      <c r="K6" s="2" t="s">
        <v>1248</v>
      </c>
    </row>
    <row r="7" ht="12.75" customHeight="1" spans="1:11">
      <c r="A7" s="13" t="str">
        <f t="shared" ref="A7" si="0">IF(B7="","",ROW()-6)</f>
        <v/>
      </c>
      <c r="B7" s="14"/>
      <c r="C7" s="15"/>
      <c r="D7" s="14"/>
      <c r="E7" s="14"/>
      <c r="F7" s="46"/>
      <c r="G7" s="16"/>
      <c r="H7" s="16"/>
      <c r="I7" s="16"/>
      <c r="J7" s="14"/>
      <c r="K7" s="2" t="s">
        <v>3936</v>
      </c>
    </row>
    <row r="8" ht="12.75" customHeight="1" spans="1:11">
      <c r="A8" s="13" t="str">
        <f t="shared" ref="A8:A26" si="1">IF(B8="","",ROW()-6)</f>
        <v/>
      </c>
      <c r="B8" s="14"/>
      <c r="C8" s="15"/>
      <c r="D8" s="14"/>
      <c r="E8" s="14"/>
      <c r="F8" s="46"/>
      <c r="G8" s="16"/>
      <c r="H8" s="16"/>
      <c r="I8" s="16"/>
      <c r="J8" s="14"/>
      <c r="K8" s="2" t="s">
        <v>3937</v>
      </c>
    </row>
    <row r="9" ht="12.75" customHeight="1" spans="1:11">
      <c r="A9" s="13" t="str">
        <f t="shared" si="1"/>
        <v/>
      </c>
      <c r="B9" s="14"/>
      <c r="C9" s="15"/>
      <c r="D9" s="14"/>
      <c r="E9" s="14"/>
      <c r="F9" s="46"/>
      <c r="G9" s="16"/>
      <c r="H9" s="16"/>
      <c r="I9" s="16"/>
      <c r="J9" s="14"/>
      <c r="K9" s="2" t="s">
        <v>3938</v>
      </c>
    </row>
    <row r="10" ht="12.75" customHeight="1" spans="1:11">
      <c r="A10" s="13" t="str">
        <f t="shared" si="1"/>
        <v/>
      </c>
      <c r="B10" s="14"/>
      <c r="C10" s="15"/>
      <c r="D10" s="14"/>
      <c r="E10" s="14"/>
      <c r="F10" s="46"/>
      <c r="G10" s="16"/>
      <c r="H10" s="16"/>
      <c r="I10" s="16"/>
      <c r="J10" s="14"/>
      <c r="K10" s="2" t="s">
        <v>3939</v>
      </c>
    </row>
    <row r="11" ht="12.75" customHeight="1" spans="1:11">
      <c r="A11" s="13" t="str">
        <f t="shared" si="1"/>
        <v/>
      </c>
      <c r="B11" s="14"/>
      <c r="C11" s="15"/>
      <c r="D11" s="14"/>
      <c r="E11" s="14"/>
      <c r="F11" s="46"/>
      <c r="G11" s="16"/>
      <c r="H11" s="16"/>
      <c r="I11" s="16"/>
      <c r="J11" s="14"/>
      <c r="K11" s="2" t="s">
        <v>3940</v>
      </c>
    </row>
    <row r="12" ht="12.75" customHeight="1" spans="1:11">
      <c r="A12" s="13" t="str">
        <f t="shared" si="1"/>
        <v/>
      </c>
      <c r="B12" s="14"/>
      <c r="C12" s="15"/>
      <c r="D12" s="14"/>
      <c r="E12" s="14"/>
      <c r="F12" s="46"/>
      <c r="G12" s="16"/>
      <c r="H12" s="16"/>
      <c r="I12" s="16"/>
      <c r="J12" s="14"/>
      <c r="K12" s="2" t="s">
        <v>3941</v>
      </c>
    </row>
    <row r="13" ht="12.75" customHeight="1" spans="1:11">
      <c r="A13" s="13" t="str">
        <f t="shared" si="1"/>
        <v/>
      </c>
      <c r="B13" s="14"/>
      <c r="C13" s="15"/>
      <c r="D13" s="14"/>
      <c r="E13" s="14"/>
      <c r="F13" s="46"/>
      <c r="G13" s="16"/>
      <c r="H13" s="16"/>
      <c r="I13" s="16"/>
      <c r="J13" s="14"/>
      <c r="K13" s="2" t="s">
        <v>3942</v>
      </c>
    </row>
    <row r="14" ht="12.75" customHeight="1" spans="1:11">
      <c r="A14" s="13" t="str">
        <f t="shared" si="1"/>
        <v/>
      </c>
      <c r="B14" s="14"/>
      <c r="C14" s="15"/>
      <c r="D14" s="14"/>
      <c r="E14" s="14"/>
      <c r="F14" s="46"/>
      <c r="G14" s="16"/>
      <c r="H14" s="16"/>
      <c r="I14" s="16"/>
      <c r="J14" s="14"/>
      <c r="K14" s="2" t="s">
        <v>3943</v>
      </c>
    </row>
    <row r="15" ht="12.75" customHeight="1" spans="1:11">
      <c r="A15" s="13" t="str">
        <f t="shared" si="1"/>
        <v/>
      </c>
      <c r="B15" s="14"/>
      <c r="C15" s="15"/>
      <c r="D15" s="14"/>
      <c r="E15" s="14"/>
      <c r="F15" s="46"/>
      <c r="G15" s="16"/>
      <c r="H15" s="16"/>
      <c r="I15" s="16"/>
      <c r="J15" s="14"/>
      <c r="K15" s="2" t="s">
        <v>3944</v>
      </c>
    </row>
    <row r="16" ht="12.75" customHeight="1" spans="1:11">
      <c r="A16" s="13" t="str">
        <f t="shared" si="1"/>
        <v/>
      </c>
      <c r="B16" s="14"/>
      <c r="C16" s="15"/>
      <c r="D16" s="14"/>
      <c r="E16" s="14"/>
      <c r="F16" s="46"/>
      <c r="G16" s="16"/>
      <c r="H16" s="16"/>
      <c r="I16" s="16"/>
      <c r="J16" s="14"/>
      <c r="K16" s="2" t="s">
        <v>3945</v>
      </c>
    </row>
    <row r="17" ht="12.75" customHeight="1" spans="1:11">
      <c r="A17" s="13" t="str">
        <f t="shared" si="1"/>
        <v/>
      </c>
      <c r="B17" s="14"/>
      <c r="C17" s="15"/>
      <c r="D17" s="14"/>
      <c r="E17" s="14"/>
      <c r="F17" s="46"/>
      <c r="G17" s="16"/>
      <c r="H17" s="16"/>
      <c r="I17" s="16"/>
      <c r="J17" s="14"/>
      <c r="K17" s="2" t="s">
        <v>3946</v>
      </c>
    </row>
    <row r="18" ht="12.75" customHeight="1" spans="1:11">
      <c r="A18" s="13" t="str">
        <f t="shared" si="1"/>
        <v/>
      </c>
      <c r="B18" s="14"/>
      <c r="C18" s="15"/>
      <c r="D18" s="14"/>
      <c r="E18" s="14"/>
      <c r="F18" s="46"/>
      <c r="G18" s="16"/>
      <c r="H18" s="16"/>
      <c r="I18" s="16"/>
      <c r="J18" s="14"/>
      <c r="K18" s="2" t="s">
        <v>3947</v>
      </c>
    </row>
    <row r="19" ht="12.75" customHeight="1" spans="1:11">
      <c r="A19" s="13" t="str">
        <f t="shared" si="1"/>
        <v/>
      </c>
      <c r="B19" s="14"/>
      <c r="C19" s="15"/>
      <c r="D19" s="14"/>
      <c r="E19" s="14"/>
      <c r="F19" s="46"/>
      <c r="G19" s="16"/>
      <c r="H19" s="16"/>
      <c r="I19" s="16"/>
      <c r="J19" s="14"/>
      <c r="K19" s="2" t="s">
        <v>3948</v>
      </c>
    </row>
    <row r="20" ht="12.75" customHeight="1" spans="1:11">
      <c r="A20" s="13" t="str">
        <f t="shared" si="1"/>
        <v/>
      </c>
      <c r="B20" s="14"/>
      <c r="C20" s="15"/>
      <c r="D20" s="14"/>
      <c r="E20" s="14"/>
      <c r="F20" s="46"/>
      <c r="G20" s="16"/>
      <c r="H20" s="16"/>
      <c r="I20" s="16"/>
      <c r="J20" s="14"/>
      <c r="K20" s="2" t="s">
        <v>3949</v>
      </c>
    </row>
    <row r="21" ht="12.75" customHeight="1" spans="1:11">
      <c r="A21" s="13" t="str">
        <f t="shared" si="1"/>
        <v/>
      </c>
      <c r="B21" s="14"/>
      <c r="C21" s="15"/>
      <c r="D21" s="14"/>
      <c r="E21" s="14"/>
      <c r="F21" s="46"/>
      <c r="G21" s="16"/>
      <c r="H21" s="16"/>
      <c r="I21" s="16"/>
      <c r="J21" s="14"/>
      <c r="K21" s="2" t="s">
        <v>3950</v>
      </c>
    </row>
    <row r="22" ht="12.75" customHeight="1" spans="1:11">
      <c r="A22" s="13" t="str">
        <f t="shared" si="1"/>
        <v/>
      </c>
      <c r="B22" s="14"/>
      <c r="C22" s="15"/>
      <c r="D22" s="14"/>
      <c r="E22" s="14"/>
      <c r="F22" s="46"/>
      <c r="G22" s="16"/>
      <c r="H22" s="16"/>
      <c r="I22" s="16"/>
      <c r="J22" s="14"/>
      <c r="K22" s="2" t="s">
        <v>3951</v>
      </c>
    </row>
    <row r="23" ht="12.75" customHeight="1" spans="1:11">
      <c r="A23" s="13" t="str">
        <f t="shared" si="1"/>
        <v/>
      </c>
      <c r="B23" s="14"/>
      <c r="C23" s="15"/>
      <c r="D23" s="14"/>
      <c r="E23" s="14"/>
      <c r="F23" s="46"/>
      <c r="G23" s="16"/>
      <c r="H23" s="16"/>
      <c r="I23" s="16"/>
      <c r="J23" s="14"/>
      <c r="K23" s="2" t="s">
        <v>3952</v>
      </c>
    </row>
    <row r="24" ht="12.75" customHeight="1" spans="1:11">
      <c r="A24" s="13" t="str">
        <f t="shared" si="1"/>
        <v/>
      </c>
      <c r="B24" s="14"/>
      <c r="C24" s="15"/>
      <c r="D24" s="14"/>
      <c r="E24" s="14"/>
      <c r="F24" s="46"/>
      <c r="G24" s="16"/>
      <c r="H24" s="16"/>
      <c r="I24" s="16"/>
      <c r="J24" s="14"/>
      <c r="K24" s="2" t="s">
        <v>3953</v>
      </c>
    </row>
    <row r="25" ht="12.75" customHeight="1" spans="1:11">
      <c r="A25" s="13" t="str">
        <f t="shared" si="1"/>
        <v/>
      </c>
      <c r="B25" s="14"/>
      <c r="C25" s="15"/>
      <c r="D25" s="14"/>
      <c r="E25" s="14"/>
      <c r="F25" s="46"/>
      <c r="G25" s="16"/>
      <c r="H25" s="16"/>
      <c r="I25" s="16"/>
      <c r="J25" s="14"/>
      <c r="K25" s="2" t="s">
        <v>3954</v>
      </c>
    </row>
    <row r="26" ht="12.75" customHeight="1" spans="1:11">
      <c r="A26" s="13" t="str">
        <f t="shared" si="1"/>
        <v/>
      </c>
      <c r="B26" s="14"/>
      <c r="C26" s="15"/>
      <c r="D26" s="14"/>
      <c r="E26" s="14"/>
      <c r="F26" s="46"/>
      <c r="G26" s="16"/>
      <c r="H26" s="16"/>
      <c r="I26" s="16"/>
      <c r="J26" s="14"/>
      <c r="K26" s="2" t="s">
        <v>3955</v>
      </c>
    </row>
    <row r="27" customHeight="1" spans="1:10">
      <c r="A27" s="17" t="s">
        <v>1311</v>
      </c>
      <c r="B27" s="18"/>
      <c r="C27" s="17"/>
      <c r="D27" s="17"/>
      <c r="E27" s="17"/>
      <c r="F27" s="17"/>
      <c r="G27" s="17"/>
      <c r="H27" s="23">
        <f>SUM(H7:H26)</f>
        <v>0</v>
      </c>
      <c r="I27" s="23">
        <f>SUM(I7:I26)</f>
        <v>0</v>
      </c>
      <c r="J27" s="20"/>
    </row>
    <row r="28" customHeight="1" spans="1:11">
      <c r="A28" s="3" t="e">
        <f>#REF!&amp;"填表人："&amp;#REF!</f>
        <v>#REF!</v>
      </c>
      <c r="I28" s="3" t="e">
        <f>"评估人员："&amp;#REF!</f>
        <v>#REF!</v>
      </c>
      <c r="K28" s="3" t="s">
        <v>1270</v>
      </c>
    </row>
    <row r="29" customHeight="1" spans="1:1">
      <c r="A29" s="3" t="e">
        <f>"填表日期："&amp;YEAR(#REF!)&amp;"年"&amp;MONTH(#REF!)&amp;"月"&amp;DAY(#REF!)&amp;"日"</f>
        <v>#REF!</v>
      </c>
    </row>
  </sheetData>
  <mergeCells count="4">
    <mergeCell ref="A2:J2"/>
    <mergeCell ref="A3:J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6"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89">
    <pageSetUpPr fitToPage="1"/>
  </sheetPr>
  <dimension ref="A1:G29"/>
  <sheetViews>
    <sheetView showGridLines="0" zoomScale="96" zoomScaleNormal="96" workbookViewId="0">
      <selection activeCell="J8" sqref="J8"/>
    </sheetView>
  </sheetViews>
  <sheetFormatPr defaultColWidth="9" defaultRowHeight="15.75" customHeight="1" outlineLevelCol="6"/>
  <cols>
    <col min="1" max="1" width="7.70833333333333" style="3" customWidth="1"/>
    <col min="2" max="2" width="30" style="3" customWidth="1"/>
    <col min="3" max="3" width="8.20833333333333" style="3" customWidth="1"/>
    <col min="4" max="4" width="19.2083333333333" style="3" customWidth="1"/>
    <col min="5" max="5" width="20.2083333333333" style="3" customWidth="1"/>
    <col min="6" max="6" width="19.2083333333333" style="3" customWidth="1"/>
    <col min="7" max="8" width="9" style="3" customWidth="1"/>
    <col min="9" max="16384" width="9" style="3"/>
  </cols>
  <sheetData>
    <row r="1" customHeight="1" spans="1:1">
      <c r="A1" s="4" t="s">
        <v>0</v>
      </c>
    </row>
    <row r="2" s="1" customFormat="1" ht="30" customHeight="1" spans="1:1">
      <c r="A2" s="5" t="s">
        <v>3956</v>
      </c>
    </row>
    <row r="3" customHeight="1" spans="1:1">
      <c r="A3" s="2" t="e">
        <f>"评估基准日："&amp;TEXT(#REF!,"yyyy年mm月dd日")</f>
        <v>#REF!</v>
      </c>
    </row>
    <row r="4" ht="14.25" customHeight="1" spans="1:6">
      <c r="A4" s="2"/>
      <c r="B4" s="2"/>
      <c r="C4" s="2"/>
      <c r="D4" s="2"/>
      <c r="E4" s="2"/>
      <c r="F4" s="7" t="s">
        <v>3957</v>
      </c>
    </row>
    <row r="5" customHeight="1" spans="1:6">
      <c r="A5" s="3" t="e">
        <f>#REF!&amp;"："&amp;#REF!</f>
        <v>#REF!</v>
      </c>
      <c r="F5" s="7" t="s">
        <v>1231</v>
      </c>
    </row>
    <row r="6" s="2" customFormat="1" customHeight="1" spans="1:7">
      <c r="A6" s="11" t="s">
        <v>4</v>
      </c>
      <c r="B6" s="11" t="s">
        <v>1364</v>
      </c>
      <c r="C6" s="11" t="s">
        <v>933</v>
      </c>
      <c r="D6" s="12" t="s">
        <v>6</v>
      </c>
      <c r="E6" s="11" t="s">
        <v>7</v>
      </c>
      <c r="F6" s="11" t="s">
        <v>176</v>
      </c>
      <c r="G6" s="2" t="s">
        <v>1248</v>
      </c>
    </row>
    <row r="7" ht="12.75" customHeight="1" spans="1:7">
      <c r="A7" s="13" t="str">
        <f t="shared" ref="A7" si="0">IF(B7="","",ROW()-6)</f>
        <v/>
      </c>
      <c r="B7" s="14"/>
      <c r="C7" s="15"/>
      <c r="D7" s="16"/>
      <c r="E7" s="16"/>
      <c r="F7" s="14"/>
      <c r="G7" s="2" t="s">
        <v>3958</v>
      </c>
    </row>
    <row r="8" ht="12.75" customHeight="1" spans="1:7">
      <c r="A8" s="13" t="str">
        <f t="shared" ref="A8:A26" si="1">IF(B8="","",ROW()-6)</f>
        <v/>
      </c>
      <c r="B8" s="14"/>
      <c r="C8" s="15"/>
      <c r="D8" s="16"/>
      <c r="E8" s="16"/>
      <c r="F8" s="14"/>
      <c r="G8" s="2" t="s">
        <v>3959</v>
      </c>
    </row>
    <row r="9" ht="12.75" customHeight="1" spans="1:7">
      <c r="A9" s="13" t="str">
        <f t="shared" si="1"/>
        <v/>
      </c>
      <c r="B9" s="14"/>
      <c r="C9" s="15"/>
      <c r="D9" s="16"/>
      <c r="E9" s="16"/>
      <c r="F9" s="14"/>
      <c r="G9" s="2" t="s">
        <v>3960</v>
      </c>
    </row>
    <row r="10" ht="12.75" customHeight="1" spans="1:7">
      <c r="A10" s="13" t="str">
        <f t="shared" si="1"/>
        <v/>
      </c>
      <c r="B10" s="14"/>
      <c r="C10" s="15"/>
      <c r="D10" s="16"/>
      <c r="E10" s="16"/>
      <c r="F10" s="14"/>
      <c r="G10" s="2" t="s">
        <v>3961</v>
      </c>
    </row>
    <row r="11" ht="12.75" customHeight="1" spans="1:7">
      <c r="A11" s="13" t="str">
        <f t="shared" si="1"/>
        <v/>
      </c>
      <c r="B11" s="14"/>
      <c r="C11" s="15"/>
      <c r="D11" s="16"/>
      <c r="E11" s="16"/>
      <c r="F11" s="14"/>
      <c r="G11" s="2" t="s">
        <v>3962</v>
      </c>
    </row>
    <row r="12" ht="12.75" customHeight="1" spans="1:7">
      <c r="A12" s="13" t="str">
        <f t="shared" si="1"/>
        <v/>
      </c>
      <c r="B12" s="14"/>
      <c r="C12" s="15"/>
      <c r="D12" s="16"/>
      <c r="E12" s="16"/>
      <c r="F12" s="14"/>
      <c r="G12" s="2" t="s">
        <v>3963</v>
      </c>
    </row>
    <row r="13" ht="12.75" customHeight="1" spans="1:7">
      <c r="A13" s="13" t="str">
        <f t="shared" si="1"/>
        <v/>
      </c>
      <c r="B13" s="14"/>
      <c r="C13" s="15"/>
      <c r="D13" s="16"/>
      <c r="E13" s="16"/>
      <c r="F13" s="14"/>
      <c r="G13" s="2" t="s">
        <v>3964</v>
      </c>
    </row>
    <row r="14" ht="12.75" customHeight="1" spans="1:7">
      <c r="A14" s="13" t="str">
        <f t="shared" si="1"/>
        <v/>
      </c>
      <c r="B14" s="14"/>
      <c r="C14" s="15"/>
      <c r="D14" s="16"/>
      <c r="E14" s="16"/>
      <c r="F14" s="14"/>
      <c r="G14" s="2" t="s">
        <v>3965</v>
      </c>
    </row>
    <row r="15" ht="12.75" customHeight="1" spans="1:7">
      <c r="A15" s="13" t="str">
        <f t="shared" si="1"/>
        <v/>
      </c>
      <c r="B15" s="14"/>
      <c r="C15" s="15"/>
      <c r="D15" s="16"/>
      <c r="E15" s="16"/>
      <c r="F15" s="14"/>
      <c r="G15" s="2" t="s">
        <v>3966</v>
      </c>
    </row>
    <row r="16" ht="12.75" customHeight="1" spans="1:7">
      <c r="A16" s="13" t="str">
        <f t="shared" si="1"/>
        <v/>
      </c>
      <c r="B16" s="14"/>
      <c r="C16" s="15"/>
      <c r="D16" s="16"/>
      <c r="E16" s="16"/>
      <c r="F16" s="14"/>
      <c r="G16" s="2" t="s">
        <v>3967</v>
      </c>
    </row>
    <row r="17" ht="12.75" customHeight="1" spans="1:7">
      <c r="A17" s="13" t="str">
        <f t="shared" si="1"/>
        <v/>
      </c>
      <c r="B17" s="14"/>
      <c r="C17" s="15"/>
      <c r="D17" s="16"/>
      <c r="E17" s="16"/>
      <c r="F17" s="14"/>
      <c r="G17" s="2" t="s">
        <v>3968</v>
      </c>
    </row>
    <row r="18" ht="12.75" customHeight="1" spans="1:7">
      <c r="A18" s="13" t="str">
        <f t="shared" si="1"/>
        <v/>
      </c>
      <c r="B18" s="14"/>
      <c r="C18" s="15"/>
      <c r="D18" s="16"/>
      <c r="E18" s="16"/>
      <c r="F18" s="14"/>
      <c r="G18" s="2" t="s">
        <v>3969</v>
      </c>
    </row>
    <row r="19" ht="12.75" customHeight="1" spans="1:7">
      <c r="A19" s="13" t="str">
        <f t="shared" si="1"/>
        <v/>
      </c>
      <c r="B19" s="14"/>
      <c r="C19" s="15"/>
      <c r="D19" s="16"/>
      <c r="E19" s="16"/>
      <c r="F19" s="14"/>
      <c r="G19" s="2" t="s">
        <v>3970</v>
      </c>
    </row>
    <row r="20" ht="12.75" customHeight="1" spans="1:7">
      <c r="A20" s="13" t="str">
        <f t="shared" si="1"/>
        <v/>
      </c>
      <c r="B20" s="14"/>
      <c r="C20" s="15"/>
      <c r="D20" s="16"/>
      <c r="E20" s="16"/>
      <c r="F20" s="14"/>
      <c r="G20" s="2" t="s">
        <v>3971</v>
      </c>
    </row>
    <row r="21" ht="12.75" customHeight="1" spans="1:7">
      <c r="A21" s="13" t="str">
        <f t="shared" si="1"/>
        <v/>
      </c>
      <c r="B21" s="14"/>
      <c r="C21" s="15"/>
      <c r="D21" s="16"/>
      <c r="E21" s="16"/>
      <c r="F21" s="14"/>
      <c r="G21" s="2" t="s">
        <v>3972</v>
      </c>
    </row>
    <row r="22" ht="12.75" customHeight="1" spans="1:7">
      <c r="A22" s="13" t="str">
        <f t="shared" si="1"/>
        <v/>
      </c>
      <c r="B22" s="14"/>
      <c r="C22" s="15"/>
      <c r="D22" s="16"/>
      <c r="E22" s="16"/>
      <c r="F22" s="14"/>
      <c r="G22" s="2" t="s">
        <v>3973</v>
      </c>
    </row>
    <row r="23" ht="12.75" customHeight="1" spans="1:7">
      <c r="A23" s="13" t="str">
        <f t="shared" si="1"/>
        <v/>
      </c>
      <c r="B23" s="14"/>
      <c r="C23" s="15"/>
      <c r="D23" s="16"/>
      <c r="E23" s="16"/>
      <c r="F23" s="14"/>
      <c r="G23" s="2" t="s">
        <v>3974</v>
      </c>
    </row>
    <row r="24" ht="12.75" customHeight="1" spans="1:7">
      <c r="A24" s="13" t="str">
        <f t="shared" si="1"/>
        <v/>
      </c>
      <c r="B24" s="14"/>
      <c r="C24" s="15"/>
      <c r="D24" s="16"/>
      <c r="E24" s="16"/>
      <c r="F24" s="14"/>
      <c r="G24" s="2" t="s">
        <v>3975</v>
      </c>
    </row>
    <row r="25" ht="12.75" customHeight="1" spans="1:7">
      <c r="A25" s="13" t="str">
        <f t="shared" si="1"/>
        <v/>
      </c>
      <c r="B25" s="14"/>
      <c r="C25" s="15"/>
      <c r="D25" s="16"/>
      <c r="E25" s="16"/>
      <c r="F25" s="14"/>
      <c r="G25" s="2" t="s">
        <v>3976</v>
      </c>
    </row>
    <row r="26" ht="12.75" customHeight="1" spans="1:7">
      <c r="A26" s="13" t="str">
        <f t="shared" si="1"/>
        <v/>
      </c>
      <c r="B26" s="14"/>
      <c r="C26" s="15"/>
      <c r="D26" s="16"/>
      <c r="E26" s="16"/>
      <c r="F26" s="14"/>
      <c r="G26" s="2" t="s">
        <v>3977</v>
      </c>
    </row>
    <row r="27" customHeight="1" spans="1:6">
      <c r="A27" s="17" t="s">
        <v>1311</v>
      </c>
      <c r="B27" s="18"/>
      <c r="C27" s="17"/>
      <c r="D27" s="23">
        <f>SUM(D7:D26)</f>
        <v>0</v>
      </c>
      <c r="E27" s="23">
        <f>SUM(E7:E26)</f>
        <v>0</v>
      </c>
      <c r="F27" s="20"/>
    </row>
    <row r="28" customHeight="1" spans="1:7">
      <c r="A28" s="3" t="e">
        <f>#REF!&amp;"填表人："&amp;#REF!</f>
        <v>#REF!</v>
      </c>
      <c r="E28" s="3" t="e">
        <f>"评估人员："&amp;#REF!</f>
        <v>#REF!</v>
      </c>
      <c r="G28" s="3" t="s">
        <v>1270</v>
      </c>
    </row>
    <row r="29" customHeight="1" spans="1:1">
      <c r="A29" s="3" t="e">
        <f>"填表日期："&amp;YEAR(#REF!)&amp;"年"&amp;MONTH(#REF!)&amp;"月"&amp;DAY(#REF!)&amp;"日"</f>
        <v>#REF!</v>
      </c>
    </row>
  </sheetData>
  <mergeCells count="3">
    <mergeCell ref="A2:F2"/>
    <mergeCell ref="A3:F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2">
    <tabColor rgb="FFFF0000"/>
    <pageSetUpPr fitToPage="1"/>
  </sheetPr>
  <dimension ref="A1:G25"/>
  <sheetViews>
    <sheetView showGridLines="0" zoomScale="96" zoomScaleNormal="96" zoomScaleSheetLayoutView="80" workbookViewId="0">
      <selection activeCell="B26" sqref="B26"/>
    </sheetView>
  </sheetViews>
  <sheetFormatPr defaultColWidth="9" defaultRowHeight="15.75" customHeight="1" outlineLevelCol="6"/>
  <cols>
    <col min="1" max="1" width="12.2083333333333" style="32" customWidth="1"/>
    <col min="2" max="2" width="24.2083333333333" style="32" customWidth="1"/>
    <col min="3" max="6" width="18.7083333333333" style="32" customWidth="1"/>
    <col min="7" max="8" width="9" style="32" customWidth="1"/>
    <col min="9" max="16384" width="9" style="32"/>
  </cols>
  <sheetData>
    <row r="1" customHeight="1" spans="1:1">
      <c r="A1" s="494" t="s">
        <v>0</v>
      </c>
    </row>
    <row r="2" s="30" customFormat="1" ht="30" customHeight="1" spans="1:1">
      <c r="A2" s="34" t="s">
        <v>603</v>
      </c>
    </row>
    <row r="3" customHeight="1" spans="1:1">
      <c r="A3" s="31" t="e">
        <f>"评估基准日："&amp;TEXT(#REF!,"yyyy年mm月dd日")</f>
        <v>#REF!</v>
      </c>
    </row>
    <row r="4" ht="14.25" customHeight="1" spans="4:6">
      <c r="D4" s="31"/>
      <c r="E4" s="31"/>
      <c r="F4" s="35" t="s">
        <v>604</v>
      </c>
    </row>
    <row r="5" customHeight="1" spans="1:6">
      <c r="A5" s="495" t="e">
        <f>#REF!&amp;"："&amp;#REF!</f>
        <v>#REF!</v>
      </c>
      <c r="F5" s="496" t="s">
        <v>574</v>
      </c>
    </row>
    <row r="6" s="31" customFormat="1" customHeight="1" spans="1:6">
      <c r="A6" s="497" t="s">
        <v>605</v>
      </c>
      <c r="B6" s="497" t="s">
        <v>5</v>
      </c>
      <c r="C6" s="498" t="s">
        <v>6</v>
      </c>
      <c r="D6" s="497" t="s">
        <v>7</v>
      </c>
      <c r="E6" s="497" t="s">
        <v>575</v>
      </c>
      <c r="F6" s="497" t="s">
        <v>576</v>
      </c>
    </row>
    <row r="7" customHeight="1" spans="1:6">
      <c r="A7" s="62" t="s">
        <v>606</v>
      </c>
      <c r="B7" s="139" t="s">
        <v>213</v>
      </c>
      <c r="C7" s="64">
        <f>'表3-1货币汇总表'!C27</f>
        <v>0</v>
      </c>
      <c r="D7" s="64">
        <f>'表3-1货币汇总表'!D27</f>
        <v>0</v>
      </c>
      <c r="E7" s="39">
        <f t="shared" ref="E7:E19" si="0">D7-C7</f>
        <v>0</v>
      </c>
      <c r="F7" s="65" t="str">
        <f t="shared" ref="F7:F19" si="1">IF(C7=0,"",E7/C7*100)</f>
        <v/>
      </c>
    </row>
    <row r="8" customHeight="1" spans="1:6">
      <c r="A8" s="62" t="s">
        <v>607</v>
      </c>
      <c r="B8" s="139" t="s">
        <v>221</v>
      </c>
      <c r="C8" s="64">
        <f>'3-2交易性金融资产汇总'!C27</f>
        <v>0</v>
      </c>
      <c r="D8" s="64">
        <f>'3-2交易性金融资产汇总'!D27</f>
        <v>0</v>
      </c>
      <c r="E8" s="39">
        <f t="shared" si="0"/>
        <v>0</v>
      </c>
      <c r="F8" s="65" t="str">
        <f t="shared" si="1"/>
        <v/>
      </c>
    </row>
    <row r="9" customHeight="1" spans="1:6">
      <c r="A9" s="62" t="s">
        <v>608</v>
      </c>
      <c r="B9" s="499" t="s">
        <v>230</v>
      </c>
      <c r="C9" s="64">
        <f>'3-3衍生金融资产'!I27</f>
        <v>0</v>
      </c>
      <c r="D9" s="64">
        <f>'3-3衍生金融资产'!J27</f>
        <v>0</v>
      </c>
      <c r="E9" s="39">
        <f t="shared" si="0"/>
        <v>0</v>
      </c>
      <c r="F9" s="65" t="str">
        <f t="shared" si="1"/>
        <v/>
      </c>
    </row>
    <row r="10" customHeight="1" spans="1:6">
      <c r="A10" s="62" t="s">
        <v>609</v>
      </c>
      <c r="B10" s="139" t="s">
        <v>232</v>
      </c>
      <c r="C10" s="39">
        <f>'3-4应收票据'!F28</f>
        <v>0</v>
      </c>
      <c r="D10" s="39">
        <f>'3-4应收票据'!H28</f>
        <v>0</v>
      </c>
      <c r="E10" s="39">
        <f t="shared" si="0"/>
        <v>0</v>
      </c>
      <c r="F10" s="65" t="str">
        <f t="shared" si="1"/>
        <v/>
      </c>
    </row>
    <row r="11" customHeight="1" spans="1:6">
      <c r="A11" s="62" t="s">
        <v>610</v>
      </c>
      <c r="B11" s="499" t="s">
        <v>234</v>
      </c>
      <c r="C11" s="39">
        <f>'3-5应收账款'!H28</f>
        <v>0</v>
      </c>
      <c r="D11" s="39">
        <f>'3-5应收账款'!J28</f>
        <v>0</v>
      </c>
      <c r="E11" s="39">
        <f t="shared" si="0"/>
        <v>0</v>
      </c>
      <c r="F11" s="65" t="str">
        <f t="shared" si="1"/>
        <v/>
      </c>
    </row>
    <row r="12" customHeight="1" spans="1:6">
      <c r="A12" s="62" t="s">
        <v>611</v>
      </c>
      <c r="B12" s="499" t="s">
        <v>580</v>
      </c>
      <c r="C12" s="39">
        <f>'3-6应收账款融资'!I27</f>
        <v>0</v>
      </c>
      <c r="D12" s="39">
        <f>'3-6应收账款融资'!K27</f>
        <v>0</v>
      </c>
      <c r="E12" s="39">
        <f t="shared" si="0"/>
        <v>0</v>
      </c>
      <c r="F12" s="65" t="str">
        <f t="shared" si="1"/>
        <v/>
      </c>
    </row>
    <row r="13" customHeight="1" spans="1:6">
      <c r="A13" s="62" t="s">
        <v>612</v>
      </c>
      <c r="B13" s="139" t="s">
        <v>238</v>
      </c>
      <c r="C13" s="39">
        <f>'3-7预付款项'!I29</f>
        <v>0</v>
      </c>
      <c r="D13" s="39">
        <f>'3-7预付款项'!K29</f>
        <v>0</v>
      </c>
      <c r="E13" s="39">
        <f t="shared" si="0"/>
        <v>0</v>
      </c>
      <c r="F13" s="65" t="str">
        <f t="shared" si="1"/>
        <v/>
      </c>
    </row>
    <row r="14" customHeight="1" spans="1:6">
      <c r="A14" s="62" t="s">
        <v>613</v>
      </c>
      <c r="B14" s="499" t="s">
        <v>240</v>
      </c>
      <c r="C14" s="39">
        <f>'3-8其他应收款'!H28</f>
        <v>0</v>
      </c>
      <c r="D14" s="39">
        <f>'3-8其他应收款'!J28</f>
        <v>0</v>
      </c>
      <c r="E14" s="39">
        <f t="shared" si="0"/>
        <v>0</v>
      </c>
      <c r="F14" s="65" t="str">
        <f t="shared" si="1"/>
        <v/>
      </c>
    </row>
    <row r="15" customHeight="1" spans="1:6">
      <c r="A15" s="62" t="s">
        <v>614</v>
      </c>
      <c r="B15" s="499" t="s">
        <v>581</v>
      </c>
      <c r="C15" s="64">
        <f>'3-9存货汇总'!C27</f>
        <v>0</v>
      </c>
      <c r="D15" s="64">
        <f>'3-9存货汇总'!E27</f>
        <v>0</v>
      </c>
      <c r="E15" s="39">
        <f t="shared" si="0"/>
        <v>0</v>
      </c>
      <c r="F15" s="65" t="str">
        <f t="shared" si="1"/>
        <v/>
      </c>
    </row>
    <row r="16" customHeight="1" spans="1:6">
      <c r="A16" s="62" t="s">
        <v>615</v>
      </c>
      <c r="B16" s="499" t="s">
        <v>254</v>
      </c>
      <c r="C16" s="64">
        <f>'3-10合同资产'!I27</f>
        <v>0</v>
      </c>
      <c r="D16" s="64">
        <f>'3-10合同资产'!K27</f>
        <v>0</v>
      </c>
      <c r="E16" s="39">
        <f t="shared" si="0"/>
        <v>0</v>
      </c>
      <c r="F16" s="65" t="str">
        <f t="shared" si="1"/>
        <v/>
      </c>
    </row>
    <row r="17" customHeight="1" spans="1:6">
      <c r="A17" s="62" t="s">
        <v>616</v>
      </c>
      <c r="B17" s="499" t="s">
        <v>257</v>
      </c>
      <c r="C17" s="64">
        <f>'3-11持有待售资产'!F27</f>
        <v>0</v>
      </c>
      <c r="D17" s="64">
        <f>'3-11持有待售资产'!K27</f>
        <v>0</v>
      </c>
      <c r="E17" s="39">
        <f t="shared" si="0"/>
        <v>0</v>
      </c>
      <c r="F17" s="65" t="str">
        <f t="shared" si="1"/>
        <v/>
      </c>
    </row>
    <row r="18" customHeight="1" spans="1:6">
      <c r="A18" s="62" t="s">
        <v>617</v>
      </c>
      <c r="B18" s="139" t="s">
        <v>582</v>
      </c>
      <c r="C18" s="64">
        <f>'3-12一年到期非流动资产'!E27</f>
        <v>0</v>
      </c>
      <c r="D18" s="64">
        <f>'3-12一年到期非流动资产'!F27</f>
        <v>0</v>
      </c>
      <c r="E18" s="39">
        <f t="shared" si="0"/>
        <v>0</v>
      </c>
      <c r="F18" s="65" t="str">
        <f t="shared" si="1"/>
        <v/>
      </c>
    </row>
    <row r="19" customHeight="1" spans="1:6">
      <c r="A19" s="62" t="s">
        <v>618</v>
      </c>
      <c r="B19" s="139" t="s">
        <v>263</v>
      </c>
      <c r="C19" s="64">
        <f>'3-13其他流动资产'!F28</f>
        <v>0</v>
      </c>
      <c r="D19" s="64">
        <f>'3-13其他流动资产'!G28</f>
        <v>0</v>
      </c>
      <c r="E19" s="39">
        <f t="shared" si="0"/>
        <v>0</v>
      </c>
      <c r="F19" s="65" t="str">
        <f t="shared" si="1"/>
        <v/>
      </c>
    </row>
    <row r="20" customHeight="1" spans="1:6">
      <c r="A20" s="62"/>
      <c r="B20" s="139"/>
      <c r="C20" s="64"/>
      <c r="D20" s="39"/>
      <c r="E20" s="39"/>
      <c r="F20" s="39"/>
    </row>
    <row r="21" customHeight="1" spans="1:6">
      <c r="A21" s="62"/>
      <c r="B21" s="139"/>
      <c r="C21" s="64"/>
      <c r="D21" s="39"/>
      <c r="E21" s="39"/>
      <c r="F21" s="39"/>
    </row>
    <row r="22" customHeight="1" spans="1:6">
      <c r="A22" s="38"/>
      <c r="B22" s="497"/>
      <c r="C22" s="64"/>
      <c r="D22" s="39"/>
      <c r="E22" s="39"/>
      <c r="F22" s="39"/>
    </row>
    <row r="23" customHeight="1" spans="1:6">
      <c r="A23" s="497" t="s">
        <v>544</v>
      </c>
      <c r="B23" s="42"/>
      <c r="C23" s="64">
        <f>SUM(C7:C22)</f>
        <v>0</v>
      </c>
      <c r="D23" s="64">
        <f>SUM(D7:D22)</f>
        <v>0</v>
      </c>
      <c r="E23" s="39">
        <f>D23-C23</f>
        <v>0</v>
      </c>
      <c r="F23" s="65" t="str">
        <f>IF(C23=0,"",E23/C23*100)</f>
        <v/>
      </c>
    </row>
    <row r="24" customHeight="1" spans="5:7">
      <c r="E24" s="32" t="e">
        <f>"评估人员："&amp;#REF!</f>
        <v>#REF!</v>
      </c>
      <c r="G24" s="40" t="s">
        <v>599</v>
      </c>
    </row>
    <row r="25" customHeight="1" spans="7:7">
      <c r="G25" s="40"/>
    </row>
  </sheetData>
  <mergeCells count="4">
    <mergeCell ref="A2:F2"/>
    <mergeCell ref="A3:F3"/>
    <mergeCell ref="A5:C5"/>
    <mergeCell ref="A23:B23"/>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0">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6" width="18" style="3" customWidth="1"/>
    <col min="7" max="7" width="16.7083333333333" style="3" customWidth="1"/>
    <col min="8" max="8" width="8.70833333333333" style="3" customWidth="1"/>
    <col min="9" max="10" width="9" style="3" customWidth="1"/>
    <col min="11" max="16384" width="9" style="3"/>
  </cols>
  <sheetData>
    <row r="1" customHeight="1" spans="1:1">
      <c r="A1" s="4" t="s">
        <v>0</v>
      </c>
    </row>
    <row r="2" s="1" customFormat="1" ht="30" customHeight="1" spans="1:1">
      <c r="A2" s="5" t="s">
        <v>3978</v>
      </c>
    </row>
    <row r="3" customHeight="1" spans="1:1">
      <c r="A3" s="2" t="e">
        <f>"评估基准日："&amp;TEXT(#REF!,"yyyy年mm月dd日")</f>
        <v>#REF!</v>
      </c>
    </row>
    <row r="4" ht="14.25" customHeight="1" spans="1:7">
      <c r="A4" s="2"/>
      <c r="B4" s="2"/>
      <c r="C4" s="2"/>
      <c r="D4" s="2"/>
      <c r="E4" s="2"/>
      <c r="F4" s="2"/>
      <c r="G4" s="7" t="s">
        <v>3979</v>
      </c>
    </row>
    <row r="5" customHeight="1" spans="1:7">
      <c r="A5" s="3" t="e">
        <f>#REF!&amp;"："&amp;#REF!</f>
        <v>#REF!</v>
      </c>
      <c r="G5" s="7" t="s">
        <v>1231</v>
      </c>
    </row>
    <row r="6" s="2" customFormat="1" customHeight="1" spans="1:8">
      <c r="A6" s="11" t="s">
        <v>4</v>
      </c>
      <c r="B6" s="11" t="s">
        <v>3980</v>
      </c>
      <c r="C6" s="11" t="s">
        <v>933</v>
      </c>
      <c r="D6" s="11" t="s">
        <v>3981</v>
      </c>
      <c r="E6" s="12" t="s">
        <v>6</v>
      </c>
      <c r="F6" s="11" t="s">
        <v>7</v>
      </c>
      <c r="G6" s="11" t="s">
        <v>176</v>
      </c>
      <c r="H6" s="2" t="s">
        <v>1248</v>
      </c>
    </row>
    <row r="7" ht="12.75" customHeight="1" spans="1:8">
      <c r="A7" s="13" t="str">
        <f t="shared" ref="A7" si="0">IF(D7="","",ROW()-6)</f>
        <v/>
      </c>
      <c r="B7" s="14"/>
      <c r="C7" s="15"/>
      <c r="D7" s="14"/>
      <c r="E7" s="16"/>
      <c r="F7" s="16"/>
      <c r="G7" s="14"/>
      <c r="H7" s="2" t="s">
        <v>3982</v>
      </c>
    </row>
    <row r="8" ht="12.75" customHeight="1" spans="1:8">
      <c r="A8" s="13" t="str">
        <f t="shared" ref="A8:A26" si="1">IF(D8="","",ROW()-6)</f>
        <v/>
      </c>
      <c r="B8" s="14"/>
      <c r="C8" s="15"/>
      <c r="D8" s="14"/>
      <c r="E8" s="16"/>
      <c r="F8" s="16"/>
      <c r="G8" s="14"/>
      <c r="H8" s="2" t="s">
        <v>3983</v>
      </c>
    </row>
    <row r="9" ht="12.75" customHeight="1" spans="1:8">
      <c r="A9" s="13" t="str">
        <f t="shared" si="1"/>
        <v/>
      </c>
      <c r="B9" s="14"/>
      <c r="C9" s="15"/>
      <c r="D9" s="14"/>
      <c r="E9" s="16"/>
      <c r="F9" s="16"/>
      <c r="G9" s="14"/>
      <c r="H9" s="2" t="s">
        <v>3984</v>
      </c>
    </row>
    <row r="10" ht="12.75" customHeight="1" spans="1:8">
      <c r="A10" s="13" t="str">
        <f t="shared" si="1"/>
        <v/>
      </c>
      <c r="B10" s="14"/>
      <c r="C10" s="15"/>
      <c r="D10" s="14"/>
      <c r="E10" s="16"/>
      <c r="F10" s="16"/>
      <c r="G10" s="14"/>
      <c r="H10" s="2" t="s">
        <v>3985</v>
      </c>
    </row>
    <row r="11" ht="12.75" customHeight="1" spans="1:8">
      <c r="A11" s="13" t="str">
        <f t="shared" si="1"/>
        <v/>
      </c>
      <c r="B11" s="14"/>
      <c r="C11" s="15"/>
      <c r="D11" s="14"/>
      <c r="E11" s="16"/>
      <c r="F11" s="16"/>
      <c r="G11" s="14"/>
      <c r="H11" s="2" t="s">
        <v>3986</v>
      </c>
    </row>
    <row r="12" ht="12.75" customHeight="1" spans="1:8">
      <c r="A12" s="13" t="str">
        <f t="shared" si="1"/>
        <v/>
      </c>
      <c r="B12" s="14"/>
      <c r="C12" s="15"/>
      <c r="D12" s="14"/>
      <c r="E12" s="16"/>
      <c r="F12" s="16"/>
      <c r="G12" s="14"/>
      <c r="H12" s="2" t="s">
        <v>3987</v>
      </c>
    </row>
    <row r="13" ht="12.75" customHeight="1" spans="1:8">
      <c r="A13" s="13" t="str">
        <f t="shared" si="1"/>
        <v/>
      </c>
      <c r="B13" s="14"/>
      <c r="C13" s="15"/>
      <c r="D13" s="14"/>
      <c r="E13" s="16"/>
      <c r="F13" s="16"/>
      <c r="G13" s="14"/>
      <c r="H13" s="2" t="s">
        <v>3988</v>
      </c>
    </row>
    <row r="14" ht="12.75" customHeight="1" spans="1:8">
      <c r="A14" s="13" t="str">
        <f t="shared" si="1"/>
        <v/>
      </c>
      <c r="B14" s="14"/>
      <c r="C14" s="15"/>
      <c r="D14" s="14"/>
      <c r="E14" s="16"/>
      <c r="F14" s="16"/>
      <c r="G14" s="14"/>
      <c r="H14" s="2" t="s">
        <v>3989</v>
      </c>
    </row>
    <row r="15" ht="12.75" customHeight="1" spans="1:8">
      <c r="A15" s="13" t="str">
        <f t="shared" si="1"/>
        <v/>
      </c>
      <c r="B15" s="14"/>
      <c r="C15" s="15"/>
      <c r="D15" s="14"/>
      <c r="E15" s="16"/>
      <c r="F15" s="16"/>
      <c r="G15" s="14"/>
      <c r="H15" s="2" t="s">
        <v>3990</v>
      </c>
    </row>
    <row r="16" ht="12.75" customHeight="1" spans="1:8">
      <c r="A16" s="13" t="str">
        <f t="shared" si="1"/>
        <v/>
      </c>
      <c r="B16" s="14"/>
      <c r="C16" s="15"/>
      <c r="D16" s="14"/>
      <c r="E16" s="16"/>
      <c r="F16" s="16"/>
      <c r="G16" s="14"/>
      <c r="H16" s="2" t="s">
        <v>3991</v>
      </c>
    </row>
    <row r="17" ht="12.75" customHeight="1" spans="1:8">
      <c r="A17" s="13" t="str">
        <f t="shared" si="1"/>
        <v/>
      </c>
      <c r="B17" s="14"/>
      <c r="C17" s="15"/>
      <c r="D17" s="14"/>
      <c r="E17" s="16"/>
      <c r="F17" s="16"/>
      <c r="G17" s="14"/>
      <c r="H17" s="2" t="s">
        <v>3992</v>
      </c>
    </row>
    <row r="18" ht="12.75" customHeight="1" spans="1:8">
      <c r="A18" s="13" t="str">
        <f t="shared" si="1"/>
        <v/>
      </c>
      <c r="B18" s="14"/>
      <c r="C18" s="15"/>
      <c r="D18" s="14"/>
      <c r="E18" s="16"/>
      <c r="F18" s="16"/>
      <c r="G18" s="14"/>
      <c r="H18" s="2" t="s">
        <v>3993</v>
      </c>
    </row>
    <row r="19" ht="12.75" customHeight="1" spans="1:8">
      <c r="A19" s="13" t="str">
        <f t="shared" si="1"/>
        <v/>
      </c>
      <c r="B19" s="14"/>
      <c r="C19" s="15"/>
      <c r="D19" s="14"/>
      <c r="E19" s="16"/>
      <c r="F19" s="16"/>
      <c r="G19" s="14"/>
      <c r="H19" s="2" t="s">
        <v>3994</v>
      </c>
    </row>
    <row r="20" ht="12.75" customHeight="1" spans="1:8">
      <c r="A20" s="13" t="str">
        <f t="shared" si="1"/>
        <v/>
      </c>
      <c r="B20" s="14"/>
      <c r="C20" s="15"/>
      <c r="D20" s="14"/>
      <c r="E20" s="16"/>
      <c r="F20" s="16"/>
      <c r="G20" s="14"/>
      <c r="H20" s="2" t="s">
        <v>3995</v>
      </c>
    </row>
    <row r="21" ht="12.75" customHeight="1" spans="1:8">
      <c r="A21" s="13" t="str">
        <f t="shared" si="1"/>
        <v/>
      </c>
      <c r="B21" s="14"/>
      <c r="C21" s="15"/>
      <c r="D21" s="14"/>
      <c r="E21" s="16"/>
      <c r="F21" s="16"/>
      <c r="G21" s="14"/>
      <c r="H21" s="2" t="s">
        <v>3996</v>
      </c>
    </row>
    <row r="22" ht="12.75" customHeight="1" spans="1:8">
      <c r="A22" s="13" t="str">
        <f t="shared" si="1"/>
        <v/>
      </c>
      <c r="B22" s="14"/>
      <c r="C22" s="15"/>
      <c r="D22" s="14"/>
      <c r="E22" s="16"/>
      <c r="F22" s="16"/>
      <c r="G22" s="14"/>
      <c r="H22" s="2" t="s">
        <v>3997</v>
      </c>
    </row>
    <row r="23" ht="12.75" customHeight="1" spans="1:8">
      <c r="A23" s="13" t="str">
        <f t="shared" si="1"/>
        <v/>
      </c>
      <c r="B23" s="14"/>
      <c r="C23" s="15"/>
      <c r="D23" s="14"/>
      <c r="E23" s="16"/>
      <c r="F23" s="16"/>
      <c r="G23" s="14"/>
      <c r="H23" s="2" t="s">
        <v>3998</v>
      </c>
    </row>
    <row r="24" ht="12.75" customHeight="1" spans="1:8">
      <c r="A24" s="13" t="str">
        <f t="shared" si="1"/>
        <v/>
      </c>
      <c r="B24" s="14"/>
      <c r="C24" s="15"/>
      <c r="D24" s="14"/>
      <c r="E24" s="16"/>
      <c r="F24" s="16"/>
      <c r="G24" s="14"/>
      <c r="H24" s="2" t="s">
        <v>3999</v>
      </c>
    </row>
    <row r="25" ht="12.75" customHeight="1" spans="1:8">
      <c r="A25" s="13" t="str">
        <f t="shared" si="1"/>
        <v/>
      </c>
      <c r="B25" s="14"/>
      <c r="C25" s="15"/>
      <c r="D25" s="14"/>
      <c r="E25" s="16"/>
      <c r="F25" s="16"/>
      <c r="G25" s="14"/>
      <c r="H25" s="2" t="s">
        <v>4000</v>
      </c>
    </row>
    <row r="26" ht="12.75" customHeight="1" spans="1:8">
      <c r="A26" s="13" t="str">
        <f t="shared" si="1"/>
        <v/>
      </c>
      <c r="B26" s="14"/>
      <c r="C26" s="15"/>
      <c r="D26" s="14"/>
      <c r="E26" s="16"/>
      <c r="F26" s="16"/>
      <c r="G26" s="14"/>
      <c r="H26" s="2" t="s">
        <v>4001</v>
      </c>
    </row>
    <row r="27" customHeight="1" spans="1:7">
      <c r="A27" s="17" t="s">
        <v>1311</v>
      </c>
      <c r="B27" s="18"/>
      <c r="C27" s="17"/>
      <c r="D27" s="17"/>
      <c r="E27" s="23">
        <f>SUM(E7:E26)</f>
        <v>0</v>
      </c>
      <c r="F27" s="23">
        <f>SUM(F7:F26)</f>
        <v>0</v>
      </c>
      <c r="G27" s="20"/>
    </row>
    <row r="28" customHeight="1" spans="1:8">
      <c r="A28" s="3" t="e">
        <f>#REF!&amp;"填表人："&amp;#REF!</f>
        <v>#REF!</v>
      </c>
      <c r="F28" s="3" t="e">
        <f>"评估人员："&amp;#REF!</f>
        <v>#REF!</v>
      </c>
      <c r="H28" s="3" t="s">
        <v>1270</v>
      </c>
    </row>
    <row r="29" customHeight="1" spans="1:1">
      <c r="A29" s="3" t="e">
        <f>"填表日期："&amp;YEAR(#REF!)&amp;"年"&amp;MONTH(#REF!)&amp;"月"&amp;DAY(#REF!)&amp;"日"</f>
        <v>#REF!</v>
      </c>
    </row>
  </sheetData>
  <mergeCells count="3">
    <mergeCell ref="A2:G2"/>
    <mergeCell ref="A3:G3"/>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3"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3">
    <pageSetUpPr fitToPage="1"/>
  </sheetPr>
  <dimension ref="A1:J30"/>
  <sheetViews>
    <sheetView showGridLines="0" zoomScale="96" zoomScaleNormal="96" workbookViewId="0">
      <selection activeCell="J8" sqref="J8"/>
    </sheetView>
  </sheetViews>
  <sheetFormatPr defaultColWidth="9" defaultRowHeight="15.75" customHeight="1"/>
  <cols>
    <col min="1" max="1" width="10.2083333333333" style="3" customWidth="1"/>
    <col min="2" max="2" width="13.7083333333333" style="3" customWidth="1"/>
    <col min="3" max="8" width="10.2083333333333" style="3" customWidth="1"/>
    <col min="9" max="9" width="17.2083333333333" style="3" customWidth="1"/>
    <col min="10" max="10" width="8.20833333333333" style="3" customWidth="1"/>
    <col min="11" max="12" width="9" style="3" customWidth="1"/>
    <col min="13" max="16384" width="9" style="3"/>
  </cols>
  <sheetData>
    <row r="1" customHeight="1" spans="1:1">
      <c r="A1" s="4" t="s">
        <v>0</v>
      </c>
    </row>
    <row r="2" s="1" customFormat="1" ht="30" customHeight="1" spans="1:1">
      <c r="A2" s="5" t="s">
        <v>4002</v>
      </c>
    </row>
    <row r="3" customHeight="1" spans="1:1">
      <c r="A3" s="2" t="e">
        <f>"评估基准日："&amp;TEXT(#REF!,"yyyy年mm月dd日")</f>
        <v>#REF!</v>
      </c>
    </row>
    <row r="4" ht="14.25" customHeight="1" spans="1:9">
      <c r="A4" s="2"/>
      <c r="B4" s="2"/>
      <c r="C4" s="2"/>
      <c r="D4" s="2"/>
      <c r="E4" s="2"/>
      <c r="F4" s="2"/>
      <c r="G4" s="2"/>
      <c r="H4" s="2"/>
      <c r="I4" s="7" t="s">
        <v>4003</v>
      </c>
    </row>
    <row r="5" customHeight="1" spans="1:9">
      <c r="A5" s="8" t="e">
        <f>#REF!&amp;"："&amp;#REF!</f>
        <v>#REF!</v>
      </c>
      <c r="B5" s="9"/>
      <c r="C5" s="9"/>
      <c r="D5" s="9"/>
      <c r="E5" s="10"/>
      <c r="F5" s="10"/>
      <c r="I5" s="7" t="s">
        <v>1231</v>
      </c>
    </row>
    <row r="6" s="2" customFormat="1" customHeight="1" spans="1:10">
      <c r="A6" s="11" t="s">
        <v>4</v>
      </c>
      <c r="B6" s="11" t="s">
        <v>848</v>
      </c>
      <c r="C6" s="11" t="s">
        <v>933</v>
      </c>
      <c r="D6" s="11" t="s">
        <v>876</v>
      </c>
      <c r="E6" s="11" t="s">
        <v>629</v>
      </c>
      <c r="F6" s="11" t="s">
        <v>3774</v>
      </c>
      <c r="G6" s="12" t="s">
        <v>6</v>
      </c>
      <c r="H6" s="11" t="s">
        <v>7</v>
      </c>
      <c r="I6" s="11" t="s">
        <v>176</v>
      </c>
      <c r="J6" s="2" t="s">
        <v>1248</v>
      </c>
    </row>
    <row r="7" ht="12.75" customHeight="1" spans="1:10">
      <c r="A7" s="13" t="str">
        <f t="shared" ref="A7" si="0">IF(B7="","",ROW()-6)</f>
        <v/>
      </c>
      <c r="B7" s="14"/>
      <c r="C7" s="15"/>
      <c r="D7" s="14"/>
      <c r="E7" s="14"/>
      <c r="F7" s="16"/>
      <c r="G7" s="16"/>
      <c r="H7" s="16"/>
      <c r="I7" s="14"/>
      <c r="J7" s="2" t="s">
        <v>4004</v>
      </c>
    </row>
    <row r="8" ht="12.75" customHeight="1" spans="1:10">
      <c r="A8" s="13" t="str">
        <f t="shared" ref="A8:A26" si="1">IF(B8="","",ROW()-6)</f>
        <v/>
      </c>
      <c r="B8" s="14"/>
      <c r="C8" s="15"/>
      <c r="D8" s="14"/>
      <c r="E8" s="14"/>
      <c r="F8" s="16"/>
      <c r="G8" s="16"/>
      <c r="H8" s="16"/>
      <c r="I8" s="14"/>
      <c r="J8" s="2" t="s">
        <v>4005</v>
      </c>
    </row>
    <row r="9" ht="12.75" customHeight="1" spans="1:10">
      <c r="A9" s="13" t="str">
        <f t="shared" si="1"/>
        <v/>
      </c>
      <c r="B9" s="14"/>
      <c r="C9" s="15"/>
      <c r="D9" s="14"/>
      <c r="E9" s="14"/>
      <c r="F9" s="16"/>
      <c r="G9" s="16"/>
      <c r="H9" s="16"/>
      <c r="I9" s="14"/>
      <c r="J9" s="2" t="s">
        <v>4006</v>
      </c>
    </row>
    <row r="10" ht="12.75" customHeight="1" spans="1:10">
      <c r="A10" s="13" t="str">
        <f t="shared" si="1"/>
        <v/>
      </c>
      <c r="B10" s="14"/>
      <c r="C10" s="15"/>
      <c r="D10" s="14"/>
      <c r="E10" s="14"/>
      <c r="F10" s="16"/>
      <c r="G10" s="16"/>
      <c r="H10" s="16"/>
      <c r="I10" s="14"/>
      <c r="J10" s="2" t="s">
        <v>4007</v>
      </c>
    </row>
    <row r="11" ht="12.75" customHeight="1" spans="1:10">
      <c r="A11" s="13" t="str">
        <f t="shared" si="1"/>
        <v/>
      </c>
      <c r="B11" s="14"/>
      <c r="C11" s="15"/>
      <c r="D11" s="14"/>
      <c r="E11" s="14"/>
      <c r="F11" s="16"/>
      <c r="G11" s="16"/>
      <c r="H11" s="16"/>
      <c r="I11" s="14"/>
      <c r="J11" s="2" t="s">
        <v>4008</v>
      </c>
    </row>
    <row r="12" ht="12.75" customHeight="1" spans="1:10">
      <c r="A12" s="13" t="str">
        <f t="shared" si="1"/>
        <v/>
      </c>
      <c r="B12" s="14"/>
      <c r="C12" s="15"/>
      <c r="D12" s="14"/>
      <c r="E12" s="14"/>
      <c r="F12" s="16"/>
      <c r="G12" s="16"/>
      <c r="H12" s="16"/>
      <c r="I12" s="14"/>
      <c r="J12" s="2" t="s">
        <v>4009</v>
      </c>
    </row>
    <row r="13" ht="12.75" customHeight="1" spans="1:10">
      <c r="A13" s="13" t="str">
        <f t="shared" si="1"/>
        <v/>
      </c>
      <c r="B13" s="14"/>
      <c r="C13" s="15"/>
      <c r="D13" s="14"/>
      <c r="E13" s="14"/>
      <c r="F13" s="16"/>
      <c r="G13" s="16"/>
      <c r="H13" s="16"/>
      <c r="I13" s="14"/>
      <c r="J13" s="2" t="s">
        <v>4010</v>
      </c>
    </row>
    <row r="14" ht="12.75" customHeight="1" spans="1:10">
      <c r="A14" s="13" t="str">
        <f t="shared" si="1"/>
        <v/>
      </c>
      <c r="B14" s="14"/>
      <c r="C14" s="15"/>
      <c r="D14" s="14"/>
      <c r="E14" s="14"/>
      <c r="F14" s="16"/>
      <c r="G14" s="16"/>
      <c r="H14" s="16"/>
      <c r="I14" s="14"/>
      <c r="J14" s="2" t="s">
        <v>4011</v>
      </c>
    </row>
    <row r="15" ht="12.75" customHeight="1" spans="1:10">
      <c r="A15" s="13" t="str">
        <f t="shared" si="1"/>
        <v/>
      </c>
      <c r="B15" s="14"/>
      <c r="C15" s="15"/>
      <c r="D15" s="14"/>
      <c r="E15" s="14"/>
      <c r="F15" s="16"/>
      <c r="G15" s="16"/>
      <c r="H15" s="16"/>
      <c r="I15" s="14"/>
      <c r="J15" s="2" t="s">
        <v>4012</v>
      </c>
    </row>
    <row r="16" ht="12.75" customHeight="1" spans="1:10">
      <c r="A16" s="13" t="str">
        <f t="shared" si="1"/>
        <v/>
      </c>
      <c r="B16" s="14"/>
      <c r="C16" s="15"/>
      <c r="D16" s="14"/>
      <c r="E16" s="14"/>
      <c r="F16" s="16"/>
      <c r="G16" s="16"/>
      <c r="H16" s="16"/>
      <c r="I16" s="14"/>
      <c r="J16" s="2" t="s">
        <v>4013</v>
      </c>
    </row>
    <row r="17" ht="12.75" customHeight="1" spans="1:10">
      <c r="A17" s="13" t="str">
        <f t="shared" si="1"/>
        <v/>
      </c>
      <c r="B17" s="14"/>
      <c r="C17" s="15"/>
      <c r="D17" s="14"/>
      <c r="E17" s="14"/>
      <c r="F17" s="16"/>
      <c r="G17" s="16"/>
      <c r="H17" s="16"/>
      <c r="I17" s="14"/>
      <c r="J17" s="2" t="s">
        <v>4014</v>
      </c>
    </row>
    <row r="18" ht="12.75" customHeight="1" spans="1:10">
      <c r="A18" s="13" t="str">
        <f t="shared" si="1"/>
        <v/>
      </c>
      <c r="B18" s="14"/>
      <c r="C18" s="15"/>
      <c r="D18" s="14"/>
      <c r="E18" s="14"/>
      <c r="F18" s="16"/>
      <c r="G18" s="16"/>
      <c r="H18" s="16"/>
      <c r="I18" s="14"/>
      <c r="J18" s="2" t="s">
        <v>4015</v>
      </c>
    </row>
    <row r="19" ht="12.75" customHeight="1" spans="1:10">
      <c r="A19" s="13" t="str">
        <f t="shared" si="1"/>
        <v/>
      </c>
      <c r="B19" s="14"/>
      <c r="C19" s="15"/>
      <c r="D19" s="14"/>
      <c r="E19" s="14"/>
      <c r="F19" s="16"/>
      <c r="G19" s="16"/>
      <c r="H19" s="16"/>
      <c r="I19" s="14"/>
      <c r="J19" s="2" t="s">
        <v>4016</v>
      </c>
    </row>
    <row r="20" ht="12.75" customHeight="1" spans="1:10">
      <c r="A20" s="13" t="str">
        <f t="shared" si="1"/>
        <v/>
      </c>
      <c r="B20" s="14"/>
      <c r="C20" s="15"/>
      <c r="D20" s="14"/>
      <c r="E20" s="14"/>
      <c r="F20" s="16"/>
      <c r="G20" s="16"/>
      <c r="H20" s="16"/>
      <c r="I20" s="14"/>
      <c r="J20" s="2" t="s">
        <v>4017</v>
      </c>
    </row>
    <row r="21" ht="12.75" customHeight="1" spans="1:10">
      <c r="A21" s="13" t="str">
        <f t="shared" si="1"/>
        <v/>
      </c>
      <c r="B21" s="14"/>
      <c r="C21" s="15"/>
      <c r="D21" s="14"/>
      <c r="E21" s="14"/>
      <c r="F21" s="16"/>
      <c r="G21" s="16"/>
      <c r="H21" s="16"/>
      <c r="I21" s="14"/>
      <c r="J21" s="2" t="s">
        <v>4018</v>
      </c>
    </row>
    <row r="22" ht="12.75" customHeight="1" spans="1:10">
      <c r="A22" s="13" t="str">
        <f t="shared" si="1"/>
        <v/>
      </c>
      <c r="B22" s="14"/>
      <c r="C22" s="15"/>
      <c r="D22" s="14"/>
      <c r="E22" s="14"/>
      <c r="F22" s="16"/>
      <c r="G22" s="16"/>
      <c r="H22" s="16"/>
      <c r="I22" s="14"/>
      <c r="J22" s="2" t="s">
        <v>4019</v>
      </c>
    </row>
    <row r="23" ht="12.75" customHeight="1" spans="1:10">
      <c r="A23" s="13" t="str">
        <f t="shared" si="1"/>
        <v/>
      </c>
      <c r="B23" s="14"/>
      <c r="C23" s="15"/>
      <c r="D23" s="14"/>
      <c r="E23" s="14"/>
      <c r="F23" s="16"/>
      <c r="G23" s="16"/>
      <c r="H23" s="16"/>
      <c r="I23" s="14"/>
      <c r="J23" s="2" t="s">
        <v>4020</v>
      </c>
    </row>
    <row r="24" ht="12.75" customHeight="1" spans="1:10">
      <c r="A24" s="13" t="str">
        <f t="shared" si="1"/>
        <v/>
      </c>
      <c r="B24" s="14"/>
      <c r="C24" s="15"/>
      <c r="D24" s="14"/>
      <c r="E24" s="14"/>
      <c r="F24" s="16"/>
      <c r="G24" s="16"/>
      <c r="H24" s="16"/>
      <c r="I24" s="14"/>
      <c r="J24" s="2" t="s">
        <v>4021</v>
      </c>
    </row>
    <row r="25" ht="12.75" customHeight="1" spans="1:10">
      <c r="A25" s="13" t="str">
        <f t="shared" si="1"/>
        <v/>
      </c>
      <c r="B25" s="14"/>
      <c r="C25" s="15"/>
      <c r="D25" s="14"/>
      <c r="E25" s="14"/>
      <c r="F25" s="16"/>
      <c r="G25" s="16"/>
      <c r="H25" s="16"/>
      <c r="I25" s="14"/>
      <c r="J25" s="2" t="s">
        <v>4022</v>
      </c>
    </row>
    <row r="26" ht="12.75" customHeight="1" spans="1:10">
      <c r="A26" s="13" t="str">
        <f t="shared" si="1"/>
        <v/>
      </c>
      <c r="B26" s="14"/>
      <c r="C26" s="15"/>
      <c r="D26" s="14"/>
      <c r="E26" s="14"/>
      <c r="F26" s="16"/>
      <c r="G26" s="16"/>
      <c r="H26" s="16"/>
      <c r="I26" s="14"/>
      <c r="J26" s="2" t="s">
        <v>4023</v>
      </c>
    </row>
    <row r="27" customHeight="1" spans="1:9">
      <c r="A27" s="17" t="s">
        <v>1311</v>
      </c>
      <c r="B27" s="18"/>
      <c r="C27" s="17"/>
      <c r="D27" s="17"/>
      <c r="E27" s="17"/>
      <c r="F27" s="17"/>
      <c r="G27" s="23">
        <f>SUM(G7:G26)</f>
        <v>0</v>
      </c>
      <c r="H27" s="23">
        <f>SUM(H7:H26)</f>
        <v>0</v>
      </c>
      <c r="I27" s="20"/>
    </row>
    <row r="28" customHeight="1" spans="1:10">
      <c r="A28" s="3" t="e">
        <f>#REF!&amp;"填表人："&amp;#REF!</f>
        <v>#REF!</v>
      </c>
      <c r="H28" s="3" t="e">
        <f>"评估人员："&amp;#REF!</f>
        <v>#REF!</v>
      </c>
      <c r="J28" s="3" t="s">
        <v>1270</v>
      </c>
    </row>
    <row r="29" customHeight="1" spans="1:1">
      <c r="A29" s="3" t="e">
        <f>"填表日期："&amp;YEAR(#REF!)&amp;"年"&amp;MONTH(#REF!)&amp;"月"&amp;DAY(#REF!)&amp;"日"</f>
        <v>#REF!</v>
      </c>
    </row>
    <row r="30" customHeight="1" spans="10:10">
      <c r="J30" s="45"/>
    </row>
  </sheetData>
  <mergeCells count="4">
    <mergeCell ref="A2:I2"/>
    <mergeCell ref="A3:I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2">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1" width="6.70833333333333" style="3" customWidth="1"/>
    <col min="2" max="2" width="22.5" style="3" customWidth="1"/>
    <col min="3" max="4" width="13.7083333333333" style="3" customWidth="1"/>
    <col min="5" max="6" width="15.7083333333333" style="3" customWidth="1"/>
    <col min="7" max="7" width="18.2083333333333" style="3" customWidth="1"/>
    <col min="8" max="9" width="9" style="3" customWidth="1"/>
    <col min="10" max="16384" width="9" style="3"/>
  </cols>
  <sheetData>
    <row r="1" customHeight="1" spans="1:1">
      <c r="A1" s="4" t="s">
        <v>0</v>
      </c>
    </row>
    <row r="2" s="1" customFormat="1" ht="30" customHeight="1" spans="1:1">
      <c r="A2" s="5" t="s">
        <v>4024</v>
      </c>
    </row>
    <row r="3" customHeight="1" spans="1:1">
      <c r="A3" s="2" t="e">
        <f>"评估基准日："&amp;TEXT(#REF!,"yyyy年mm月dd日")</f>
        <v>#REF!</v>
      </c>
    </row>
    <row r="4" ht="14.25" customHeight="1" spans="1:7">
      <c r="A4" s="2"/>
      <c r="B4" s="2"/>
      <c r="C4" s="2"/>
      <c r="D4" s="2"/>
      <c r="E4" s="2"/>
      <c r="F4" s="2"/>
      <c r="G4" s="7" t="s">
        <v>4025</v>
      </c>
    </row>
    <row r="5" customHeight="1" spans="1:7">
      <c r="A5" s="8" t="e">
        <f>#REF!&amp;"："&amp;#REF!</f>
        <v>#REF!</v>
      </c>
      <c r="B5" s="9"/>
      <c r="C5" s="9"/>
      <c r="D5" s="44"/>
      <c r="G5" s="7" t="s">
        <v>1231</v>
      </c>
    </row>
    <row r="6" s="2" customFormat="1" customHeight="1" spans="1:8">
      <c r="A6" s="11" t="s">
        <v>4</v>
      </c>
      <c r="B6" s="11" t="s">
        <v>848</v>
      </c>
      <c r="C6" s="11" t="s">
        <v>933</v>
      </c>
      <c r="D6" s="11" t="s">
        <v>876</v>
      </c>
      <c r="E6" s="12" t="s">
        <v>6</v>
      </c>
      <c r="F6" s="11" t="s">
        <v>7</v>
      </c>
      <c r="G6" s="11" t="s">
        <v>176</v>
      </c>
      <c r="H6" s="2" t="s">
        <v>1248</v>
      </c>
    </row>
    <row r="7" ht="12.75" customHeight="1" spans="1:8">
      <c r="A7" s="13" t="str">
        <f t="shared" ref="A7" si="0">IF(B7="","",ROW()-6)</f>
        <v/>
      </c>
      <c r="B7" s="14"/>
      <c r="C7" s="15"/>
      <c r="D7" s="15"/>
      <c r="E7" s="16"/>
      <c r="F7" s="16"/>
      <c r="G7" s="14"/>
      <c r="H7" s="2" t="s">
        <v>4026</v>
      </c>
    </row>
    <row r="8" ht="12.75" customHeight="1" spans="1:8">
      <c r="A8" s="13" t="str">
        <f t="shared" ref="A8:A26" si="1">IF(B8="","",ROW()-6)</f>
        <v/>
      </c>
      <c r="B8" s="14"/>
      <c r="C8" s="15"/>
      <c r="D8" s="15"/>
      <c r="E8" s="16"/>
      <c r="F8" s="16"/>
      <c r="G8" s="14"/>
      <c r="H8" s="2" t="s">
        <v>4027</v>
      </c>
    </row>
    <row r="9" ht="12.75" customHeight="1" spans="1:8">
      <c r="A9" s="13" t="str">
        <f t="shared" si="1"/>
        <v/>
      </c>
      <c r="B9" s="14"/>
      <c r="C9" s="15"/>
      <c r="D9" s="15"/>
      <c r="E9" s="16"/>
      <c r="F9" s="16"/>
      <c r="G9" s="14"/>
      <c r="H9" s="2" t="s">
        <v>4028</v>
      </c>
    </row>
    <row r="10" ht="12.75" customHeight="1" spans="1:8">
      <c r="A10" s="13" t="str">
        <f t="shared" si="1"/>
        <v/>
      </c>
      <c r="B10" s="14"/>
      <c r="C10" s="15"/>
      <c r="D10" s="15"/>
      <c r="E10" s="16"/>
      <c r="F10" s="16"/>
      <c r="G10" s="14"/>
      <c r="H10" s="2" t="s">
        <v>4029</v>
      </c>
    </row>
    <row r="11" ht="12.75" customHeight="1" spans="1:8">
      <c r="A11" s="13" t="str">
        <f t="shared" si="1"/>
        <v/>
      </c>
      <c r="B11" s="14"/>
      <c r="C11" s="15"/>
      <c r="D11" s="15"/>
      <c r="E11" s="16"/>
      <c r="F11" s="16"/>
      <c r="G11" s="14"/>
      <c r="H11" s="2" t="s">
        <v>4030</v>
      </c>
    </row>
    <row r="12" ht="12.75" customHeight="1" spans="1:8">
      <c r="A12" s="13" t="str">
        <f t="shared" si="1"/>
        <v/>
      </c>
      <c r="B12" s="14"/>
      <c r="C12" s="15"/>
      <c r="D12" s="15"/>
      <c r="E12" s="16"/>
      <c r="F12" s="16"/>
      <c r="G12" s="14"/>
      <c r="H12" s="2" t="s">
        <v>4031</v>
      </c>
    </row>
    <row r="13" ht="12.75" customHeight="1" spans="1:8">
      <c r="A13" s="13" t="str">
        <f t="shared" si="1"/>
        <v/>
      </c>
      <c r="B13" s="14"/>
      <c r="C13" s="15"/>
      <c r="D13" s="15"/>
      <c r="E13" s="16"/>
      <c r="F13" s="16"/>
      <c r="G13" s="14"/>
      <c r="H13" s="2" t="s">
        <v>4032</v>
      </c>
    </row>
    <row r="14" ht="12.75" customHeight="1" spans="1:8">
      <c r="A14" s="13" t="str">
        <f t="shared" si="1"/>
        <v/>
      </c>
      <c r="B14" s="14"/>
      <c r="C14" s="15"/>
      <c r="D14" s="15"/>
      <c r="E14" s="16"/>
      <c r="F14" s="16"/>
      <c r="G14" s="14"/>
      <c r="H14" s="2" t="s">
        <v>4033</v>
      </c>
    </row>
    <row r="15" ht="12.75" customHeight="1" spans="1:8">
      <c r="A15" s="13" t="str">
        <f t="shared" si="1"/>
        <v/>
      </c>
      <c r="B15" s="14"/>
      <c r="C15" s="15"/>
      <c r="D15" s="15"/>
      <c r="E15" s="16"/>
      <c r="F15" s="16"/>
      <c r="G15" s="14"/>
      <c r="H15" s="2" t="s">
        <v>4034</v>
      </c>
    </row>
    <row r="16" ht="12.75" customHeight="1" spans="1:8">
      <c r="A16" s="13" t="str">
        <f t="shared" si="1"/>
        <v/>
      </c>
      <c r="B16" s="14"/>
      <c r="C16" s="15"/>
      <c r="D16" s="15"/>
      <c r="E16" s="16"/>
      <c r="F16" s="16"/>
      <c r="G16" s="14"/>
      <c r="H16" s="2" t="s">
        <v>4035</v>
      </c>
    </row>
    <row r="17" ht="12.75" customHeight="1" spans="1:8">
      <c r="A17" s="13" t="str">
        <f t="shared" si="1"/>
        <v/>
      </c>
      <c r="B17" s="14"/>
      <c r="C17" s="15"/>
      <c r="D17" s="15"/>
      <c r="E17" s="16"/>
      <c r="F17" s="16"/>
      <c r="G17" s="14"/>
      <c r="H17" s="2" t="s">
        <v>4036</v>
      </c>
    </row>
    <row r="18" ht="12.75" customHeight="1" spans="1:8">
      <c r="A18" s="13" t="str">
        <f t="shared" si="1"/>
        <v/>
      </c>
      <c r="B18" s="14"/>
      <c r="C18" s="15"/>
      <c r="D18" s="15"/>
      <c r="E18" s="16"/>
      <c r="F18" s="16"/>
      <c r="G18" s="14"/>
      <c r="H18" s="2" t="s">
        <v>4037</v>
      </c>
    </row>
    <row r="19" ht="12.75" customHeight="1" spans="1:8">
      <c r="A19" s="13" t="str">
        <f t="shared" si="1"/>
        <v/>
      </c>
      <c r="B19" s="14"/>
      <c r="C19" s="15"/>
      <c r="D19" s="15"/>
      <c r="E19" s="16"/>
      <c r="F19" s="16"/>
      <c r="G19" s="14"/>
      <c r="H19" s="2" t="s">
        <v>4038</v>
      </c>
    </row>
    <row r="20" ht="12.75" customHeight="1" spans="1:8">
      <c r="A20" s="13" t="str">
        <f t="shared" si="1"/>
        <v/>
      </c>
      <c r="B20" s="14"/>
      <c r="C20" s="15"/>
      <c r="D20" s="15"/>
      <c r="E20" s="16"/>
      <c r="F20" s="16"/>
      <c r="G20" s="14"/>
      <c r="H20" s="2" t="s">
        <v>4039</v>
      </c>
    </row>
    <row r="21" ht="12.75" customHeight="1" spans="1:8">
      <c r="A21" s="13" t="str">
        <f t="shared" si="1"/>
        <v/>
      </c>
      <c r="B21" s="14"/>
      <c r="C21" s="15"/>
      <c r="D21" s="15"/>
      <c r="E21" s="16"/>
      <c r="F21" s="16"/>
      <c r="G21" s="14"/>
      <c r="H21" s="2" t="s">
        <v>4040</v>
      </c>
    </row>
    <row r="22" ht="12.75" customHeight="1" spans="1:8">
      <c r="A22" s="13" t="str">
        <f t="shared" si="1"/>
        <v/>
      </c>
      <c r="B22" s="14"/>
      <c r="C22" s="15"/>
      <c r="D22" s="15"/>
      <c r="E22" s="16"/>
      <c r="F22" s="16"/>
      <c r="G22" s="14"/>
      <c r="H22" s="2" t="s">
        <v>4041</v>
      </c>
    </row>
    <row r="23" ht="12.75" customHeight="1" spans="1:8">
      <c r="A23" s="13" t="str">
        <f t="shared" si="1"/>
        <v/>
      </c>
      <c r="B23" s="14"/>
      <c r="C23" s="15"/>
      <c r="D23" s="15"/>
      <c r="E23" s="16"/>
      <c r="F23" s="16"/>
      <c r="G23" s="14"/>
      <c r="H23" s="2" t="s">
        <v>4042</v>
      </c>
    </row>
    <row r="24" ht="12.75" customHeight="1" spans="1:8">
      <c r="A24" s="13" t="str">
        <f t="shared" si="1"/>
        <v/>
      </c>
      <c r="B24" s="14"/>
      <c r="C24" s="15"/>
      <c r="D24" s="15"/>
      <c r="E24" s="16"/>
      <c r="F24" s="16"/>
      <c r="G24" s="14"/>
      <c r="H24" s="2" t="s">
        <v>4043</v>
      </c>
    </row>
    <row r="25" ht="12.75" customHeight="1" spans="1:8">
      <c r="A25" s="13" t="str">
        <f t="shared" si="1"/>
        <v/>
      </c>
      <c r="B25" s="14"/>
      <c r="C25" s="15"/>
      <c r="D25" s="15"/>
      <c r="E25" s="16"/>
      <c r="F25" s="16"/>
      <c r="G25" s="14"/>
      <c r="H25" s="2" t="s">
        <v>4044</v>
      </c>
    </row>
    <row r="26" ht="12.75" customHeight="1" spans="1:8">
      <c r="A26" s="13" t="str">
        <f t="shared" si="1"/>
        <v/>
      </c>
      <c r="B26" s="14"/>
      <c r="C26" s="15"/>
      <c r="D26" s="15"/>
      <c r="E26" s="16"/>
      <c r="F26" s="16"/>
      <c r="G26" s="14"/>
      <c r="H26" s="2" t="s">
        <v>4045</v>
      </c>
    </row>
    <row r="27" customHeight="1" spans="1:7">
      <c r="A27" s="17" t="s">
        <v>1311</v>
      </c>
      <c r="B27" s="18"/>
      <c r="C27" s="17"/>
      <c r="D27" s="17"/>
      <c r="E27" s="23">
        <f>SUM(E7:E26)</f>
        <v>0</v>
      </c>
      <c r="F27" s="23">
        <f>SUM(F7:F26)</f>
        <v>0</v>
      </c>
      <c r="G27" s="20"/>
    </row>
    <row r="28" customHeight="1" spans="1:8">
      <c r="A28" s="3" t="e">
        <f>#REF!&amp;"填表人："&amp;#REF!</f>
        <v>#REF!</v>
      </c>
      <c r="F28" s="3" t="e">
        <f>"评估人员："&amp;#REF!</f>
        <v>#REF!</v>
      </c>
      <c r="H28" s="3" t="s">
        <v>1270</v>
      </c>
    </row>
    <row r="29" customHeight="1" spans="1:1">
      <c r="A29" s="3" t="e">
        <f>"填表日期："&amp;YEAR(#REF!)&amp;"年"&amp;MONTH(#REF!)&amp;"月"&amp;DAY(#REF!)&amp;"日"</f>
        <v>#REF!</v>
      </c>
    </row>
  </sheetData>
  <mergeCells count="4">
    <mergeCell ref="A2:G2"/>
    <mergeCell ref="A3:G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4">
    <pageSetUpPr fitToPage="1"/>
  </sheetPr>
  <dimension ref="A1:I29"/>
  <sheetViews>
    <sheetView showGridLines="0" zoomScale="96" zoomScaleNormal="96" workbookViewId="0">
      <selection activeCell="J8" sqref="J8"/>
    </sheetView>
  </sheetViews>
  <sheetFormatPr defaultColWidth="9" defaultRowHeight="15.75" customHeight="1"/>
  <cols>
    <col min="1" max="1" width="7.70833333333333" style="3" customWidth="1"/>
    <col min="2" max="2" width="20.7083333333333" style="3" customWidth="1"/>
    <col min="3" max="3" width="12.7083333333333" style="3" customWidth="1"/>
    <col min="4" max="5" width="12.2083333333333" style="3" customWidth="1"/>
    <col min="6" max="7" width="15.7083333333333" style="3" customWidth="1"/>
    <col min="8" max="8" width="14.7083333333333" style="3" customWidth="1"/>
    <col min="9" max="10" width="9" style="3" customWidth="1"/>
    <col min="11" max="16384" width="9" style="3"/>
  </cols>
  <sheetData>
    <row r="1" customHeight="1" spans="1:1">
      <c r="A1" s="4" t="s">
        <v>0</v>
      </c>
    </row>
    <row r="2" s="1" customFormat="1" ht="30" customHeight="1" spans="1:1">
      <c r="A2" s="5" t="s">
        <v>4046</v>
      </c>
    </row>
    <row r="3" customHeight="1" spans="1:1">
      <c r="A3" s="2" t="e">
        <f>"评估基准日："&amp;TEXT(#REF!,"yyyy年mm月dd日")</f>
        <v>#REF!</v>
      </c>
    </row>
    <row r="4" ht="14.25" customHeight="1" spans="1:8">
      <c r="A4" s="2"/>
      <c r="B4" s="2"/>
      <c r="C4" s="2"/>
      <c r="D4" s="2"/>
      <c r="E4" s="2"/>
      <c r="F4" s="2"/>
      <c r="G4" s="2"/>
      <c r="H4" s="7" t="s">
        <v>4047</v>
      </c>
    </row>
    <row r="5" customHeight="1" spans="1:8">
      <c r="A5" s="8" t="e">
        <f>#REF!&amp;"："&amp;#REF!</f>
        <v>#REF!</v>
      </c>
      <c r="B5" s="9"/>
      <c r="C5" s="9"/>
      <c r="H5" s="7" t="s">
        <v>1231</v>
      </c>
    </row>
    <row r="6" s="2" customFormat="1" customHeight="1" spans="1:9">
      <c r="A6" s="11" t="s">
        <v>4</v>
      </c>
      <c r="B6" s="11" t="s">
        <v>4048</v>
      </c>
      <c r="C6" s="11" t="s">
        <v>933</v>
      </c>
      <c r="D6" s="11" t="s">
        <v>3772</v>
      </c>
      <c r="E6" s="11" t="s">
        <v>4049</v>
      </c>
      <c r="F6" s="12" t="s">
        <v>6</v>
      </c>
      <c r="G6" s="11" t="s">
        <v>7</v>
      </c>
      <c r="H6" s="11" t="s">
        <v>176</v>
      </c>
      <c r="I6" s="2" t="s">
        <v>1248</v>
      </c>
    </row>
    <row r="7" ht="12.75" customHeight="1" spans="1:9">
      <c r="A7" s="13" t="str">
        <f t="shared" ref="A7" si="0">IF(B7="","",ROW()-6)</f>
        <v/>
      </c>
      <c r="B7" s="14"/>
      <c r="C7" s="15"/>
      <c r="D7" s="15"/>
      <c r="E7" s="27"/>
      <c r="F7" s="16"/>
      <c r="G7" s="16"/>
      <c r="H7" s="14"/>
      <c r="I7" s="2" t="s">
        <v>4050</v>
      </c>
    </row>
    <row r="8" ht="12.75" customHeight="1" spans="1:9">
      <c r="A8" s="13" t="str">
        <f t="shared" ref="A8:A26" si="1">IF(B8="","",ROW()-6)</f>
        <v/>
      </c>
      <c r="B8" s="14"/>
      <c r="C8" s="15"/>
      <c r="D8" s="15"/>
      <c r="E8" s="27"/>
      <c r="F8" s="16"/>
      <c r="G8" s="16"/>
      <c r="H8" s="14"/>
      <c r="I8" s="2" t="s">
        <v>4051</v>
      </c>
    </row>
    <row r="9" ht="12.75" customHeight="1" spans="1:9">
      <c r="A9" s="13" t="str">
        <f t="shared" si="1"/>
        <v/>
      </c>
      <c r="B9" s="14"/>
      <c r="C9" s="15"/>
      <c r="D9" s="15"/>
      <c r="E9" s="27"/>
      <c r="F9" s="16"/>
      <c r="G9" s="16"/>
      <c r="H9" s="14"/>
      <c r="I9" s="2" t="s">
        <v>4052</v>
      </c>
    </row>
    <row r="10" ht="12.75" customHeight="1" spans="1:9">
      <c r="A10" s="13" t="str">
        <f t="shared" si="1"/>
        <v/>
      </c>
      <c r="B10" s="14"/>
      <c r="C10" s="15"/>
      <c r="D10" s="15"/>
      <c r="E10" s="27"/>
      <c r="F10" s="16"/>
      <c r="G10" s="16"/>
      <c r="H10" s="14"/>
      <c r="I10" s="2" t="s">
        <v>4053</v>
      </c>
    </row>
    <row r="11" ht="12.75" customHeight="1" spans="1:9">
      <c r="A11" s="13" t="str">
        <f t="shared" si="1"/>
        <v/>
      </c>
      <c r="B11" s="14"/>
      <c r="C11" s="15"/>
      <c r="D11" s="15"/>
      <c r="E11" s="27"/>
      <c r="F11" s="16"/>
      <c r="G11" s="16"/>
      <c r="H11" s="14"/>
      <c r="I11" s="2" t="s">
        <v>4054</v>
      </c>
    </row>
    <row r="12" ht="12.75" customHeight="1" spans="1:9">
      <c r="A12" s="13" t="str">
        <f t="shared" si="1"/>
        <v/>
      </c>
      <c r="B12" s="14"/>
      <c r="C12" s="15"/>
      <c r="D12" s="15"/>
      <c r="E12" s="27"/>
      <c r="F12" s="16"/>
      <c r="G12" s="16"/>
      <c r="H12" s="14"/>
      <c r="I12" s="2" t="s">
        <v>4055</v>
      </c>
    </row>
    <row r="13" ht="12.75" customHeight="1" spans="1:9">
      <c r="A13" s="13" t="str">
        <f t="shared" si="1"/>
        <v/>
      </c>
      <c r="B13" s="14"/>
      <c r="C13" s="15"/>
      <c r="D13" s="15"/>
      <c r="E13" s="27"/>
      <c r="F13" s="16"/>
      <c r="G13" s="16"/>
      <c r="H13" s="14"/>
      <c r="I13" s="2" t="s">
        <v>4056</v>
      </c>
    </row>
    <row r="14" ht="12.75" customHeight="1" spans="1:9">
      <c r="A14" s="13" t="str">
        <f t="shared" si="1"/>
        <v/>
      </c>
      <c r="B14" s="14"/>
      <c r="C14" s="15"/>
      <c r="D14" s="15"/>
      <c r="E14" s="27"/>
      <c r="F14" s="16"/>
      <c r="G14" s="16"/>
      <c r="H14" s="14"/>
      <c r="I14" s="2" t="s">
        <v>4057</v>
      </c>
    </row>
    <row r="15" ht="12.75" customHeight="1" spans="1:9">
      <c r="A15" s="13" t="str">
        <f t="shared" si="1"/>
        <v/>
      </c>
      <c r="B15" s="14"/>
      <c r="C15" s="15"/>
      <c r="D15" s="15"/>
      <c r="E15" s="27"/>
      <c r="F15" s="16"/>
      <c r="G15" s="16"/>
      <c r="H15" s="14"/>
      <c r="I15" s="2" t="s">
        <v>4058</v>
      </c>
    </row>
    <row r="16" ht="12.75" customHeight="1" spans="1:9">
      <c r="A16" s="13" t="str">
        <f t="shared" si="1"/>
        <v/>
      </c>
      <c r="B16" s="14"/>
      <c r="C16" s="15"/>
      <c r="D16" s="15"/>
      <c r="E16" s="27"/>
      <c r="F16" s="16"/>
      <c r="G16" s="16"/>
      <c r="H16" s="14"/>
      <c r="I16" s="2" t="s">
        <v>4059</v>
      </c>
    </row>
    <row r="17" ht="12.75" customHeight="1" spans="1:9">
      <c r="A17" s="13" t="str">
        <f t="shared" si="1"/>
        <v/>
      </c>
      <c r="B17" s="14"/>
      <c r="C17" s="15"/>
      <c r="D17" s="15"/>
      <c r="E17" s="27"/>
      <c r="F17" s="16"/>
      <c r="G17" s="16"/>
      <c r="H17" s="14"/>
      <c r="I17" s="2" t="s">
        <v>4060</v>
      </c>
    </row>
    <row r="18" ht="12.75" customHeight="1" spans="1:9">
      <c r="A18" s="13" t="str">
        <f t="shared" si="1"/>
        <v/>
      </c>
      <c r="B18" s="14"/>
      <c r="C18" s="15"/>
      <c r="D18" s="15"/>
      <c r="E18" s="27"/>
      <c r="F18" s="16"/>
      <c r="G18" s="16"/>
      <c r="H18" s="14"/>
      <c r="I18" s="2" t="s">
        <v>4061</v>
      </c>
    </row>
    <row r="19" ht="12.75" customHeight="1" spans="1:9">
      <c r="A19" s="13" t="str">
        <f t="shared" si="1"/>
        <v/>
      </c>
      <c r="B19" s="14"/>
      <c r="C19" s="15"/>
      <c r="D19" s="15"/>
      <c r="E19" s="27"/>
      <c r="F19" s="16"/>
      <c r="G19" s="16"/>
      <c r="H19" s="14"/>
      <c r="I19" s="2" t="s">
        <v>4062</v>
      </c>
    </row>
    <row r="20" ht="12.75" customHeight="1" spans="1:9">
      <c r="A20" s="13" t="str">
        <f t="shared" si="1"/>
        <v/>
      </c>
      <c r="B20" s="14"/>
      <c r="C20" s="15"/>
      <c r="D20" s="15"/>
      <c r="E20" s="27"/>
      <c r="F20" s="16"/>
      <c r="G20" s="16"/>
      <c r="H20" s="14"/>
      <c r="I20" s="2" t="s">
        <v>4063</v>
      </c>
    </row>
    <row r="21" ht="12.75" customHeight="1" spans="1:9">
      <c r="A21" s="13" t="str">
        <f t="shared" si="1"/>
        <v/>
      </c>
      <c r="B21" s="14"/>
      <c r="C21" s="15"/>
      <c r="D21" s="15"/>
      <c r="E21" s="27"/>
      <c r="F21" s="16"/>
      <c r="G21" s="16"/>
      <c r="H21" s="14"/>
      <c r="I21" s="2" t="s">
        <v>4064</v>
      </c>
    </row>
    <row r="22" ht="12.75" customHeight="1" spans="1:9">
      <c r="A22" s="13" t="str">
        <f t="shared" si="1"/>
        <v/>
      </c>
      <c r="B22" s="14"/>
      <c r="C22" s="15"/>
      <c r="D22" s="15"/>
      <c r="E22" s="27"/>
      <c r="F22" s="16"/>
      <c r="G22" s="16"/>
      <c r="H22" s="14"/>
      <c r="I22" s="2" t="s">
        <v>4065</v>
      </c>
    </row>
    <row r="23" ht="12.75" customHeight="1" spans="1:9">
      <c r="A23" s="13" t="str">
        <f t="shared" si="1"/>
        <v/>
      </c>
      <c r="B23" s="14"/>
      <c r="C23" s="15"/>
      <c r="D23" s="15"/>
      <c r="E23" s="27"/>
      <c r="F23" s="16"/>
      <c r="G23" s="16"/>
      <c r="H23" s="14"/>
      <c r="I23" s="2" t="s">
        <v>4066</v>
      </c>
    </row>
    <row r="24" ht="12.75" customHeight="1" spans="1:9">
      <c r="A24" s="13" t="str">
        <f t="shared" si="1"/>
        <v/>
      </c>
      <c r="B24" s="14"/>
      <c r="C24" s="15"/>
      <c r="D24" s="15"/>
      <c r="E24" s="27"/>
      <c r="F24" s="16"/>
      <c r="G24" s="16"/>
      <c r="H24" s="14"/>
      <c r="I24" s="2" t="s">
        <v>4067</v>
      </c>
    </row>
    <row r="25" ht="12.75" customHeight="1" spans="1:9">
      <c r="A25" s="13" t="str">
        <f t="shared" si="1"/>
        <v/>
      </c>
      <c r="B25" s="14"/>
      <c r="C25" s="15"/>
      <c r="D25" s="15"/>
      <c r="E25" s="27"/>
      <c r="F25" s="16"/>
      <c r="G25" s="16"/>
      <c r="H25" s="14"/>
      <c r="I25" s="2" t="s">
        <v>4068</v>
      </c>
    </row>
    <row r="26" ht="12.75" customHeight="1" spans="1:9">
      <c r="A26" s="13" t="str">
        <f t="shared" si="1"/>
        <v/>
      </c>
      <c r="B26" s="14"/>
      <c r="C26" s="15"/>
      <c r="D26" s="15"/>
      <c r="E26" s="27"/>
      <c r="F26" s="16"/>
      <c r="G26" s="16"/>
      <c r="H26" s="14"/>
      <c r="I26" s="2" t="s">
        <v>4069</v>
      </c>
    </row>
    <row r="27" customHeight="1" spans="1:8">
      <c r="A27" s="17" t="s">
        <v>1311</v>
      </c>
      <c r="B27" s="18"/>
      <c r="C27" s="17"/>
      <c r="D27" s="17"/>
      <c r="E27" s="43"/>
      <c r="F27" s="23">
        <f>SUM(F7:F26)</f>
        <v>0</v>
      </c>
      <c r="G27" s="23">
        <f>SUM(G7:G26)</f>
        <v>0</v>
      </c>
      <c r="H27" s="20"/>
    </row>
    <row r="28" customHeight="1" spans="1:9">
      <c r="A28" s="3" t="e">
        <f>#REF!&amp;"填表人："&amp;#REF!</f>
        <v>#REF!</v>
      </c>
      <c r="G28" s="3" t="e">
        <f>"评估人员："&amp;#REF!</f>
        <v>#REF!</v>
      </c>
      <c r="I28" s="3" t="s">
        <v>1270</v>
      </c>
    </row>
    <row r="29" customHeight="1" spans="1:1">
      <c r="A29" s="3" t="e">
        <f>"填表日期："&amp;YEAR(#REF!)&amp;"年"&amp;MONTH(#REF!)&amp;"月"&amp;DAY(#REF!)&amp;"日"</f>
        <v>#REF!</v>
      </c>
    </row>
  </sheetData>
  <mergeCells count="4">
    <mergeCell ref="A2:H2"/>
    <mergeCell ref="A3:H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5">
    <pageSetUpPr fitToPage="1"/>
  </sheetPr>
  <dimension ref="A1:H29"/>
  <sheetViews>
    <sheetView showGridLines="0" zoomScale="96" zoomScaleNormal="96" workbookViewId="0">
      <selection activeCell="J8" sqref="J8"/>
    </sheetView>
  </sheetViews>
  <sheetFormatPr defaultColWidth="9" defaultRowHeight="15.75" customHeight="1" outlineLevelCol="7"/>
  <cols>
    <col min="1" max="1" width="5.70833333333333" style="3" customWidth="1"/>
    <col min="2" max="2" width="23.7083333333333" style="3" customWidth="1"/>
    <col min="3" max="3" width="12" style="3" customWidth="1"/>
    <col min="4" max="4" width="18.7083333333333" style="3" customWidth="1"/>
    <col min="5" max="6" width="15.7083333333333" style="3" customWidth="1"/>
    <col min="7" max="7" width="15.5" style="3" customWidth="1"/>
    <col min="8" max="9" width="9" style="3" customWidth="1"/>
    <col min="10" max="16384" width="9" style="3"/>
  </cols>
  <sheetData>
    <row r="1" customHeight="1" spans="1:1">
      <c r="A1" s="4" t="s">
        <v>0</v>
      </c>
    </row>
    <row r="2" s="1" customFormat="1" ht="30" customHeight="1" spans="1:1">
      <c r="A2" s="5" t="s">
        <v>4070</v>
      </c>
    </row>
    <row r="3" customHeight="1" spans="1:1">
      <c r="A3" s="2" t="e">
        <f>"评估基准日："&amp;TEXT(#REF!,"yyyy年mm月dd日")</f>
        <v>#REF!</v>
      </c>
    </row>
    <row r="4" ht="14.25" customHeight="1" spans="1:7">
      <c r="A4" s="2"/>
      <c r="B4" s="2"/>
      <c r="C4" s="2"/>
      <c r="D4" s="2"/>
      <c r="E4" s="2"/>
      <c r="F4" s="2"/>
      <c r="G4" s="7" t="s">
        <v>4071</v>
      </c>
    </row>
    <row r="5" customHeight="1" spans="1:7">
      <c r="A5" s="8" t="e">
        <f>#REF!&amp;"："&amp;#REF!</f>
        <v>#REF!</v>
      </c>
      <c r="B5" s="9"/>
      <c r="C5" s="9"/>
      <c r="D5" s="9"/>
      <c r="G5" s="7" t="s">
        <v>1231</v>
      </c>
    </row>
    <row r="6" s="2" customFormat="1" customHeight="1" spans="1:8">
      <c r="A6" s="11" t="s">
        <v>4</v>
      </c>
      <c r="B6" s="11" t="s">
        <v>848</v>
      </c>
      <c r="C6" s="11" t="s">
        <v>933</v>
      </c>
      <c r="D6" s="11" t="s">
        <v>1364</v>
      </c>
      <c r="E6" s="12" t="s">
        <v>6</v>
      </c>
      <c r="F6" s="11" t="s">
        <v>7</v>
      </c>
      <c r="G6" s="11" t="s">
        <v>176</v>
      </c>
      <c r="H6" s="2" t="s">
        <v>1248</v>
      </c>
    </row>
    <row r="7" ht="12.75" customHeight="1" spans="1:8">
      <c r="A7" s="13" t="str">
        <f t="shared" ref="A7" si="0">IF(B7="","",ROW()-6)</f>
        <v/>
      </c>
      <c r="B7" s="14"/>
      <c r="C7" s="15"/>
      <c r="D7" s="14"/>
      <c r="E7" s="16"/>
      <c r="F7" s="16"/>
      <c r="G7" s="14"/>
      <c r="H7" s="2" t="s">
        <v>4072</v>
      </c>
    </row>
    <row r="8" ht="12.75" customHeight="1" spans="1:8">
      <c r="A8" s="13" t="str">
        <f t="shared" ref="A8:A26" si="1">IF(B8="","",ROW()-6)</f>
        <v/>
      </c>
      <c r="B8" s="14"/>
      <c r="C8" s="15"/>
      <c r="D8" s="14"/>
      <c r="E8" s="16"/>
      <c r="F8" s="16"/>
      <c r="G8" s="14"/>
      <c r="H8" s="2" t="s">
        <v>4073</v>
      </c>
    </row>
    <row r="9" ht="12.75" customHeight="1" spans="1:8">
      <c r="A9" s="13" t="str">
        <f t="shared" si="1"/>
        <v/>
      </c>
      <c r="B9" s="14"/>
      <c r="C9" s="15"/>
      <c r="D9" s="14"/>
      <c r="E9" s="16"/>
      <c r="F9" s="16"/>
      <c r="G9" s="14"/>
      <c r="H9" s="2" t="s">
        <v>4074</v>
      </c>
    </row>
    <row r="10" ht="12.75" customHeight="1" spans="1:8">
      <c r="A10" s="13" t="str">
        <f t="shared" si="1"/>
        <v/>
      </c>
      <c r="B10" s="14"/>
      <c r="C10" s="15"/>
      <c r="D10" s="14"/>
      <c r="E10" s="16"/>
      <c r="F10" s="16"/>
      <c r="G10" s="14"/>
      <c r="H10" s="2" t="s">
        <v>4075</v>
      </c>
    </row>
    <row r="11" ht="12.75" customHeight="1" spans="1:8">
      <c r="A11" s="13" t="str">
        <f t="shared" si="1"/>
        <v/>
      </c>
      <c r="B11" s="14"/>
      <c r="C11" s="15"/>
      <c r="D11" s="14"/>
      <c r="E11" s="16"/>
      <c r="F11" s="16"/>
      <c r="G11" s="14"/>
      <c r="H11" s="2" t="s">
        <v>4076</v>
      </c>
    </row>
    <row r="12" ht="12.75" customHeight="1" spans="1:8">
      <c r="A12" s="13" t="str">
        <f t="shared" si="1"/>
        <v/>
      </c>
      <c r="B12" s="14"/>
      <c r="C12" s="15"/>
      <c r="D12" s="14"/>
      <c r="E12" s="16"/>
      <c r="F12" s="16"/>
      <c r="G12" s="14"/>
      <c r="H12" s="2" t="s">
        <v>4077</v>
      </c>
    </row>
    <row r="13" ht="12.75" customHeight="1" spans="1:8">
      <c r="A13" s="13" t="str">
        <f t="shared" si="1"/>
        <v/>
      </c>
      <c r="B13" s="14"/>
      <c r="C13" s="15"/>
      <c r="D13" s="14"/>
      <c r="E13" s="16"/>
      <c r="F13" s="16"/>
      <c r="G13" s="14"/>
      <c r="H13" s="2" t="s">
        <v>4078</v>
      </c>
    </row>
    <row r="14" ht="12.75" customHeight="1" spans="1:8">
      <c r="A14" s="13" t="str">
        <f t="shared" si="1"/>
        <v/>
      </c>
      <c r="B14" s="14"/>
      <c r="C14" s="15"/>
      <c r="D14" s="14"/>
      <c r="E14" s="16"/>
      <c r="F14" s="16"/>
      <c r="G14" s="14"/>
      <c r="H14" s="2" t="s">
        <v>4079</v>
      </c>
    </row>
    <row r="15" ht="12.75" customHeight="1" spans="1:8">
      <c r="A15" s="13" t="str">
        <f t="shared" si="1"/>
        <v/>
      </c>
      <c r="B15" s="14"/>
      <c r="C15" s="15"/>
      <c r="D15" s="14"/>
      <c r="E15" s="16"/>
      <c r="F15" s="16"/>
      <c r="G15" s="14"/>
      <c r="H15" s="2" t="s">
        <v>4080</v>
      </c>
    </row>
    <row r="16" ht="12.75" customHeight="1" spans="1:8">
      <c r="A16" s="13" t="str">
        <f t="shared" si="1"/>
        <v/>
      </c>
      <c r="B16" s="14"/>
      <c r="C16" s="15"/>
      <c r="D16" s="14"/>
      <c r="E16" s="16"/>
      <c r="F16" s="16"/>
      <c r="G16" s="14"/>
      <c r="H16" s="2" t="s">
        <v>4081</v>
      </c>
    </row>
    <row r="17" ht="12.75" customHeight="1" spans="1:8">
      <c r="A17" s="13" t="str">
        <f t="shared" si="1"/>
        <v/>
      </c>
      <c r="B17" s="14"/>
      <c r="C17" s="15"/>
      <c r="D17" s="14"/>
      <c r="E17" s="16"/>
      <c r="F17" s="16"/>
      <c r="G17" s="14"/>
      <c r="H17" s="2" t="s">
        <v>4082</v>
      </c>
    </row>
    <row r="18" ht="12.75" customHeight="1" spans="1:8">
      <c r="A18" s="13" t="str">
        <f t="shared" si="1"/>
        <v/>
      </c>
      <c r="B18" s="14"/>
      <c r="C18" s="15"/>
      <c r="D18" s="14"/>
      <c r="E18" s="16"/>
      <c r="F18" s="16"/>
      <c r="G18" s="14"/>
      <c r="H18" s="2" t="s">
        <v>4083</v>
      </c>
    </row>
    <row r="19" ht="12.75" customHeight="1" spans="1:8">
      <c r="A19" s="13" t="str">
        <f t="shared" si="1"/>
        <v/>
      </c>
      <c r="B19" s="14"/>
      <c r="C19" s="15"/>
      <c r="D19" s="14"/>
      <c r="E19" s="16"/>
      <c r="F19" s="16"/>
      <c r="G19" s="14"/>
      <c r="H19" s="2" t="s">
        <v>4084</v>
      </c>
    </row>
    <row r="20" ht="12.75" customHeight="1" spans="1:8">
      <c r="A20" s="13" t="str">
        <f t="shared" si="1"/>
        <v/>
      </c>
      <c r="B20" s="14"/>
      <c r="C20" s="15"/>
      <c r="D20" s="14"/>
      <c r="E20" s="16"/>
      <c r="F20" s="16"/>
      <c r="G20" s="14"/>
      <c r="H20" s="2" t="s">
        <v>4085</v>
      </c>
    </row>
    <row r="21" ht="12.75" customHeight="1" spans="1:8">
      <c r="A21" s="13" t="str">
        <f t="shared" si="1"/>
        <v/>
      </c>
      <c r="B21" s="14"/>
      <c r="C21" s="15"/>
      <c r="D21" s="14"/>
      <c r="E21" s="16"/>
      <c r="F21" s="16"/>
      <c r="G21" s="14"/>
      <c r="H21" s="2" t="s">
        <v>4086</v>
      </c>
    </row>
    <row r="22" ht="12.75" customHeight="1" spans="1:8">
      <c r="A22" s="13" t="str">
        <f t="shared" si="1"/>
        <v/>
      </c>
      <c r="B22" s="14"/>
      <c r="C22" s="15"/>
      <c r="D22" s="14"/>
      <c r="E22" s="16"/>
      <c r="F22" s="16"/>
      <c r="G22" s="14"/>
      <c r="H22" s="2" t="s">
        <v>4087</v>
      </c>
    </row>
    <row r="23" ht="12.75" customHeight="1" spans="1:8">
      <c r="A23" s="13" t="str">
        <f t="shared" si="1"/>
        <v/>
      </c>
      <c r="B23" s="14"/>
      <c r="C23" s="15"/>
      <c r="D23" s="14"/>
      <c r="E23" s="16"/>
      <c r="F23" s="16"/>
      <c r="G23" s="14"/>
      <c r="H23" s="2" t="s">
        <v>4088</v>
      </c>
    </row>
    <row r="24" ht="12.75" customHeight="1" spans="1:8">
      <c r="A24" s="13" t="str">
        <f t="shared" si="1"/>
        <v/>
      </c>
      <c r="B24" s="14"/>
      <c r="C24" s="15"/>
      <c r="D24" s="14"/>
      <c r="E24" s="16"/>
      <c r="F24" s="16"/>
      <c r="G24" s="14"/>
      <c r="H24" s="2" t="s">
        <v>4089</v>
      </c>
    </row>
    <row r="25" ht="12.75" customHeight="1" spans="1:8">
      <c r="A25" s="13" t="str">
        <f t="shared" si="1"/>
        <v/>
      </c>
      <c r="B25" s="14"/>
      <c r="C25" s="15"/>
      <c r="D25" s="14"/>
      <c r="E25" s="16"/>
      <c r="F25" s="16"/>
      <c r="G25" s="14"/>
      <c r="H25" s="2" t="s">
        <v>4090</v>
      </c>
    </row>
    <row r="26" ht="12.75" customHeight="1" spans="1:8">
      <c r="A26" s="13" t="str">
        <f t="shared" si="1"/>
        <v/>
      </c>
      <c r="B26" s="14"/>
      <c r="C26" s="15"/>
      <c r="D26" s="14"/>
      <c r="E26" s="16"/>
      <c r="F26" s="16"/>
      <c r="G26" s="14"/>
      <c r="H26" s="2" t="s">
        <v>4091</v>
      </c>
    </row>
    <row r="27" customHeight="1" spans="1:7">
      <c r="A27" s="17" t="s">
        <v>1311</v>
      </c>
      <c r="B27" s="18"/>
      <c r="C27" s="17"/>
      <c r="D27" s="17"/>
      <c r="E27" s="23">
        <f>SUM(E7:E26)</f>
        <v>0</v>
      </c>
      <c r="F27" s="23">
        <f>SUM(F7:F26)</f>
        <v>0</v>
      </c>
      <c r="G27" s="20"/>
    </row>
    <row r="28" customHeight="1" spans="1:8">
      <c r="A28" s="3" t="e">
        <f>#REF!&amp;"填表人："&amp;#REF!</f>
        <v>#REF!</v>
      </c>
      <c r="F28" s="3" t="e">
        <f>"评估人员："&amp;#REF!</f>
        <v>#REF!</v>
      </c>
      <c r="H28" s="3" t="s">
        <v>1270</v>
      </c>
    </row>
    <row r="29" customHeight="1" spans="1:1">
      <c r="A29" s="3" t="e">
        <f>"填表日期："&amp;YEAR(#REF!)&amp;"年"&amp;MONTH(#REF!)&amp;"月"&amp;DAY(#REF!)&amp;"日"</f>
        <v>#REF!</v>
      </c>
    </row>
  </sheetData>
  <mergeCells count="4">
    <mergeCell ref="A2:G2"/>
    <mergeCell ref="A3:G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7">
    <tabColor rgb="FFFF0000"/>
    <pageSetUpPr fitToPage="1"/>
  </sheetPr>
  <dimension ref="A1:G28"/>
  <sheetViews>
    <sheetView showGridLines="0" zoomScale="96" zoomScaleNormal="96" workbookViewId="0">
      <selection activeCell="J8" sqref="J8"/>
    </sheetView>
  </sheetViews>
  <sheetFormatPr defaultColWidth="9" defaultRowHeight="15.75" customHeight="1" outlineLevelCol="6"/>
  <cols>
    <col min="1" max="1" width="6.20833333333333" style="32" customWidth="1"/>
    <col min="2" max="2" width="25.5" style="32" customWidth="1"/>
    <col min="3" max="5" width="18.7083333333333" style="32" customWidth="1"/>
    <col min="6" max="6" width="17.2083333333333" style="32" customWidth="1"/>
    <col min="7" max="8" width="9" style="32" customWidth="1"/>
    <col min="9" max="16384" width="9" style="32"/>
  </cols>
  <sheetData>
    <row r="1" customHeight="1" spans="1:1">
      <c r="A1" s="33" t="s">
        <v>0</v>
      </c>
    </row>
    <row r="2" s="30" customFormat="1" ht="30" customHeight="1" spans="1:1">
      <c r="A2" s="34" t="s">
        <v>4092</v>
      </c>
    </row>
    <row r="3" customHeight="1" spans="1:1">
      <c r="A3" s="31" t="e">
        <f>"评估基准日："&amp;TEXT(#REF!,"yyyy年mm月dd日")</f>
        <v>#REF!</v>
      </c>
    </row>
    <row r="4" ht="14.25" customHeight="1" spans="1:6">
      <c r="A4" s="31"/>
      <c r="B4" s="31"/>
      <c r="C4" s="31"/>
      <c r="D4" s="31"/>
      <c r="E4" s="31"/>
      <c r="F4" s="35" t="s">
        <v>4093</v>
      </c>
    </row>
    <row r="5" customHeight="1" spans="1:6">
      <c r="A5" s="36" t="e">
        <f>#REF!&amp;"："&amp;#REF!</f>
        <v>#REF!</v>
      </c>
      <c r="B5" s="36"/>
      <c r="C5" s="36"/>
      <c r="F5" s="35" t="s">
        <v>574</v>
      </c>
    </row>
    <row r="6" s="31" customFormat="1" customHeight="1" spans="1:6">
      <c r="A6" s="37" t="s">
        <v>605</v>
      </c>
      <c r="B6" s="37" t="s">
        <v>5</v>
      </c>
      <c r="C6" s="37" t="s">
        <v>6</v>
      </c>
      <c r="D6" s="37" t="s">
        <v>7</v>
      </c>
      <c r="E6" s="37" t="s">
        <v>8</v>
      </c>
      <c r="F6" s="37" t="s">
        <v>576</v>
      </c>
    </row>
    <row r="7" customHeight="1" spans="1:6">
      <c r="A7" s="37" t="s">
        <v>4094</v>
      </c>
      <c r="B7" s="38" t="s">
        <v>247</v>
      </c>
      <c r="C7" s="39">
        <f>'6-1长期借款'!I27</f>
        <v>0</v>
      </c>
      <c r="D7" s="39">
        <f>'6-1长期借款'!J27</f>
        <v>0</v>
      </c>
      <c r="E7" s="39">
        <f t="shared" ref="E7:E14" si="0">D7-C7</f>
        <v>0</v>
      </c>
      <c r="F7" s="39" t="str">
        <f t="shared" ref="F7:F14" si="1">IF(C7=0,"",E7/C7*100)</f>
        <v/>
      </c>
    </row>
    <row r="8" customHeight="1" spans="1:6">
      <c r="A8" s="37" t="s">
        <v>4095</v>
      </c>
      <c r="B8" s="38" t="s">
        <v>249</v>
      </c>
      <c r="C8" s="39">
        <f>'6-2应付债券'!G27</f>
        <v>0</v>
      </c>
      <c r="D8" s="39">
        <f>'6-2应付债券'!H27</f>
        <v>0</v>
      </c>
      <c r="E8" s="39">
        <f t="shared" si="0"/>
        <v>0</v>
      </c>
      <c r="F8" s="39" t="str">
        <f t="shared" si="1"/>
        <v/>
      </c>
    </row>
    <row r="9" customHeight="1" spans="1:6">
      <c r="A9" s="37" t="s">
        <v>4096</v>
      </c>
      <c r="B9" s="40" t="s">
        <v>251</v>
      </c>
      <c r="C9" s="39">
        <f>'6-3租赁负债'!E27</f>
        <v>0</v>
      </c>
      <c r="D9" s="39">
        <f>'6-3租赁负债'!F27</f>
        <v>0</v>
      </c>
      <c r="E9" s="39">
        <f t="shared" si="0"/>
        <v>0</v>
      </c>
      <c r="F9" s="39" t="str">
        <f t="shared" si="1"/>
        <v/>
      </c>
    </row>
    <row r="10" customHeight="1" spans="1:6">
      <c r="A10" s="37" t="s">
        <v>4097</v>
      </c>
      <c r="B10" s="41" t="s">
        <v>253</v>
      </c>
      <c r="C10" s="39">
        <f>'6-4长期应付款'!E27</f>
        <v>0</v>
      </c>
      <c r="D10" s="39">
        <f>'6-4长期应付款'!F27</f>
        <v>0</v>
      </c>
      <c r="E10" s="39">
        <f t="shared" si="0"/>
        <v>0</v>
      </c>
      <c r="F10" s="39" t="str">
        <f t="shared" si="1"/>
        <v/>
      </c>
    </row>
    <row r="11" customHeight="1" spans="1:6">
      <c r="A11" s="37" t="s">
        <v>4098</v>
      </c>
      <c r="B11" s="38" t="s">
        <v>256</v>
      </c>
      <c r="C11" s="39">
        <f>'6-5预计负债'!E27</f>
        <v>0</v>
      </c>
      <c r="D11" s="39">
        <f>'6-5预计负债'!F27</f>
        <v>0</v>
      </c>
      <c r="E11" s="39">
        <f t="shared" si="0"/>
        <v>0</v>
      </c>
      <c r="F11" s="39" t="str">
        <f t="shared" si="1"/>
        <v/>
      </c>
    </row>
    <row r="12" customHeight="1" spans="1:6">
      <c r="A12" s="37" t="s">
        <v>4099</v>
      </c>
      <c r="B12" s="41" t="s">
        <v>259</v>
      </c>
      <c r="C12" s="39">
        <f>'6-6递延收益'!G27</f>
        <v>0</v>
      </c>
      <c r="D12" s="39">
        <f>'6-6递延收益'!H27</f>
        <v>0</v>
      </c>
      <c r="E12" s="39">
        <f t="shared" si="0"/>
        <v>0</v>
      </c>
      <c r="F12" s="39" t="str">
        <f t="shared" si="1"/>
        <v/>
      </c>
    </row>
    <row r="13" customHeight="1" spans="1:6">
      <c r="A13" s="37" t="s">
        <v>4100</v>
      </c>
      <c r="B13" s="38" t="s">
        <v>262</v>
      </c>
      <c r="C13" s="39">
        <f>'6-7递延所得税负债'!D27</f>
        <v>0</v>
      </c>
      <c r="D13" s="39">
        <f>'6-7递延所得税负债'!E27</f>
        <v>0</v>
      </c>
      <c r="E13" s="39">
        <f t="shared" si="0"/>
        <v>0</v>
      </c>
      <c r="F13" s="39" t="str">
        <f t="shared" si="1"/>
        <v/>
      </c>
    </row>
    <row r="14" customHeight="1" spans="1:6">
      <c r="A14" s="37" t="s">
        <v>4101</v>
      </c>
      <c r="B14" s="38" t="s">
        <v>265</v>
      </c>
      <c r="C14" s="39">
        <f>'6-8其他非流动负债'!E27</f>
        <v>0</v>
      </c>
      <c r="D14" s="39">
        <f>'6-8其他非流动负债'!F27</f>
        <v>0</v>
      </c>
      <c r="E14" s="39">
        <f t="shared" si="0"/>
        <v>0</v>
      </c>
      <c r="F14" s="39" t="str">
        <f t="shared" si="1"/>
        <v/>
      </c>
    </row>
    <row r="15" customHeight="1" spans="1:6">
      <c r="A15" s="37"/>
      <c r="C15" s="39"/>
      <c r="D15" s="39"/>
      <c r="E15" s="39"/>
      <c r="F15" s="39"/>
    </row>
    <row r="16" customHeight="1" spans="1:6">
      <c r="A16" s="37"/>
      <c r="B16" s="38"/>
      <c r="C16" s="39"/>
      <c r="D16" s="39"/>
      <c r="E16" s="39"/>
      <c r="F16" s="39"/>
    </row>
    <row r="17" customHeight="1" spans="1:6">
      <c r="A17" s="37"/>
      <c r="B17" s="38"/>
      <c r="C17" s="39"/>
      <c r="D17" s="39"/>
      <c r="E17" s="39"/>
      <c r="F17" s="39"/>
    </row>
    <row r="18" customHeight="1" spans="1:6">
      <c r="A18" s="37"/>
      <c r="B18" s="38"/>
      <c r="C18" s="39"/>
      <c r="D18" s="39"/>
      <c r="E18" s="39"/>
      <c r="F18" s="39"/>
    </row>
    <row r="19" customHeight="1" spans="1:6">
      <c r="A19" s="37"/>
      <c r="B19" s="38"/>
      <c r="C19" s="39"/>
      <c r="D19" s="39"/>
      <c r="E19" s="39"/>
      <c r="F19" s="39"/>
    </row>
    <row r="20" customHeight="1" spans="1:6">
      <c r="A20" s="37"/>
      <c r="B20" s="38"/>
      <c r="C20" s="39"/>
      <c r="D20" s="39"/>
      <c r="E20" s="39"/>
      <c r="F20" s="39"/>
    </row>
    <row r="21" customHeight="1" spans="1:6">
      <c r="A21" s="37"/>
      <c r="B21" s="38"/>
      <c r="C21" s="39"/>
      <c r="D21" s="39"/>
      <c r="E21" s="39"/>
      <c r="F21" s="39"/>
    </row>
    <row r="22" customHeight="1" spans="1:6">
      <c r="A22" s="37"/>
      <c r="B22" s="38"/>
      <c r="C22" s="39"/>
      <c r="D22" s="39"/>
      <c r="E22" s="39"/>
      <c r="F22" s="39"/>
    </row>
    <row r="23" customHeight="1" spans="1:6">
      <c r="A23" s="37"/>
      <c r="B23" s="38"/>
      <c r="C23" s="39"/>
      <c r="D23" s="39"/>
      <c r="E23" s="39"/>
      <c r="F23" s="39"/>
    </row>
    <row r="24" customHeight="1" spans="1:6">
      <c r="A24" s="37"/>
      <c r="B24" s="38"/>
      <c r="C24" s="39"/>
      <c r="D24" s="39"/>
      <c r="E24" s="39"/>
      <c r="F24" s="39"/>
    </row>
    <row r="25" customHeight="1" spans="1:6">
      <c r="A25" s="37"/>
      <c r="B25" s="38"/>
      <c r="C25" s="39"/>
      <c r="D25" s="39"/>
      <c r="E25" s="39"/>
      <c r="F25" s="39"/>
    </row>
    <row r="26" customHeight="1" spans="1:6">
      <c r="A26" s="37"/>
      <c r="B26" s="38"/>
      <c r="C26" s="39"/>
      <c r="D26" s="39"/>
      <c r="E26" s="39"/>
      <c r="F26" s="39"/>
    </row>
    <row r="27" customHeight="1" spans="1:6">
      <c r="A27" s="37" t="s">
        <v>554</v>
      </c>
      <c r="B27" s="42"/>
      <c r="C27" s="39">
        <f>SUM(C7:C26)</f>
        <v>0</v>
      </c>
      <c r="D27" s="39">
        <f>SUM(D7:D26)</f>
        <v>0</v>
      </c>
      <c r="E27" s="39">
        <f>D27-C27</f>
        <v>0</v>
      </c>
      <c r="F27" s="39" t="str">
        <f>IF(C27=0,"",E27/C27*100)</f>
        <v/>
      </c>
    </row>
    <row r="28" customHeight="1" spans="4:7">
      <c r="D28" s="32" t="e">
        <f>"评估人员："&amp;#REF!</f>
        <v>#REF!</v>
      </c>
      <c r="G28" s="40" t="s">
        <v>599</v>
      </c>
    </row>
  </sheetData>
  <mergeCells count="4">
    <mergeCell ref="A2:F2"/>
    <mergeCell ref="A3:F3"/>
    <mergeCell ref="A5:C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89"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8">
    <pageSetUpPr fitToPage="1"/>
  </sheetPr>
  <dimension ref="A1:M29"/>
  <sheetViews>
    <sheetView showGridLines="0" zoomScale="96" zoomScaleNormal="96" workbookViewId="0">
      <selection activeCell="J8" sqref="J8"/>
    </sheetView>
  </sheetViews>
  <sheetFormatPr defaultColWidth="9" defaultRowHeight="15.75" customHeight="1"/>
  <cols>
    <col min="1" max="1" width="5.5" style="3" customWidth="1"/>
    <col min="2" max="2" width="20.5" style="3" customWidth="1"/>
    <col min="3" max="3" width="11.2083333333333" style="3" customWidth="1"/>
    <col min="4" max="8" width="13" style="3" customWidth="1"/>
    <col min="9" max="10" width="15.7083333333333" style="3" customWidth="1"/>
    <col min="11" max="11" width="12.7083333333333" style="3" customWidth="1"/>
    <col min="12" max="12" width="10.7083333333333" style="3" customWidth="1"/>
    <col min="13" max="14" width="9" style="3" customWidth="1"/>
    <col min="15" max="16384" width="9" style="3"/>
  </cols>
  <sheetData>
    <row r="1" customHeight="1" spans="1:1">
      <c r="A1" s="4" t="s">
        <v>0</v>
      </c>
    </row>
    <row r="2" s="1" customFormat="1" ht="30" customHeight="1" spans="1:1">
      <c r="A2" s="5" t="s">
        <v>4102</v>
      </c>
    </row>
    <row r="3" customHeight="1" spans="1:1">
      <c r="A3" s="2" t="e">
        <f>"评估基准日："&amp;TEXT(#REF!,"yyyy年mm月dd日")</f>
        <v>#REF!</v>
      </c>
    </row>
    <row r="4" ht="14.25" customHeight="1" spans="1:12">
      <c r="A4" s="2"/>
      <c r="B4" s="2"/>
      <c r="C4" s="2"/>
      <c r="D4" s="2"/>
      <c r="E4" s="2"/>
      <c r="F4" s="2"/>
      <c r="G4" s="2"/>
      <c r="H4" s="2"/>
      <c r="I4" s="2"/>
      <c r="J4" s="2"/>
      <c r="K4" s="2"/>
      <c r="L4" s="7" t="s">
        <v>4103</v>
      </c>
    </row>
    <row r="5" customHeight="1" spans="1:12">
      <c r="A5" s="8" t="e">
        <f>#REF!&amp;"："&amp;#REF!</f>
        <v>#REF!</v>
      </c>
      <c r="B5" s="9"/>
      <c r="C5" s="9"/>
      <c r="D5" s="9"/>
      <c r="E5" s="9"/>
      <c r="F5" s="9"/>
      <c r="G5" s="9"/>
      <c r="L5" s="7" t="s">
        <v>574</v>
      </c>
    </row>
    <row r="6" s="2" customFormat="1" customHeight="1" spans="1:13">
      <c r="A6" s="11" t="s">
        <v>4</v>
      </c>
      <c r="B6" s="11" t="s">
        <v>3770</v>
      </c>
      <c r="C6" s="11" t="s">
        <v>3771</v>
      </c>
      <c r="D6" s="11" t="s">
        <v>933</v>
      </c>
      <c r="E6" s="11" t="s">
        <v>3772</v>
      </c>
      <c r="F6" s="11" t="s">
        <v>3773</v>
      </c>
      <c r="G6" s="11" t="s">
        <v>629</v>
      </c>
      <c r="H6" s="11" t="s">
        <v>3774</v>
      </c>
      <c r="I6" s="12" t="s">
        <v>6</v>
      </c>
      <c r="J6" s="11" t="s">
        <v>7</v>
      </c>
      <c r="K6" s="11" t="s">
        <v>3775</v>
      </c>
      <c r="L6" s="11" t="s">
        <v>176</v>
      </c>
      <c r="M6" s="2" t="s">
        <v>1248</v>
      </c>
    </row>
    <row r="7" ht="12.75" customHeight="1" spans="1:13">
      <c r="A7" s="13" t="str">
        <f t="shared" ref="A7" si="0">IF(B7="","",ROW()-6)</f>
        <v/>
      </c>
      <c r="B7" s="14"/>
      <c r="C7" s="14"/>
      <c r="D7" s="15"/>
      <c r="E7" s="15"/>
      <c r="F7" s="27"/>
      <c r="G7" s="14"/>
      <c r="H7" s="16"/>
      <c r="I7" s="16"/>
      <c r="J7" s="16"/>
      <c r="K7" s="16"/>
      <c r="L7" s="14"/>
      <c r="M7" s="2" t="s">
        <v>4104</v>
      </c>
    </row>
    <row r="8" ht="12.75" customHeight="1" spans="1:13">
      <c r="A8" s="13" t="str">
        <f t="shared" ref="A8:A26" si="1">IF(B8="","",ROW()-6)</f>
        <v/>
      </c>
      <c r="B8" s="14"/>
      <c r="C8" s="14"/>
      <c r="D8" s="15"/>
      <c r="E8" s="15"/>
      <c r="F8" s="27"/>
      <c r="G8" s="14"/>
      <c r="H8" s="16"/>
      <c r="I8" s="16"/>
      <c r="J8" s="16"/>
      <c r="K8" s="16"/>
      <c r="L8" s="14"/>
      <c r="M8" s="2" t="s">
        <v>4105</v>
      </c>
    </row>
    <row r="9" ht="12.75" customHeight="1" spans="1:13">
      <c r="A9" s="13" t="str">
        <f t="shared" si="1"/>
        <v/>
      </c>
      <c r="B9" s="14"/>
      <c r="C9" s="14"/>
      <c r="D9" s="15"/>
      <c r="E9" s="15"/>
      <c r="F9" s="27"/>
      <c r="G9" s="14"/>
      <c r="H9" s="16"/>
      <c r="I9" s="16"/>
      <c r="J9" s="16"/>
      <c r="K9" s="16"/>
      <c r="L9" s="14"/>
      <c r="M9" s="2" t="s">
        <v>4106</v>
      </c>
    </row>
    <row r="10" ht="12.75" customHeight="1" spans="1:13">
      <c r="A10" s="13" t="str">
        <f t="shared" si="1"/>
        <v/>
      </c>
      <c r="B10" s="14"/>
      <c r="C10" s="14"/>
      <c r="D10" s="15"/>
      <c r="E10" s="15"/>
      <c r="F10" s="27"/>
      <c r="G10" s="14"/>
      <c r="H10" s="16"/>
      <c r="I10" s="16"/>
      <c r="J10" s="16"/>
      <c r="K10" s="16"/>
      <c r="L10" s="14"/>
      <c r="M10" s="2" t="s">
        <v>4107</v>
      </c>
    </row>
    <row r="11" ht="12.75" customHeight="1" spans="1:13">
      <c r="A11" s="13" t="str">
        <f t="shared" si="1"/>
        <v/>
      </c>
      <c r="B11" s="14"/>
      <c r="C11" s="14"/>
      <c r="D11" s="15"/>
      <c r="E11" s="15"/>
      <c r="F11" s="27"/>
      <c r="G11" s="14"/>
      <c r="H11" s="16"/>
      <c r="I11" s="16"/>
      <c r="J11" s="16"/>
      <c r="K11" s="16"/>
      <c r="L11" s="14"/>
      <c r="M11" s="2" t="s">
        <v>4108</v>
      </c>
    </row>
    <row r="12" ht="12.75" customHeight="1" spans="1:13">
      <c r="A12" s="13" t="str">
        <f t="shared" si="1"/>
        <v/>
      </c>
      <c r="B12" s="14"/>
      <c r="C12" s="14"/>
      <c r="D12" s="15"/>
      <c r="E12" s="15"/>
      <c r="F12" s="27"/>
      <c r="G12" s="14"/>
      <c r="H12" s="16"/>
      <c r="I12" s="16"/>
      <c r="J12" s="16"/>
      <c r="K12" s="16"/>
      <c r="L12" s="14"/>
      <c r="M12" s="2" t="s">
        <v>4109</v>
      </c>
    </row>
    <row r="13" ht="12.75" customHeight="1" spans="1:13">
      <c r="A13" s="13" t="str">
        <f t="shared" si="1"/>
        <v/>
      </c>
      <c r="B13" s="14"/>
      <c r="C13" s="14"/>
      <c r="D13" s="15"/>
      <c r="E13" s="15"/>
      <c r="F13" s="27"/>
      <c r="G13" s="14"/>
      <c r="H13" s="16"/>
      <c r="I13" s="16"/>
      <c r="J13" s="16"/>
      <c r="K13" s="16"/>
      <c r="L13" s="14"/>
      <c r="M13" s="2" t="s">
        <v>4110</v>
      </c>
    </row>
    <row r="14" ht="12.75" customHeight="1" spans="1:13">
      <c r="A14" s="13" t="str">
        <f t="shared" si="1"/>
        <v/>
      </c>
      <c r="B14" s="14"/>
      <c r="C14" s="14"/>
      <c r="D14" s="15"/>
      <c r="E14" s="15"/>
      <c r="F14" s="27"/>
      <c r="G14" s="14"/>
      <c r="H14" s="16"/>
      <c r="I14" s="16"/>
      <c r="J14" s="16"/>
      <c r="K14" s="16"/>
      <c r="L14" s="14"/>
      <c r="M14" s="2" t="s">
        <v>4111</v>
      </c>
    </row>
    <row r="15" ht="12.75" customHeight="1" spans="1:13">
      <c r="A15" s="13" t="str">
        <f t="shared" si="1"/>
        <v/>
      </c>
      <c r="B15" s="14"/>
      <c r="C15" s="14"/>
      <c r="D15" s="15"/>
      <c r="E15" s="15"/>
      <c r="F15" s="27"/>
      <c r="G15" s="14"/>
      <c r="H15" s="16"/>
      <c r="I15" s="16"/>
      <c r="J15" s="16"/>
      <c r="K15" s="16"/>
      <c r="L15" s="14"/>
      <c r="M15" s="2" t="s">
        <v>4112</v>
      </c>
    </row>
    <row r="16" ht="12.75" customHeight="1" spans="1:13">
      <c r="A16" s="13" t="str">
        <f t="shared" si="1"/>
        <v/>
      </c>
      <c r="B16" s="14"/>
      <c r="C16" s="14"/>
      <c r="D16" s="15"/>
      <c r="E16" s="15"/>
      <c r="F16" s="27"/>
      <c r="G16" s="14"/>
      <c r="H16" s="16"/>
      <c r="I16" s="16"/>
      <c r="J16" s="16"/>
      <c r="K16" s="16"/>
      <c r="L16" s="14"/>
      <c r="M16" s="2" t="s">
        <v>4113</v>
      </c>
    </row>
    <row r="17" ht="12.75" customHeight="1" spans="1:13">
      <c r="A17" s="13" t="str">
        <f t="shared" si="1"/>
        <v/>
      </c>
      <c r="B17" s="14"/>
      <c r="C17" s="14"/>
      <c r="D17" s="15"/>
      <c r="E17" s="15"/>
      <c r="F17" s="27"/>
      <c r="G17" s="14"/>
      <c r="H17" s="16"/>
      <c r="I17" s="16"/>
      <c r="J17" s="16"/>
      <c r="K17" s="16"/>
      <c r="L17" s="14"/>
      <c r="M17" s="2" t="s">
        <v>4114</v>
      </c>
    </row>
    <row r="18" ht="12.75" customHeight="1" spans="1:13">
      <c r="A18" s="13" t="str">
        <f t="shared" si="1"/>
        <v/>
      </c>
      <c r="B18" s="14"/>
      <c r="C18" s="14"/>
      <c r="D18" s="15"/>
      <c r="E18" s="15"/>
      <c r="F18" s="27"/>
      <c r="G18" s="14"/>
      <c r="H18" s="16"/>
      <c r="I18" s="16"/>
      <c r="J18" s="16"/>
      <c r="K18" s="16"/>
      <c r="L18" s="14"/>
      <c r="M18" s="2" t="s">
        <v>4115</v>
      </c>
    </row>
    <row r="19" ht="12.75" customHeight="1" spans="1:13">
      <c r="A19" s="13" t="str">
        <f t="shared" si="1"/>
        <v/>
      </c>
      <c r="B19" s="14"/>
      <c r="C19" s="14"/>
      <c r="D19" s="15"/>
      <c r="E19" s="15"/>
      <c r="F19" s="27"/>
      <c r="G19" s="14"/>
      <c r="H19" s="16"/>
      <c r="I19" s="16"/>
      <c r="J19" s="16"/>
      <c r="K19" s="16"/>
      <c r="L19" s="14"/>
      <c r="M19" s="2" t="s">
        <v>4116</v>
      </c>
    </row>
    <row r="20" ht="12.75" customHeight="1" spans="1:13">
      <c r="A20" s="13" t="str">
        <f t="shared" si="1"/>
        <v/>
      </c>
      <c r="B20" s="14"/>
      <c r="C20" s="14"/>
      <c r="D20" s="15"/>
      <c r="E20" s="15"/>
      <c r="F20" s="27"/>
      <c r="G20" s="14"/>
      <c r="H20" s="16"/>
      <c r="I20" s="16"/>
      <c r="J20" s="16"/>
      <c r="K20" s="16"/>
      <c r="L20" s="14"/>
      <c r="M20" s="2" t="s">
        <v>4117</v>
      </c>
    </row>
    <row r="21" ht="12.75" customHeight="1" spans="1:13">
      <c r="A21" s="13" t="str">
        <f t="shared" si="1"/>
        <v/>
      </c>
      <c r="B21" s="14"/>
      <c r="C21" s="14"/>
      <c r="D21" s="15"/>
      <c r="E21" s="15"/>
      <c r="F21" s="27"/>
      <c r="G21" s="14"/>
      <c r="H21" s="16"/>
      <c r="I21" s="16"/>
      <c r="J21" s="16"/>
      <c r="K21" s="16"/>
      <c r="L21" s="14"/>
      <c r="M21" s="2" t="s">
        <v>4118</v>
      </c>
    </row>
    <row r="22" ht="12.75" customHeight="1" spans="1:13">
      <c r="A22" s="13" t="str">
        <f t="shared" si="1"/>
        <v/>
      </c>
      <c r="B22" s="14"/>
      <c r="C22" s="14"/>
      <c r="D22" s="15"/>
      <c r="E22" s="15"/>
      <c r="F22" s="27"/>
      <c r="G22" s="14"/>
      <c r="H22" s="16"/>
      <c r="I22" s="16"/>
      <c r="J22" s="16"/>
      <c r="K22" s="16"/>
      <c r="L22" s="14"/>
      <c r="M22" s="2" t="s">
        <v>4119</v>
      </c>
    </row>
    <row r="23" ht="12.75" customHeight="1" spans="1:13">
      <c r="A23" s="13" t="str">
        <f t="shared" si="1"/>
        <v/>
      </c>
      <c r="B23" s="14"/>
      <c r="C23" s="14"/>
      <c r="D23" s="15"/>
      <c r="E23" s="15"/>
      <c r="F23" s="27"/>
      <c r="G23" s="14"/>
      <c r="H23" s="16"/>
      <c r="I23" s="16"/>
      <c r="J23" s="16"/>
      <c r="K23" s="16"/>
      <c r="L23" s="14"/>
      <c r="M23" s="2" t="s">
        <v>4120</v>
      </c>
    </row>
    <row r="24" ht="12.75" customHeight="1" spans="1:13">
      <c r="A24" s="13" t="str">
        <f t="shared" si="1"/>
        <v/>
      </c>
      <c r="B24" s="14"/>
      <c r="C24" s="14"/>
      <c r="D24" s="15"/>
      <c r="E24" s="15"/>
      <c r="F24" s="27"/>
      <c r="G24" s="14"/>
      <c r="H24" s="16"/>
      <c r="I24" s="16"/>
      <c r="J24" s="16"/>
      <c r="K24" s="16"/>
      <c r="L24" s="14"/>
      <c r="M24" s="2" t="s">
        <v>4121</v>
      </c>
    </row>
    <row r="25" ht="12.75" customHeight="1" spans="1:13">
      <c r="A25" s="13" t="str">
        <f t="shared" si="1"/>
        <v/>
      </c>
      <c r="B25" s="14"/>
      <c r="C25" s="14"/>
      <c r="D25" s="15"/>
      <c r="E25" s="15"/>
      <c r="F25" s="27"/>
      <c r="G25" s="14"/>
      <c r="H25" s="16"/>
      <c r="I25" s="16"/>
      <c r="J25" s="16"/>
      <c r="K25" s="16"/>
      <c r="L25" s="14"/>
      <c r="M25" s="2" t="s">
        <v>4122</v>
      </c>
    </row>
    <row r="26" ht="12.75" customHeight="1" spans="1:13">
      <c r="A26" s="13" t="str">
        <f t="shared" si="1"/>
        <v/>
      </c>
      <c r="B26" s="14"/>
      <c r="C26" s="14"/>
      <c r="D26" s="15"/>
      <c r="E26" s="15"/>
      <c r="F26" s="27"/>
      <c r="G26" s="14"/>
      <c r="H26" s="16"/>
      <c r="I26" s="16"/>
      <c r="J26" s="16"/>
      <c r="K26" s="16"/>
      <c r="L26" s="14"/>
      <c r="M26" s="2" t="s">
        <v>4123</v>
      </c>
    </row>
    <row r="27" customHeight="1" spans="1:12">
      <c r="A27" s="17" t="s">
        <v>1311</v>
      </c>
      <c r="B27" s="18"/>
      <c r="C27" s="29"/>
      <c r="D27" s="17"/>
      <c r="E27" s="17"/>
      <c r="F27" s="28"/>
      <c r="G27" s="17"/>
      <c r="H27" s="23"/>
      <c r="I27" s="19">
        <f>SUM(I7:I26)</f>
        <v>0</v>
      </c>
      <c r="J27" s="19">
        <f>SUM(J7:J26)</f>
        <v>0</v>
      </c>
      <c r="K27" s="23"/>
      <c r="L27" s="20"/>
    </row>
    <row r="28" customHeight="1" spans="1:13">
      <c r="A28" s="3" t="e">
        <f>#REF!&amp;"填表人："&amp;#REF!</f>
        <v>#REF!</v>
      </c>
      <c r="J28" s="3" t="e">
        <f>"评估人员："&amp;#REF!</f>
        <v>#REF!</v>
      </c>
      <c r="M28" s="3" t="s">
        <v>1270</v>
      </c>
    </row>
    <row r="29" customHeight="1" spans="1:1">
      <c r="A29" s="3" t="e">
        <f>"填表日期："&amp;YEAR(#REF!)&amp;"年"&amp;MONTH(#REF!)&amp;"月"&amp;DAY(#REF!)&amp;"日"</f>
        <v>#REF!</v>
      </c>
    </row>
  </sheetData>
  <mergeCells count="4">
    <mergeCell ref="A2:L2"/>
    <mergeCell ref="A3:L3"/>
    <mergeCell ref="A5:G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74"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99">
    <pageSetUpPr fitToPage="1"/>
  </sheetPr>
  <dimension ref="A1:J29"/>
  <sheetViews>
    <sheetView showGridLines="0" zoomScale="96" zoomScaleNormal="96" workbookViewId="0">
      <selection activeCell="J8" sqref="J8"/>
    </sheetView>
  </sheetViews>
  <sheetFormatPr defaultColWidth="8.70833333333333" defaultRowHeight="12.75"/>
  <cols>
    <col min="1" max="1" width="5.70833333333333" style="3" customWidth="1"/>
    <col min="2" max="2" width="20.7083333333333" style="3" customWidth="1"/>
    <col min="3" max="3" width="9.70833333333333" style="3" customWidth="1"/>
    <col min="4" max="5" width="11.7083333333333" style="3" customWidth="1"/>
    <col min="6" max="6" width="11.2083333333333" style="3" customWidth="1"/>
    <col min="7" max="8" width="15.7083333333333" style="3" customWidth="1"/>
    <col min="9" max="9" width="12.7083333333333" style="3" customWidth="1"/>
    <col min="10" max="11" width="8.70833333333333" style="3" customWidth="1"/>
    <col min="12" max="16384" width="8.70833333333333" style="3"/>
  </cols>
  <sheetData>
    <row r="1" spans="1:1">
      <c r="A1" s="4" t="s">
        <v>0</v>
      </c>
    </row>
    <row r="2" s="1" customFormat="1" ht="21.55" customHeight="1" spans="1:1">
      <c r="A2" s="6" t="s">
        <v>4124</v>
      </c>
    </row>
    <row r="3" ht="15.75" customHeight="1" spans="1:1">
      <c r="A3" s="2" t="e">
        <f>"评估基准日："&amp;TEXT(#REF!,"yyyy年mm月dd日")</f>
        <v>#REF!</v>
      </c>
    </row>
    <row r="4" ht="14.25" customHeight="1" spans="2:9">
      <c r="B4" s="2"/>
      <c r="C4" s="2"/>
      <c r="D4" s="2"/>
      <c r="E4" s="2"/>
      <c r="F4" s="2"/>
      <c r="G4" s="2"/>
      <c r="H4" s="2"/>
      <c r="I4" s="7" t="s">
        <v>4125</v>
      </c>
    </row>
    <row r="5" ht="15.75" customHeight="1" spans="1:9">
      <c r="A5" s="8" t="e">
        <f>#REF!&amp;"："&amp;#REF!</f>
        <v>#REF!</v>
      </c>
      <c r="B5" s="9"/>
      <c r="C5" s="9"/>
      <c r="D5" s="9"/>
      <c r="I5" s="7" t="s">
        <v>574</v>
      </c>
    </row>
    <row r="6" ht="15.75" customHeight="1" spans="1:10">
      <c r="A6" s="11" t="s">
        <v>4</v>
      </c>
      <c r="B6" s="11" t="s">
        <v>4126</v>
      </c>
      <c r="C6" s="11" t="s">
        <v>4127</v>
      </c>
      <c r="D6" s="11" t="s">
        <v>933</v>
      </c>
      <c r="E6" s="11" t="s">
        <v>3772</v>
      </c>
      <c r="F6" s="11" t="s">
        <v>744</v>
      </c>
      <c r="G6" s="12" t="s">
        <v>6</v>
      </c>
      <c r="H6" s="11" t="s">
        <v>7</v>
      </c>
      <c r="I6" s="11" t="s">
        <v>4128</v>
      </c>
      <c r="J6" s="2" t="s">
        <v>1248</v>
      </c>
    </row>
    <row r="7" ht="15.75" customHeight="1" spans="1:10">
      <c r="A7" s="13" t="str">
        <f t="shared" ref="A7" si="0">IF(B7="","",ROW()-6)</f>
        <v/>
      </c>
      <c r="B7" s="14"/>
      <c r="C7" s="14"/>
      <c r="D7" s="15"/>
      <c r="E7" s="15"/>
      <c r="F7" s="27"/>
      <c r="G7" s="16"/>
      <c r="H7" s="16"/>
      <c r="I7" s="14"/>
      <c r="J7" s="2" t="s">
        <v>4129</v>
      </c>
    </row>
    <row r="8" ht="15.75" customHeight="1" spans="1:10">
      <c r="A8" s="13" t="str">
        <f t="shared" ref="A8:A26" si="1">IF(B8="","",ROW()-6)</f>
        <v/>
      </c>
      <c r="B8" s="14"/>
      <c r="C8" s="14"/>
      <c r="D8" s="15"/>
      <c r="E8" s="15"/>
      <c r="F8" s="27"/>
      <c r="G8" s="16"/>
      <c r="H8" s="16"/>
      <c r="I8" s="14"/>
      <c r="J8" s="2" t="s">
        <v>4130</v>
      </c>
    </row>
    <row r="9" ht="15.75" customHeight="1" spans="1:10">
      <c r="A9" s="13" t="str">
        <f t="shared" si="1"/>
        <v/>
      </c>
      <c r="B9" s="14"/>
      <c r="C9" s="14"/>
      <c r="D9" s="15"/>
      <c r="E9" s="15"/>
      <c r="F9" s="27"/>
      <c r="G9" s="16"/>
      <c r="H9" s="16"/>
      <c r="I9" s="14"/>
      <c r="J9" s="2" t="s">
        <v>4131</v>
      </c>
    </row>
    <row r="10" ht="15.75" customHeight="1" spans="1:10">
      <c r="A10" s="13" t="str">
        <f t="shared" si="1"/>
        <v/>
      </c>
      <c r="B10" s="14"/>
      <c r="C10" s="14"/>
      <c r="D10" s="15"/>
      <c r="E10" s="15"/>
      <c r="F10" s="27"/>
      <c r="G10" s="16"/>
      <c r="H10" s="16"/>
      <c r="I10" s="14"/>
      <c r="J10" s="2" t="s">
        <v>4132</v>
      </c>
    </row>
    <row r="11" ht="15.75" customHeight="1" spans="1:10">
      <c r="A11" s="13" t="str">
        <f t="shared" si="1"/>
        <v/>
      </c>
      <c r="B11" s="14"/>
      <c r="C11" s="14"/>
      <c r="D11" s="15"/>
      <c r="E11" s="15"/>
      <c r="F11" s="27"/>
      <c r="G11" s="16"/>
      <c r="H11" s="16"/>
      <c r="I11" s="14"/>
      <c r="J11" s="2" t="s">
        <v>4133</v>
      </c>
    </row>
    <row r="12" ht="15.75" customHeight="1" spans="1:10">
      <c r="A12" s="13" t="str">
        <f t="shared" si="1"/>
        <v/>
      </c>
      <c r="B12" s="14"/>
      <c r="C12" s="14"/>
      <c r="D12" s="15"/>
      <c r="E12" s="15"/>
      <c r="F12" s="27"/>
      <c r="G12" s="16"/>
      <c r="H12" s="16"/>
      <c r="I12" s="14"/>
      <c r="J12" s="2" t="s">
        <v>4134</v>
      </c>
    </row>
    <row r="13" ht="15.75" customHeight="1" spans="1:10">
      <c r="A13" s="13" t="str">
        <f t="shared" si="1"/>
        <v/>
      </c>
      <c r="B13" s="14"/>
      <c r="C13" s="14"/>
      <c r="D13" s="15"/>
      <c r="E13" s="15"/>
      <c r="F13" s="27"/>
      <c r="G13" s="16"/>
      <c r="H13" s="16"/>
      <c r="I13" s="14"/>
      <c r="J13" s="2" t="s">
        <v>4135</v>
      </c>
    </row>
    <row r="14" ht="15.75" customHeight="1" spans="1:10">
      <c r="A14" s="13" t="str">
        <f t="shared" si="1"/>
        <v/>
      </c>
      <c r="B14" s="14"/>
      <c r="C14" s="14"/>
      <c r="D14" s="15"/>
      <c r="E14" s="15"/>
      <c r="F14" s="27"/>
      <c r="G14" s="16"/>
      <c r="H14" s="16"/>
      <c r="I14" s="14"/>
      <c r="J14" s="2" t="s">
        <v>4136</v>
      </c>
    </row>
    <row r="15" ht="15.75" customHeight="1" spans="1:10">
      <c r="A15" s="13" t="str">
        <f t="shared" si="1"/>
        <v/>
      </c>
      <c r="B15" s="14"/>
      <c r="C15" s="14"/>
      <c r="D15" s="15"/>
      <c r="E15" s="15"/>
      <c r="F15" s="27"/>
      <c r="G15" s="16"/>
      <c r="H15" s="16"/>
      <c r="I15" s="14"/>
      <c r="J15" s="2" t="s">
        <v>4137</v>
      </c>
    </row>
    <row r="16" ht="15.75" customHeight="1" spans="1:10">
      <c r="A16" s="13" t="str">
        <f t="shared" si="1"/>
        <v/>
      </c>
      <c r="B16" s="14"/>
      <c r="C16" s="14"/>
      <c r="D16" s="15"/>
      <c r="E16" s="15"/>
      <c r="F16" s="27"/>
      <c r="G16" s="16"/>
      <c r="H16" s="16"/>
      <c r="I16" s="14"/>
      <c r="J16" s="2" t="s">
        <v>4138</v>
      </c>
    </row>
    <row r="17" ht="15.75" customHeight="1" spans="1:10">
      <c r="A17" s="13" t="str">
        <f t="shared" si="1"/>
        <v/>
      </c>
      <c r="B17" s="14"/>
      <c r="C17" s="14"/>
      <c r="D17" s="15"/>
      <c r="E17" s="15"/>
      <c r="F17" s="27"/>
      <c r="G17" s="16"/>
      <c r="H17" s="16"/>
      <c r="I17" s="14"/>
      <c r="J17" s="2" t="s">
        <v>4139</v>
      </c>
    </row>
    <row r="18" ht="15.75" customHeight="1" spans="1:10">
      <c r="A18" s="13" t="str">
        <f t="shared" si="1"/>
        <v/>
      </c>
      <c r="B18" s="14"/>
      <c r="C18" s="14"/>
      <c r="D18" s="15"/>
      <c r="E18" s="15"/>
      <c r="F18" s="27"/>
      <c r="G18" s="16"/>
      <c r="H18" s="16"/>
      <c r="I18" s="14"/>
      <c r="J18" s="2" t="s">
        <v>4140</v>
      </c>
    </row>
    <row r="19" ht="15.75" customHeight="1" spans="1:10">
      <c r="A19" s="13" t="str">
        <f t="shared" si="1"/>
        <v/>
      </c>
      <c r="B19" s="14"/>
      <c r="C19" s="14"/>
      <c r="D19" s="15"/>
      <c r="E19" s="15"/>
      <c r="F19" s="27"/>
      <c r="G19" s="16"/>
      <c r="H19" s="16"/>
      <c r="I19" s="14"/>
      <c r="J19" s="2" t="s">
        <v>4141</v>
      </c>
    </row>
    <row r="20" ht="15.75" customHeight="1" spans="1:10">
      <c r="A20" s="13" t="str">
        <f t="shared" si="1"/>
        <v/>
      </c>
      <c r="B20" s="14"/>
      <c r="C20" s="14"/>
      <c r="D20" s="15"/>
      <c r="E20" s="15"/>
      <c r="F20" s="27"/>
      <c r="G20" s="16"/>
      <c r="H20" s="16"/>
      <c r="I20" s="14"/>
      <c r="J20" s="2" t="s">
        <v>4142</v>
      </c>
    </row>
    <row r="21" ht="15.75" customHeight="1" spans="1:10">
      <c r="A21" s="13" t="str">
        <f t="shared" si="1"/>
        <v/>
      </c>
      <c r="B21" s="14"/>
      <c r="C21" s="14"/>
      <c r="D21" s="15"/>
      <c r="E21" s="15"/>
      <c r="F21" s="27"/>
      <c r="G21" s="16"/>
      <c r="H21" s="16"/>
      <c r="I21" s="14"/>
      <c r="J21" s="2" t="s">
        <v>4143</v>
      </c>
    </row>
    <row r="22" ht="15.75" customHeight="1" spans="1:10">
      <c r="A22" s="13" t="str">
        <f t="shared" si="1"/>
        <v/>
      </c>
      <c r="B22" s="14"/>
      <c r="C22" s="14"/>
      <c r="D22" s="15"/>
      <c r="E22" s="15"/>
      <c r="F22" s="27"/>
      <c r="G22" s="16"/>
      <c r="H22" s="16"/>
      <c r="I22" s="14"/>
      <c r="J22" s="2" t="s">
        <v>4144</v>
      </c>
    </row>
    <row r="23" ht="15.75" customHeight="1" spans="1:10">
      <c r="A23" s="13" t="str">
        <f t="shared" si="1"/>
        <v/>
      </c>
      <c r="B23" s="14"/>
      <c r="C23" s="14"/>
      <c r="D23" s="15"/>
      <c r="E23" s="15"/>
      <c r="F23" s="27"/>
      <c r="G23" s="16"/>
      <c r="H23" s="16"/>
      <c r="I23" s="14"/>
      <c r="J23" s="2" t="s">
        <v>4145</v>
      </c>
    </row>
    <row r="24" ht="15.75" customHeight="1" spans="1:10">
      <c r="A24" s="13" t="str">
        <f t="shared" si="1"/>
        <v/>
      </c>
      <c r="B24" s="14"/>
      <c r="C24" s="14"/>
      <c r="D24" s="15"/>
      <c r="E24" s="15"/>
      <c r="F24" s="27"/>
      <c r="G24" s="16"/>
      <c r="H24" s="16"/>
      <c r="I24" s="14"/>
      <c r="J24" s="2" t="s">
        <v>4146</v>
      </c>
    </row>
    <row r="25" ht="15.75" customHeight="1" spans="1:10">
      <c r="A25" s="13" t="str">
        <f t="shared" si="1"/>
        <v/>
      </c>
      <c r="B25" s="14"/>
      <c r="C25" s="14"/>
      <c r="D25" s="15"/>
      <c r="E25" s="15"/>
      <c r="F25" s="27"/>
      <c r="G25" s="16"/>
      <c r="H25" s="16"/>
      <c r="I25" s="14"/>
      <c r="J25" s="2" t="s">
        <v>4147</v>
      </c>
    </row>
    <row r="26" spans="1:10">
      <c r="A26" s="13" t="str">
        <f t="shared" si="1"/>
        <v/>
      </c>
      <c r="B26" s="14"/>
      <c r="C26" s="14"/>
      <c r="D26" s="15"/>
      <c r="E26" s="15"/>
      <c r="F26" s="27"/>
      <c r="G26" s="16"/>
      <c r="H26" s="16"/>
      <c r="I26" s="14"/>
      <c r="J26" s="2" t="s">
        <v>4148</v>
      </c>
    </row>
    <row r="27" ht="15.75" customHeight="1" spans="1:9">
      <c r="A27" s="17" t="s">
        <v>1311</v>
      </c>
      <c r="B27" s="9"/>
      <c r="C27" s="18"/>
      <c r="D27" s="20"/>
      <c r="E27" s="17"/>
      <c r="F27" s="28"/>
      <c r="G27" s="23">
        <f>SUM(G7:G26)</f>
        <v>0</v>
      </c>
      <c r="H27" s="23">
        <f>SUM(H7:H26)</f>
        <v>0</v>
      </c>
      <c r="I27" s="26"/>
    </row>
    <row r="28" ht="15.75" customHeight="1" spans="1:10">
      <c r="A28" s="3" t="e">
        <f>#REF!&amp;"填表人："&amp;#REF!</f>
        <v>#REF!</v>
      </c>
      <c r="H28" s="3" t="e">
        <f>"评估人员："&amp;#REF!</f>
        <v>#REF!</v>
      </c>
      <c r="J28" s="3" t="s">
        <v>1270</v>
      </c>
    </row>
    <row r="29" ht="15.75" customHeight="1" spans="1:1">
      <c r="A29" s="3" t="e">
        <f>"填表日期："&amp;YEAR(#REF!)&amp;"年"&amp;MONTH(#REF!)&amp;"月"&amp;DAY(#REF!)&amp;"日"</f>
        <v>#REF!</v>
      </c>
    </row>
  </sheetData>
  <mergeCells count="4">
    <mergeCell ref="A2:I2"/>
    <mergeCell ref="A3:I3"/>
    <mergeCell ref="A5:D5"/>
    <mergeCell ref="A27:C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H29"/>
  <sheetViews>
    <sheetView showGridLines="0" zoomScale="96" zoomScaleNormal="96" workbookViewId="0">
      <selection activeCell="J8" sqref="J8"/>
    </sheetView>
  </sheetViews>
  <sheetFormatPr defaultColWidth="8.70833333333333" defaultRowHeight="12.75" outlineLevelCol="7"/>
  <cols>
    <col min="1" max="1" width="5.70833333333333" style="3" customWidth="1"/>
    <col min="2" max="2" width="24.2083333333333" style="3" customWidth="1"/>
    <col min="3" max="3" width="6.5" style="3" customWidth="1"/>
    <col min="4" max="4" width="17.2083333333333" style="3" customWidth="1"/>
    <col min="5" max="6" width="15.7083333333333" style="3" customWidth="1"/>
    <col min="7" max="7" width="12.7083333333333" style="3" customWidth="1"/>
    <col min="8" max="9" width="8.70833333333333" style="3" customWidth="1"/>
    <col min="10" max="16384" width="8.70833333333333" style="3"/>
  </cols>
  <sheetData>
    <row r="1" spans="1:1">
      <c r="A1" s="4" t="s">
        <v>0</v>
      </c>
    </row>
    <row r="2" s="1" customFormat="1" ht="21.55" customHeight="1" spans="1:1">
      <c r="A2" s="6" t="s">
        <v>4149</v>
      </c>
    </row>
    <row r="3" ht="15.75" customHeight="1" spans="1:1">
      <c r="A3" s="2" t="e">
        <f>"评估基准日："&amp;TEXT(#REF!,"yyyy年mm月dd日")</f>
        <v>#REF!</v>
      </c>
    </row>
    <row r="4" ht="14.25" customHeight="1" spans="2:7">
      <c r="B4" s="2"/>
      <c r="C4" s="2"/>
      <c r="D4" s="2"/>
      <c r="E4" s="2"/>
      <c r="F4" s="2"/>
      <c r="G4" s="7" t="s">
        <v>4150</v>
      </c>
    </row>
    <row r="5" ht="15.75" customHeight="1" spans="1:7">
      <c r="A5" s="8" t="e">
        <f>#REF!&amp;"："&amp;#REF!</f>
        <v>#REF!</v>
      </c>
      <c r="B5" s="9"/>
      <c r="C5" s="9"/>
      <c r="D5" s="9"/>
      <c r="G5" s="7" t="s">
        <v>574</v>
      </c>
    </row>
    <row r="6" ht="15.75" customHeight="1" spans="1:8">
      <c r="A6" s="11" t="s">
        <v>4</v>
      </c>
      <c r="B6" s="11" t="s">
        <v>3513</v>
      </c>
      <c r="C6" s="11" t="s">
        <v>3514</v>
      </c>
      <c r="D6" s="25" t="s">
        <v>4151</v>
      </c>
      <c r="E6" s="12" t="s">
        <v>6</v>
      </c>
      <c r="F6" s="11" t="s">
        <v>7</v>
      </c>
      <c r="G6" s="11" t="s">
        <v>4128</v>
      </c>
      <c r="H6" s="2" t="s">
        <v>1248</v>
      </c>
    </row>
    <row r="7" ht="15.75" customHeight="1" spans="1:8">
      <c r="A7" s="13" t="str">
        <f t="shared" ref="A7" si="0">IF(B7="","",ROW()-6)</f>
        <v/>
      </c>
      <c r="B7" s="14"/>
      <c r="C7" s="14"/>
      <c r="D7" s="14"/>
      <c r="E7" s="16"/>
      <c r="F7" s="16"/>
      <c r="G7" s="14"/>
      <c r="H7" s="2" t="s">
        <v>4152</v>
      </c>
    </row>
    <row r="8" ht="15.75" customHeight="1" spans="1:8">
      <c r="A8" s="13" t="str">
        <f t="shared" ref="A8:A26" si="1">IF(B8="","",ROW()-6)</f>
        <v/>
      </c>
      <c r="B8" s="14"/>
      <c r="C8" s="14"/>
      <c r="D8" s="14"/>
      <c r="E8" s="16"/>
      <c r="F8" s="16"/>
      <c r="G8" s="14"/>
      <c r="H8" s="2" t="s">
        <v>4153</v>
      </c>
    </row>
    <row r="9" ht="15.75" customHeight="1" spans="1:8">
      <c r="A9" s="13" t="str">
        <f t="shared" si="1"/>
        <v/>
      </c>
      <c r="B9" s="14"/>
      <c r="C9" s="14"/>
      <c r="D9" s="14"/>
      <c r="E9" s="16"/>
      <c r="F9" s="16"/>
      <c r="G9" s="14"/>
      <c r="H9" s="2" t="s">
        <v>4154</v>
      </c>
    </row>
    <row r="10" ht="15.75" customHeight="1" spans="1:8">
      <c r="A10" s="13" t="str">
        <f t="shared" si="1"/>
        <v/>
      </c>
      <c r="B10" s="14"/>
      <c r="C10" s="14"/>
      <c r="D10" s="14"/>
      <c r="E10" s="16"/>
      <c r="F10" s="16"/>
      <c r="G10" s="14"/>
      <c r="H10" s="2" t="s">
        <v>4155</v>
      </c>
    </row>
    <row r="11" ht="15.75" customHeight="1" spans="1:8">
      <c r="A11" s="13" t="str">
        <f t="shared" si="1"/>
        <v/>
      </c>
      <c r="B11" s="14"/>
      <c r="C11" s="14"/>
      <c r="D11" s="14"/>
      <c r="E11" s="16"/>
      <c r="F11" s="16"/>
      <c r="G11" s="14"/>
      <c r="H11" s="2" t="s">
        <v>4156</v>
      </c>
    </row>
    <row r="12" ht="15.75" customHeight="1" spans="1:8">
      <c r="A12" s="13" t="str">
        <f t="shared" si="1"/>
        <v/>
      </c>
      <c r="B12" s="14"/>
      <c r="C12" s="14"/>
      <c r="D12" s="14"/>
      <c r="E12" s="16"/>
      <c r="F12" s="16"/>
      <c r="G12" s="14"/>
      <c r="H12" s="2" t="s">
        <v>4157</v>
      </c>
    </row>
    <row r="13" ht="15.75" customHeight="1" spans="1:8">
      <c r="A13" s="13" t="str">
        <f t="shared" si="1"/>
        <v/>
      </c>
      <c r="B13" s="14"/>
      <c r="C13" s="14"/>
      <c r="D13" s="14"/>
      <c r="E13" s="16"/>
      <c r="F13" s="16"/>
      <c r="G13" s="14"/>
      <c r="H13" s="2" t="s">
        <v>4158</v>
      </c>
    </row>
    <row r="14" ht="15.75" customHeight="1" spans="1:8">
      <c r="A14" s="13" t="str">
        <f t="shared" si="1"/>
        <v/>
      </c>
      <c r="B14" s="14"/>
      <c r="C14" s="14"/>
      <c r="D14" s="14"/>
      <c r="E14" s="16"/>
      <c r="F14" s="16"/>
      <c r="G14" s="14"/>
      <c r="H14" s="2" t="s">
        <v>4159</v>
      </c>
    </row>
    <row r="15" ht="15.75" customHeight="1" spans="1:8">
      <c r="A15" s="13" t="str">
        <f t="shared" si="1"/>
        <v/>
      </c>
      <c r="B15" s="14"/>
      <c r="C15" s="14"/>
      <c r="D15" s="14"/>
      <c r="E15" s="16"/>
      <c r="F15" s="16"/>
      <c r="G15" s="14"/>
      <c r="H15" s="2" t="s">
        <v>4160</v>
      </c>
    </row>
    <row r="16" ht="15.75" customHeight="1" spans="1:8">
      <c r="A16" s="13" t="str">
        <f t="shared" si="1"/>
        <v/>
      </c>
      <c r="B16" s="14"/>
      <c r="C16" s="14"/>
      <c r="D16" s="14"/>
      <c r="E16" s="16"/>
      <c r="F16" s="16"/>
      <c r="G16" s="14"/>
      <c r="H16" s="2" t="s">
        <v>4161</v>
      </c>
    </row>
    <row r="17" ht="15.75" customHeight="1" spans="1:8">
      <c r="A17" s="13" t="str">
        <f t="shared" si="1"/>
        <v/>
      </c>
      <c r="B17" s="14"/>
      <c r="C17" s="14"/>
      <c r="D17" s="14"/>
      <c r="E17" s="16"/>
      <c r="F17" s="16"/>
      <c r="G17" s="14"/>
      <c r="H17" s="2" t="s">
        <v>4162</v>
      </c>
    </row>
    <row r="18" ht="15.75" customHeight="1" spans="1:8">
      <c r="A18" s="13" t="str">
        <f t="shared" si="1"/>
        <v/>
      </c>
      <c r="B18" s="14"/>
      <c r="C18" s="14"/>
      <c r="D18" s="14"/>
      <c r="E18" s="16"/>
      <c r="F18" s="16"/>
      <c r="G18" s="14"/>
      <c r="H18" s="2" t="s">
        <v>4163</v>
      </c>
    </row>
    <row r="19" ht="15.75" customHeight="1" spans="1:8">
      <c r="A19" s="13" t="str">
        <f t="shared" si="1"/>
        <v/>
      </c>
      <c r="B19" s="14"/>
      <c r="C19" s="14"/>
      <c r="D19" s="14"/>
      <c r="E19" s="16"/>
      <c r="F19" s="16"/>
      <c r="G19" s="14"/>
      <c r="H19" s="2" t="s">
        <v>4164</v>
      </c>
    </row>
    <row r="20" ht="15.75" customHeight="1" spans="1:8">
      <c r="A20" s="13" t="str">
        <f t="shared" si="1"/>
        <v/>
      </c>
      <c r="B20" s="14"/>
      <c r="C20" s="14"/>
      <c r="D20" s="14"/>
      <c r="E20" s="16"/>
      <c r="F20" s="16"/>
      <c r="G20" s="14"/>
      <c r="H20" s="2" t="s">
        <v>4165</v>
      </c>
    </row>
    <row r="21" ht="15.75" customHeight="1" spans="1:8">
      <c r="A21" s="13" t="str">
        <f t="shared" si="1"/>
        <v/>
      </c>
      <c r="B21" s="14"/>
      <c r="C21" s="14"/>
      <c r="D21" s="14"/>
      <c r="E21" s="16"/>
      <c r="F21" s="16"/>
      <c r="G21" s="14"/>
      <c r="H21" s="2" t="s">
        <v>4166</v>
      </c>
    </row>
    <row r="22" ht="15.75" customHeight="1" spans="1:8">
      <c r="A22" s="13" t="str">
        <f t="shared" si="1"/>
        <v/>
      </c>
      <c r="B22" s="14"/>
      <c r="C22" s="14"/>
      <c r="D22" s="14"/>
      <c r="E22" s="16"/>
      <c r="F22" s="16"/>
      <c r="G22" s="14"/>
      <c r="H22" s="2" t="s">
        <v>4167</v>
      </c>
    </row>
    <row r="23" ht="15.75" customHeight="1" spans="1:8">
      <c r="A23" s="13" t="str">
        <f t="shared" si="1"/>
        <v/>
      </c>
      <c r="B23" s="14"/>
      <c r="C23" s="14"/>
      <c r="D23" s="14"/>
      <c r="E23" s="16"/>
      <c r="F23" s="16"/>
      <c r="G23" s="14"/>
      <c r="H23" s="2" t="s">
        <v>4168</v>
      </c>
    </row>
    <row r="24" ht="15.75" customHeight="1" spans="1:8">
      <c r="A24" s="13" t="str">
        <f t="shared" si="1"/>
        <v/>
      </c>
      <c r="B24" s="14"/>
      <c r="C24" s="14"/>
      <c r="D24" s="14"/>
      <c r="E24" s="16"/>
      <c r="F24" s="16"/>
      <c r="G24" s="14"/>
      <c r="H24" s="2" t="s">
        <v>4169</v>
      </c>
    </row>
    <row r="25" ht="15.75" customHeight="1" spans="1:8">
      <c r="A25" s="13" t="str">
        <f t="shared" si="1"/>
        <v/>
      </c>
      <c r="B25" s="14"/>
      <c r="C25" s="14"/>
      <c r="D25" s="14"/>
      <c r="E25" s="16"/>
      <c r="F25" s="16"/>
      <c r="G25" s="14"/>
      <c r="H25" s="2" t="s">
        <v>4170</v>
      </c>
    </row>
    <row r="26" spans="1:8">
      <c r="A26" s="13" t="str">
        <f t="shared" si="1"/>
        <v/>
      </c>
      <c r="B26" s="14"/>
      <c r="C26" s="14"/>
      <c r="D26" s="14"/>
      <c r="E26" s="16"/>
      <c r="F26" s="16"/>
      <c r="G26" s="14"/>
      <c r="H26" s="2" t="s">
        <v>4171</v>
      </c>
    </row>
    <row r="27" ht="15.75" customHeight="1" spans="1:7">
      <c r="A27" s="17" t="s">
        <v>1311</v>
      </c>
      <c r="B27" s="9"/>
      <c r="C27" s="9"/>
      <c r="D27" s="18"/>
      <c r="E27" s="23">
        <f>SUM(E7:E26)</f>
        <v>0</v>
      </c>
      <c r="F27" s="23">
        <f>SUM(F7:F26)</f>
        <v>0</v>
      </c>
      <c r="G27" s="26"/>
    </row>
    <row r="28" ht="15.75" customHeight="1" spans="1:8">
      <c r="A28" s="3" t="e">
        <f>#REF!&amp;"填表人："&amp;#REF!</f>
        <v>#REF!</v>
      </c>
      <c r="F28" s="3" t="e">
        <f>"评估人员："&amp;#REF!</f>
        <v>#REF!</v>
      </c>
      <c r="H28" s="3" t="s">
        <v>1270</v>
      </c>
    </row>
    <row r="29" ht="15.75" customHeight="1" spans="1:1">
      <c r="A29" s="3" t="e">
        <f>"填表日期："&amp;YEAR(#REF!)&amp;"年"&amp;MONTH(#REF!)&amp;"月"&amp;DAY(#REF!)&amp;"日"</f>
        <v>#REF!</v>
      </c>
    </row>
  </sheetData>
  <mergeCells count="4">
    <mergeCell ref="A2:G2"/>
    <mergeCell ref="A3:G3"/>
    <mergeCell ref="A5:D5"/>
    <mergeCell ref="A27:D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0"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工作表100">
    <pageSetUpPr fitToPage="1"/>
  </sheetPr>
  <dimension ref="A1:I29"/>
  <sheetViews>
    <sheetView showGridLines="0" zoomScale="96" zoomScaleNormal="96" workbookViewId="0">
      <selection activeCell="J8" sqref="J8"/>
    </sheetView>
  </sheetViews>
  <sheetFormatPr defaultColWidth="9" defaultRowHeight="15.75" customHeight="1"/>
  <cols>
    <col min="1" max="1" width="5.20833333333333" style="3" customWidth="1"/>
    <col min="2" max="2" width="18.7083333333333" style="3" customWidth="1"/>
    <col min="3" max="3" width="9.20833333333333" style="3" customWidth="1"/>
    <col min="4" max="4" width="12.5" style="3" customWidth="1"/>
    <col min="5" max="6" width="15.7083333333333" style="3" customWidth="1"/>
    <col min="7" max="7" width="10.2083333333333" style="3" customWidth="1"/>
    <col min="8" max="8" width="13.2083333333333" style="3" customWidth="1"/>
    <col min="9" max="26" width="9" style="3" customWidth="1"/>
    <col min="27" max="32" width="5.70833333333333" style="3" customWidth="1" outlineLevel="1"/>
    <col min="33" max="33" width="14.7083333333333" style="3" customWidth="1" outlineLevel="1"/>
    <col min="34" max="34" width="13.7083333333333" style="3" customWidth="1"/>
    <col min="35" max="38" width="5.70833333333333" style="3" customWidth="1" outlineLevel="1"/>
    <col min="39" max="40" width="7.20833333333333" style="3" customWidth="1" outlineLevel="1"/>
    <col min="41" max="41" width="5.70833333333333" style="3" customWidth="1" outlineLevel="1"/>
    <col min="42" max="45" width="8.70833333333333" style="3" customWidth="1" outlineLevel="1"/>
    <col min="46" max="46" width="14.7083333333333" style="3" customWidth="1" outlineLevel="1"/>
    <col min="47" max="47" width="13.7083333333333" style="3" customWidth="1"/>
    <col min="48" max="49" width="8.70833333333333" style="3" customWidth="1" outlineLevel="1"/>
    <col min="50" max="51" width="11.2083333333333" style="3" customWidth="1" outlineLevel="1"/>
    <col min="52" max="66" width="8.70833333333333" style="3" hidden="1" customWidth="1" outlineLevel="2"/>
    <col min="67" max="67" width="8.70833333333333" style="3" customWidth="1" outlineLevel="1" collapsed="1"/>
    <col min="68" max="69" width="8.70833333333333" style="3" customWidth="1" outlineLevel="1"/>
    <col min="70" max="70" width="8.70833333333333" style="3" customWidth="1"/>
    <col min="71" max="71" width="13.7083333333333" style="3" customWidth="1"/>
    <col min="72" max="76" width="13.7083333333333" style="3" customWidth="1" outlineLevel="1"/>
    <col min="77" max="77" width="13.7083333333333" style="3" customWidth="1"/>
    <col min="78" max="79" width="9" style="3" customWidth="1"/>
    <col min="80" max="16384" width="9" style="3"/>
  </cols>
  <sheetData>
    <row r="1" customHeight="1" spans="1:1">
      <c r="A1" s="4" t="s">
        <v>0</v>
      </c>
    </row>
    <row r="2" s="1" customFormat="1" ht="30" customHeight="1" spans="1:1">
      <c r="A2" s="5" t="s">
        <v>4172</v>
      </c>
    </row>
    <row r="3" customHeight="1" spans="1:1">
      <c r="A3" s="2" t="e">
        <f>"评估基准日："&amp;TEXT(#REF!,"yyyy年mm月dd日")</f>
        <v>#REF!</v>
      </c>
    </row>
    <row r="4" ht="14.25" customHeight="1" spans="1:7">
      <c r="A4" s="2"/>
      <c r="B4" s="2"/>
      <c r="C4" s="2"/>
      <c r="D4" s="2"/>
      <c r="E4" s="2"/>
      <c r="F4" s="2"/>
      <c r="G4" s="7" t="s">
        <v>4173</v>
      </c>
    </row>
    <row r="5" customHeight="1" spans="1:7">
      <c r="A5" s="8" t="e">
        <f>#REF!&amp;"："&amp;#REF!</f>
        <v>#REF!</v>
      </c>
      <c r="B5" s="9"/>
      <c r="C5" s="9"/>
      <c r="D5" s="9"/>
      <c r="G5" s="7" t="s">
        <v>1231</v>
      </c>
    </row>
    <row r="6" s="2" customFormat="1" customHeight="1" spans="1:8">
      <c r="A6" s="11" t="s">
        <v>4</v>
      </c>
      <c r="B6" s="11" t="s">
        <v>848</v>
      </c>
      <c r="C6" s="11" t="s">
        <v>933</v>
      </c>
      <c r="D6" s="11" t="s">
        <v>876</v>
      </c>
      <c r="E6" s="11" t="s">
        <v>6</v>
      </c>
      <c r="F6" s="11" t="s">
        <v>7</v>
      </c>
      <c r="G6" s="11" t="s">
        <v>176</v>
      </c>
      <c r="H6" s="2" t="s">
        <v>1248</v>
      </c>
    </row>
    <row r="7" ht="12.75" customHeight="1" spans="1:8">
      <c r="A7" s="13" t="str">
        <f t="shared" ref="A7" si="0">IF(B7="","",ROW()-6)</f>
        <v/>
      </c>
      <c r="B7" s="14"/>
      <c r="C7" s="15"/>
      <c r="D7" s="14"/>
      <c r="E7" s="16"/>
      <c r="F7" s="16"/>
      <c r="G7" s="14"/>
      <c r="H7" s="2" t="s">
        <v>4174</v>
      </c>
    </row>
    <row r="8" ht="12.75" customHeight="1" spans="1:8">
      <c r="A8" s="13" t="str">
        <f t="shared" ref="A8:A26" si="1">IF(B8="","",ROW()-6)</f>
        <v/>
      </c>
      <c r="B8" s="14"/>
      <c r="C8" s="15"/>
      <c r="D8" s="14"/>
      <c r="E8" s="16"/>
      <c r="F8" s="16"/>
      <c r="G8" s="14"/>
      <c r="H8" s="2" t="s">
        <v>4175</v>
      </c>
    </row>
    <row r="9" ht="12.75" customHeight="1" spans="1:8">
      <c r="A9" s="13" t="str">
        <f t="shared" si="1"/>
        <v/>
      </c>
      <c r="B9" s="14"/>
      <c r="C9" s="15"/>
      <c r="D9" s="14"/>
      <c r="E9" s="16"/>
      <c r="F9" s="16"/>
      <c r="G9" s="14"/>
      <c r="H9" s="2" t="s">
        <v>4176</v>
      </c>
    </row>
    <row r="10" ht="12.75" customHeight="1" spans="1:8">
      <c r="A10" s="13" t="str">
        <f t="shared" si="1"/>
        <v/>
      </c>
      <c r="B10" s="14"/>
      <c r="C10" s="15"/>
      <c r="D10" s="14"/>
      <c r="E10" s="16"/>
      <c r="F10" s="16"/>
      <c r="G10" s="14"/>
      <c r="H10" s="2" t="s">
        <v>4177</v>
      </c>
    </row>
    <row r="11" ht="12.75" customHeight="1" spans="1:8">
      <c r="A11" s="13" t="str">
        <f t="shared" si="1"/>
        <v/>
      </c>
      <c r="B11" s="14"/>
      <c r="C11" s="15"/>
      <c r="D11" s="14"/>
      <c r="E11" s="16"/>
      <c r="F11" s="16"/>
      <c r="G11" s="14"/>
      <c r="H11" s="2" t="s">
        <v>4178</v>
      </c>
    </row>
    <row r="12" ht="12.75" customHeight="1" spans="1:8">
      <c r="A12" s="13" t="str">
        <f t="shared" si="1"/>
        <v/>
      </c>
      <c r="B12" s="14"/>
      <c r="C12" s="15"/>
      <c r="D12" s="14"/>
      <c r="E12" s="16"/>
      <c r="F12" s="16"/>
      <c r="G12" s="14"/>
      <c r="H12" s="2" t="s">
        <v>4179</v>
      </c>
    </row>
    <row r="13" ht="12.75" customHeight="1" spans="1:8">
      <c r="A13" s="13" t="str">
        <f t="shared" si="1"/>
        <v/>
      </c>
      <c r="B13" s="14"/>
      <c r="C13" s="15"/>
      <c r="D13" s="14"/>
      <c r="E13" s="16"/>
      <c r="F13" s="16"/>
      <c r="G13" s="14"/>
      <c r="H13" s="2" t="s">
        <v>4180</v>
      </c>
    </row>
    <row r="14" ht="12.75" customHeight="1" spans="1:8">
      <c r="A14" s="13" t="str">
        <f t="shared" si="1"/>
        <v/>
      </c>
      <c r="B14" s="14"/>
      <c r="C14" s="15"/>
      <c r="D14" s="14"/>
      <c r="E14" s="16"/>
      <c r="F14" s="16"/>
      <c r="G14" s="14"/>
      <c r="H14" s="2" t="s">
        <v>4181</v>
      </c>
    </row>
    <row r="15" ht="12.75" customHeight="1" spans="1:8">
      <c r="A15" s="13" t="str">
        <f t="shared" si="1"/>
        <v/>
      </c>
      <c r="B15" s="14"/>
      <c r="C15" s="15"/>
      <c r="D15" s="14"/>
      <c r="E15" s="16"/>
      <c r="F15" s="16"/>
      <c r="G15" s="14"/>
      <c r="H15" s="2" t="s">
        <v>4182</v>
      </c>
    </row>
    <row r="16" ht="12.75" customHeight="1" spans="1:8">
      <c r="A16" s="13" t="str">
        <f t="shared" si="1"/>
        <v/>
      </c>
      <c r="B16" s="14"/>
      <c r="C16" s="15"/>
      <c r="D16" s="14"/>
      <c r="E16" s="16"/>
      <c r="F16" s="16"/>
      <c r="G16" s="14"/>
      <c r="H16" s="2" t="s">
        <v>4183</v>
      </c>
    </row>
    <row r="17" ht="12.75" customHeight="1" spans="1:8">
      <c r="A17" s="13" t="str">
        <f t="shared" si="1"/>
        <v/>
      </c>
      <c r="B17" s="14"/>
      <c r="C17" s="15"/>
      <c r="D17" s="14"/>
      <c r="E17" s="16"/>
      <c r="F17" s="16"/>
      <c r="G17" s="14"/>
      <c r="H17" s="2" t="s">
        <v>4184</v>
      </c>
    </row>
    <row r="18" ht="12.75" customHeight="1" spans="1:8">
      <c r="A18" s="13" t="str">
        <f t="shared" si="1"/>
        <v/>
      </c>
      <c r="B18" s="14"/>
      <c r="C18" s="15"/>
      <c r="D18" s="14"/>
      <c r="E18" s="16"/>
      <c r="F18" s="16"/>
      <c r="G18" s="14"/>
      <c r="H18" s="2" t="s">
        <v>4185</v>
      </c>
    </row>
    <row r="19" ht="12.75" customHeight="1" spans="1:8">
      <c r="A19" s="13" t="str">
        <f t="shared" si="1"/>
        <v/>
      </c>
      <c r="B19" s="14"/>
      <c r="C19" s="15"/>
      <c r="D19" s="14"/>
      <c r="E19" s="16"/>
      <c r="F19" s="16"/>
      <c r="G19" s="14"/>
      <c r="H19" s="2" t="s">
        <v>4186</v>
      </c>
    </row>
    <row r="20" ht="12.75" customHeight="1" spans="1:8">
      <c r="A20" s="13" t="str">
        <f t="shared" si="1"/>
        <v/>
      </c>
      <c r="B20" s="14"/>
      <c r="C20" s="15"/>
      <c r="D20" s="14"/>
      <c r="E20" s="16"/>
      <c r="F20" s="16"/>
      <c r="G20" s="14"/>
      <c r="H20" s="2" t="s">
        <v>4187</v>
      </c>
    </row>
    <row r="21" ht="12.75" customHeight="1" spans="1:8">
      <c r="A21" s="13" t="str">
        <f t="shared" si="1"/>
        <v/>
      </c>
      <c r="B21" s="14"/>
      <c r="C21" s="15"/>
      <c r="D21" s="14"/>
      <c r="E21" s="16"/>
      <c r="F21" s="16"/>
      <c r="G21" s="14"/>
      <c r="H21" s="2" t="s">
        <v>4188</v>
      </c>
    </row>
    <row r="22" ht="12.75" customHeight="1" spans="1:8">
      <c r="A22" s="13" t="str">
        <f t="shared" si="1"/>
        <v/>
      </c>
      <c r="B22" s="14"/>
      <c r="C22" s="15"/>
      <c r="D22" s="14"/>
      <c r="E22" s="16"/>
      <c r="F22" s="16"/>
      <c r="G22" s="14"/>
      <c r="H22" s="2" t="s">
        <v>4189</v>
      </c>
    </row>
    <row r="23" ht="12.75" customHeight="1" spans="1:8">
      <c r="A23" s="13" t="str">
        <f t="shared" si="1"/>
        <v/>
      </c>
      <c r="B23" s="14"/>
      <c r="C23" s="15"/>
      <c r="D23" s="14"/>
      <c r="E23" s="16"/>
      <c r="F23" s="16"/>
      <c r="G23" s="14"/>
      <c r="H23" s="2" t="s">
        <v>4190</v>
      </c>
    </row>
    <row r="24" ht="12.75" customHeight="1" spans="1:8">
      <c r="A24" s="13" t="str">
        <f t="shared" si="1"/>
        <v/>
      </c>
      <c r="B24" s="14"/>
      <c r="C24" s="15"/>
      <c r="D24" s="14"/>
      <c r="E24" s="16"/>
      <c r="F24" s="16"/>
      <c r="G24" s="14"/>
      <c r="H24" s="2" t="s">
        <v>4191</v>
      </c>
    </row>
    <row r="25" ht="12.75" customHeight="1" spans="1:8">
      <c r="A25" s="13" t="str">
        <f t="shared" si="1"/>
        <v/>
      </c>
      <c r="B25" s="14"/>
      <c r="C25" s="15"/>
      <c r="D25" s="14"/>
      <c r="E25" s="16"/>
      <c r="F25" s="16"/>
      <c r="G25" s="14"/>
      <c r="H25" s="2" t="s">
        <v>4192</v>
      </c>
    </row>
    <row r="26" ht="12.75" customHeight="1" spans="1:9">
      <c r="A26" s="13" t="str">
        <f t="shared" si="1"/>
        <v/>
      </c>
      <c r="B26" s="14"/>
      <c r="C26" s="15"/>
      <c r="D26" s="14"/>
      <c r="E26" s="16"/>
      <c r="F26" s="16"/>
      <c r="G26" s="14"/>
      <c r="H26" s="2" t="s">
        <v>4193</v>
      </c>
      <c r="I26" s="24"/>
    </row>
    <row r="27" customHeight="1" spans="1:9">
      <c r="A27" s="17" t="s">
        <v>1311</v>
      </c>
      <c r="B27" s="18"/>
      <c r="C27" s="23"/>
      <c r="D27" s="19"/>
      <c r="E27" s="23">
        <f>SUM(E7:E26)</f>
        <v>0</v>
      </c>
      <c r="F27" s="23">
        <f>SUM(F7:F26)</f>
        <v>0</v>
      </c>
      <c r="G27" s="20"/>
      <c r="I27" s="24"/>
    </row>
    <row r="28" customHeight="1" spans="1:8">
      <c r="A28" s="3" t="e">
        <f>#REF!&amp;"填表人："&amp;#REF!</f>
        <v>#REF!</v>
      </c>
      <c r="F28" s="3" t="e">
        <f>"评估人员："&amp;#REF!</f>
        <v>#REF!</v>
      </c>
      <c r="H28" s="3" t="s">
        <v>1270</v>
      </c>
    </row>
    <row r="29" customHeight="1" spans="1:1">
      <c r="A29" s="3" t="e">
        <f>"填表日期："&amp;YEAR(#REF!)&amp;"年"&amp;MONTH(#REF!)&amp;"月"&amp;DAY(#REF!)&amp;"日"</f>
        <v>#REF!</v>
      </c>
    </row>
  </sheetData>
  <mergeCells count="4">
    <mergeCell ref="A2:G2"/>
    <mergeCell ref="A3:G3"/>
    <mergeCell ref="A5:D5"/>
    <mergeCell ref="A27:B27"/>
  </mergeCells>
  <hyperlinks>
    <hyperlink ref="A1" location="索引目录!A1" display="返回索引目录"/>
  </hyperlinks>
  <printOptions horizontalCentered="1"/>
  <pageMargins left="0.984251968503937" right="0.984251968503937" top="0.984251968503937" bottom="0.984251968503937" header="0.47244094488189" footer="0.354330708661417"/>
  <pageSetup paperSize="9" scale="97" orientation="landscape"/>
  <headerFooter scaleWithDoc="0">
    <oddHeader>&amp;L&amp;"宋体,常规"&amp;10湖南天平正大资产评估有限公司&amp;R&amp;"宋体,常规"&amp;10项目：股权转让</oddHeader>
    <oddFooter>&amp;C&amp;"Arial Narrow,常规"&amp;10 &amp;"宋体,常规"第&amp;"Arial Narrow,常规"&amp;P&amp;"宋体,常规"页，共&amp;"Arial Narrow,常规"&amp;N&amp;"宋体,常规"页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103</vt:i4>
      </vt:variant>
    </vt:vector>
  </HeadingPairs>
  <TitlesOfParts>
    <vt:vector size="103" baseType="lpstr">
      <vt:lpstr>各科目减值准备及风险损失汇总表</vt:lpstr>
      <vt:lpstr>资产基础法贴数用表</vt:lpstr>
      <vt:lpstr>资产基础法评估明表工作流程图</vt:lpstr>
      <vt:lpstr>索引目录</vt:lpstr>
      <vt:lpstr>企业基本情况表</vt:lpstr>
      <vt:lpstr>填表说明</vt:lpstr>
      <vt:lpstr>资产负债表</vt:lpstr>
      <vt:lpstr>2-分类汇总</vt:lpstr>
      <vt:lpstr>3-流动汇总</vt:lpstr>
      <vt:lpstr>表3-1货币汇总表</vt:lpstr>
      <vt:lpstr>3-1-1现金</vt:lpstr>
      <vt:lpstr>3-1-2银行存款</vt:lpstr>
      <vt:lpstr>3-1-3其他货币资金</vt:lpstr>
      <vt:lpstr>3-2交易性金融资产汇总</vt:lpstr>
      <vt:lpstr>3-2-1交易性-股票</vt:lpstr>
      <vt:lpstr>3-2-2交易性-债券</vt:lpstr>
      <vt:lpstr>3-2-3交易性-基金</vt:lpstr>
      <vt:lpstr>3-2-4交易性-其他</vt:lpstr>
      <vt:lpstr>3-3衍生金融资产</vt:lpstr>
      <vt:lpstr>3-4应收票据</vt:lpstr>
      <vt:lpstr>3-5应收账款</vt:lpstr>
      <vt:lpstr>3-6应收账款融资</vt:lpstr>
      <vt:lpstr>3-7预付款项</vt:lpstr>
      <vt:lpstr>3-8其他应收款</vt:lpstr>
      <vt:lpstr>3-9存货汇总</vt:lpstr>
      <vt:lpstr>3-9-1材料采购（在途物资）</vt:lpstr>
      <vt:lpstr>3-9-2原材料</vt:lpstr>
      <vt:lpstr>3-9-3在库周转材料</vt:lpstr>
      <vt:lpstr>3-9-4委托加工物资</vt:lpstr>
      <vt:lpstr>3-9-5产成品（库存商品）</vt:lpstr>
      <vt:lpstr>3-9-6在产品（自制半成品）</vt:lpstr>
      <vt:lpstr>3-9-7发出商品</vt:lpstr>
      <vt:lpstr>3-9-8在用周转材料</vt:lpstr>
      <vt:lpstr>3-9-9开发产品</vt:lpstr>
      <vt:lpstr>3-9-10开发成本</vt:lpstr>
      <vt:lpstr>3-9-11消耗性生物资产</vt:lpstr>
      <vt:lpstr>3-9-12工程施工</vt:lpstr>
      <vt:lpstr>3-10合同资产</vt:lpstr>
      <vt:lpstr>3-11持有待售资产</vt:lpstr>
      <vt:lpstr>3-12一年到期非流动资产</vt:lpstr>
      <vt:lpstr>3-13其他流动资产</vt:lpstr>
      <vt:lpstr>4-非流动资产汇总</vt:lpstr>
      <vt:lpstr>4-1债权投资</vt:lpstr>
      <vt:lpstr>4-2其他债权投资</vt:lpstr>
      <vt:lpstr>4-3长期应收</vt:lpstr>
      <vt:lpstr>4-4长期股权投资</vt:lpstr>
      <vt:lpstr>4-5其他权益工具投资</vt:lpstr>
      <vt:lpstr>4-6其他非流动金融资产</vt:lpstr>
      <vt:lpstr>4-7投资性房地产汇总</vt:lpstr>
      <vt:lpstr>4-7-1投资性房地产（成本计量）</vt:lpstr>
      <vt:lpstr>4-7-2投资性房地产（公允计量）</vt:lpstr>
      <vt:lpstr>4-7-3投资性地产（成本计量）</vt:lpstr>
      <vt:lpstr>4-7-4投资性地产（公允计量）</vt:lpstr>
      <vt:lpstr>4-8-1房屋建筑物</vt:lpstr>
      <vt:lpstr>4-8-3管道沟槽</vt:lpstr>
      <vt:lpstr>4-8-4井巷工程</vt:lpstr>
      <vt:lpstr>4-8-5机器设备</vt:lpstr>
      <vt:lpstr>Sheet3</vt:lpstr>
      <vt:lpstr>4-8-5机器设备 (2)</vt:lpstr>
      <vt:lpstr>4-8-6车辆</vt:lpstr>
      <vt:lpstr>4-8-7电子设备</vt:lpstr>
      <vt:lpstr>4-8-8土地</vt:lpstr>
      <vt:lpstr>4-8-9船舶</vt:lpstr>
      <vt:lpstr>4-9在建工程汇总</vt:lpstr>
      <vt:lpstr>4-9-1在建（土建）</vt:lpstr>
      <vt:lpstr>4-9-2在建（设备）</vt:lpstr>
      <vt:lpstr>4-9-3在建（待摊投资）</vt:lpstr>
      <vt:lpstr>4-9-4在建（工程物资）</vt:lpstr>
      <vt:lpstr>4-10生产性生物资产</vt:lpstr>
      <vt:lpstr>4-11油气资产</vt:lpstr>
      <vt:lpstr>4-12使用权资产</vt:lpstr>
      <vt:lpstr>4-13无形资产汇总</vt:lpstr>
      <vt:lpstr>4-13-1无形-土地</vt:lpstr>
      <vt:lpstr>4-13-2无形-矿业权</vt:lpstr>
      <vt:lpstr>4-13-3无形-其他</vt:lpstr>
      <vt:lpstr>4-14开发支出</vt:lpstr>
      <vt:lpstr>4-15商誉</vt:lpstr>
      <vt:lpstr>4-16长期待摊费用</vt:lpstr>
      <vt:lpstr>4-17递延所得税资产</vt:lpstr>
      <vt:lpstr>4-18其他非流动资产</vt:lpstr>
      <vt:lpstr>5-流动负债汇总</vt:lpstr>
      <vt:lpstr>5-1短期借款</vt:lpstr>
      <vt:lpstr>5-2交易性金融负债</vt:lpstr>
      <vt:lpstr>5-3衍生金融负债</vt:lpstr>
      <vt:lpstr>5-4应付票据</vt:lpstr>
      <vt:lpstr>5-5应付账款</vt:lpstr>
      <vt:lpstr>5-6预收款项</vt:lpstr>
      <vt:lpstr>5-7合同负债</vt:lpstr>
      <vt:lpstr>5-8应付职工薪酬</vt:lpstr>
      <vt:lpstr>5-9应交税费</vt:lpstr>
      <vt:lpstr>5-10其他应付款</vt:lpstr>
      <vt:lpstr>5-11持有待售负债</vt:lpstr>
      <vt:lpstr>5-12一年内到期非流动负债</vt:lpstr>
      <vt:lpstr>5-13其他流动负债</vt:lpstr>
      <vt:lpstr>6-非流动负债汇总</vt:lpstr>
      <vt:lpstr>6-1长期借款</vt:lpstr>
      <vt:lpstr>6-2应付债券</vt:lpstr>
      <vt:lpstr>6-3租赁负债</vt:lpstr>
      <vt:lpstr>6-4长期应付款</vt:lpstr>
      <vt:lpstr>6-5预计负债</vt:lpstr>
      <vt:lpstr>6-6递延收益</vt:lpstr>
      <vt:lpstr>6-7递延所得税负债</vt:lpstr>
      <vt:lpstr>6-8其他非流动负债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Administrator</cp:lastModifiedBy>
  <dcterms:created xsi:type="dcterms:W3CDTF">2014-06-26T09:51:00Z</dcterms:created>
  <cp:lastPrinted>2023-05-06T06:36:00Z</cp:lastPrinted>
  <dcterms:modified xsi:type="dcterms:W3CDTF">2025-07-21T07:56:08Z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2.5.2</vt:lpwstr>
  </property>
  <property fmtid="{D5CDD505-2E9C-101B-9397-08002B2CF9AE}" pid="4" name="{A44787D4-0540-4523-9961-78E4036D8C6D}">
    <vt:lpwstr>{EBC722C1-7D68-419B-BBC6-AAE1D890B783}</vt:lpwstr>
  </property>
  <property fmtid="{D5CDD505-2E9C-101B-9397-08002B2CF9AE}" pid="5" name="KSOProductBuildVer">
    <vt:lpwstr>2052-12.1.0.21915</vt:lpwstr>
  </property>
  <property fmtid="{D5CDD505-2E9C-101B-9397-08002B2CF9AE}" pid="6" name="ICV">
    <vt:lpwstr>2907E64CF6B74F6BA146B164868B5870_13</vt:lpwstr>
  </property>
</Properties>
</file>